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5" windowWidth="18195" windowHeight="11760" firstSheet="1" activeTab="2"/>
  </bookViews>
  <sheets>
    <sheet name="charts" sheetId="1" r:id="rId1"/>
    <sheet name="res solar wz details" sheetId="2" r:id="rId2"/>
    <sheet name="res solar ercot details" sheetId="3" r:id="rId3"/>
    <sheet name="res-PV-counts" sheetId="4" r:id="rId4"/>
    <sheet name="avg-usage" sheetId="5" r:id="rId5"/>
    <sheet name="monthly-avg" sheetId="6" r:id="rId6"/>
    <sheet name="excess-to-grid" sheetId="7" r:id="rId7"/>
  </sheets>
  <calcPr calcId="145621"/>
  <pivotCaches>
    <pivotCache cacheId="0" r:id="rId8"/>
  </pivotCaches>
</workbook>
</file>

<file path=xl/calcChain.xml><?xml version="1.0" encoding="utf-8"?>
<calcChain xmlns="http://schemas.openxmlformats.org/spreadsheetml/2006/main">
  <c r="O51" i="7" l="1"/>
  <c r="O50" i="7"/>
  <c r="F52" i="7"/>
  <c r="E52" i="7"/>
  <c r="D52" i="7"/>
  <c r="C52" i="7"/>
  <c r="N51" i="7"/>
  <c r="M51" i="7"/>
  <c r="L51" i="7"/>
  <c r="K51" i="7"/>
  <c r="J51" i="7"/>
  <c r="I51" i="7"/>
  <c r="H51" i="7"/>
  <c r="G51" i="7"/>
  <c r="F51" i="7"/>
  <c r="E51" i="7"/>
  <c r="D51" i="7"/>
  <c r="C51" i="7"/>
  <c r="N50" i="7"/>
  <c r="M50" i="7"/>
  <c r="L50" i="7"/>
  <c r="K50" i="7"/>
  <c r="J50" i="7"/>
  <c r="I50" i="7"/>
  <c r="H50" i="7"/>
  <c r="G50" i="7"/>
  <c r="F50" i="7"/>
  <c r="E50" i="7"/>
  <c r="D50" i="7"/>
  <c r="C50" i="7"/>
  <c r="AB23" i="4"/>
  <c r="AA23" i="4"/>
  <c r="Y23" i="4"/>
  <c r="X23" i="4"/>
  <c r="W23" i="4"/>
  <c r="V23" i="4"/>
  <c r="U23" i="4"/>
  <c r="T23" i="4"/>
  <c r="S23" i="4"/>
  <c r="R23" i="4"/>
  <c r="Q23" i="4"/>
  <c r="P23" i="4"/>
  <c r="O23" i="4"/>
  <c r="M23" i="4"/>
  <c r="L23" i="4"/>
  <c r="K23" i="4"/>
  <c r="J23" i="4"/>
  <c r="I23" i="4"/>
  <c r="H23" i="4"/>
  <c r="G23" i="4"/>
  <c r="F23" i="4"/>
  <c r="E23" i="4"/>
  <c r="D23" i="4"/>
  <c r="C23" i="4"/>
  <c r="Q47" i="7" l="1"/>
  <c r="Q46" i="7"/>
  <c r="AA15" i="5"/>
  <c r="X15" i="5"/>
  <c r="U15" i="5"/>
  <c r="R15" i="5"/>
  <c r="O15" i="5"/>
  <c r="L15" i="5"/>
  <c r="I15" i="5"/>
  <c r="F15" i="5"/>
  <c r="AA16" i="5"/>
  <c r="O16" i="5"/>
  <c r="AA14" i="5"/>
  <c r="X14" i="5"/>
  <c r="U14" i="5"/>
  <c r="R14" i="5"/>
  <c r="O14" i="5"/>
  <c r="L14" i="5"/>
  <c r="I14" i="5"/>
  <c r="F14" i="5"/>
  <c r="F47" i="7" l="1"/>
  <c r="E47" i="7"/>
  <c r="D47" i="7"/>
  <c r="N46" i="7"/>
  <c r="M46" i="7"/>
  <c r="L46" i="7"/>
  <c r="K46" i="7"/>
  <c r="J46" i="7"/>
  <c r="I46" i="7"/>
  <c r="H46" i="7"/>
  <c r="G46" i="7"/>
  <c r="F46" i="7"/>
  <c r="E46" i="7"/>
  <c r="D46" i="7"/>
  <c r="N45" i="7"/>
  <c r="M45" i="7"/>
  <c r="L45" i="7"/>
  <c r="K45" i="7"/>
  <c r="J45" i="7"/>
  <c r="I45" i="7"/>
  <c r="H45" i="7"/>
  <c r="G45" i="7"/>
  <c r="F45" i="7"/>
  <c r="E45" i="7"/>
  <c r="D45" i="7"/>
  <c r="C47" i="7"/>
  <c r="C46" i="7"/>
  <c r="O46" i="7" s="1"/>
  <c r="P46" i="7" s="1"/>
  <c r="C45" i="7"/>
  <c r="O47" i="7"/>
  <c r="P47" i="7" s="1"/>
  <c r="O45" i="7"/>
  <c r="P45" i="7" s="1"/>
  <c r="O42" i="7"/>
  <c r="P42" i="7" s="1"/>
  <c r="O41" i="7"/>
  <c r="P41" i="7" s="1"/>
  <c r="O40" i="7"/>
  <c r="P40" i="7" s="1"/>
  <c r="O37" i="7"/>
  <c r="P37" i="7" s="1"/>
  <c r="O36" i="7"/>
  <c r="P36" i="7" s="1"/>
  <c r="O35" i="7"/>
  <c r="P35" i="7" s="1"/>
  <c r="O32" i="7"/>
  <c r="P32" i="7" s="1"/>
  <c r="O31" i="7"/>
  <c r="P31" i="7" s="1"/>
  <c r="O30" i="7"/>
  <c r="P30" i="7" s="1"/>
  <c r="P27" i="7"/>
  <c r="O27" i="7"/>
  <c r="P26" i="7"/>
  <c r="O26" i="7"/>
  <c r="P25" i="7"/>
  <c r="O25" i="7"/>
  <c r="O22" i="7"/>
  <c r="P22" i="7" s="1"/>
  <c r="O21" i="7"/>
  <c r="P21" i="7" s="1"/>
  <c r="O20" i="7"/>
  <c r="P20" i="7" s="1"/>
  <c r="O17" i="7"/>
  <c r="P17" i="7" s="1"/>
  <c r="O16" i="7"/>
  <c r="P16" i="7" s="1"/>
  <c r="O15" i="7"/>
  <c r="P15" i="7" s="1"/>
  <c r="O12" i="7"/>
  <c r="P12" i="7" s="1"/>
  <c r="P11" i="7"/>
  <c r="O11" i="7"/>
  <c r="P10" i="7"/>
  <c r="O10" i="7"/>
  <c r="P7" i="7"/>
  <c r="P6" i="7"/>
  <c r="P5" i="7"/>
  <c r="O7" i="7"/>
  <c r="O6" i="7"/>
  <c r="O5" i="7"/>
  <c r="B19" i="5" l="1"/>
  <c r="B20" i="5"/>
  <c r="B21" i="5"/>
  <c r="B22" i="5"/>
  <c r="B23" i="5"/>
  <c r="B24" i="5"/>
  <c r="B25" i="5"/>
  <c r="B26" i="5"/>
  <c r="AC26" i="5"/>
  <c r="AB26" i="5"/>
  <c r="AA26" i="5"/>
  <c r="Z26" i="5"/>
  <c r="Y26" i="5"/>
  <c r="X26" i="5"/>
  <c r="W26" i="5"/>
  <c r="V26" i="5"/>
  <c r="U26" i="5"/>
  <c r="T26" i="5"/>
  <c r="S26" i="5"/>
  <c r="U38" i="5" s="1"/>
  <c r="R26" i="5"/>
  <c r="Q26" i="5"/>
  <c r="P26" i="5"/>
  <c r="O26" i="5"/>
  <c r="N26" i="5"/>
  <c r="M26" i="5"/>
  <c r="L26" i="5"/>
  <c r="K26" i="5"/>
  <c r="J26" i="5"/>
  <c r="I26" i="5"/>
  <c r="H26" i="5"/>
  <c r="G26" i="5"/>
  <c r="I38" i="5" s="1"/>
  <c r="F26" i="5"/>
  <c r="E26" i="5"/>
  <c r="D26" i="5"/>
  <c r="C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Y37" i="5" s="1"/>
  <c r="M25" i="5"/>
  <c r="L25" i="5"/>
  <c r="K25" i="5"/>
  <c r="J25" i="5"/>
  <c r="I25" i="5"/>
  <c r="H25" i="5"/>
  <c r="G25" i="5"/>
  <c r="F25" i="5"/>
  <c r="E25" i="5"/>
  <c r="D25" i="5"/>
  <c r="C25" i="5"/>
  <c r="AC24" i="5"/>
  <c r="AB24" i="5"/>
  <c r="AA24" i="5"/>
  <c r="Z24" i="5"/>
  <c r="Y24" i="5"/>
  <c r="X24" i="5"/>
  <c r="W24" i="5"/>
  <c r="V24" i="5"/>
  <c r="U24" i="5"/>
  <c r="T24" i="5"/>
  <c r="S24" i="5"/>
  <c r="U36" i="5" s="1"/>
  <c r="R24" i="5"/>
  <c r="Q24" i="5"/>
  <c r="P24" i="5"/>
  <c r="O24" i="5"/>
  <c r="N24" i="5"/>
  <c r="M24" i="5"/>
  <c r="L24" i="5"/>
  <c r="K24" i="5"/>
  <c r="J24" i="5"/>
  <c r="I24" i="5"/>
  <c r="H24" i="5"/>
  <c r="G24" i="5"/>
  <c r="I36" i="5" s="1"/>
  <c r="F24" i="5"/>
  <c r="E24" i="5"/>
  <c r="D24" i="5"/>
  <c r="C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Y35" i="5" s="1"/>
  <c r="M23" i="5"/>
  <c r="L23" i="5"/>
  <c r="K23" i="5"/>
  <c r="J23" i="5"/>
  <c r="I23" i="5"/>
  <c r="H23" i="5"/>
  <c r="G23" i="5"/>
  <c r="F23" i="5"/>
  <c r="E23" i="5"/>
  <c r="D23" i="5"/>
  <c r="C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Y33" i="5" s="1"/>
  <c r="M21" i="5"/>
  <c r="L21" i="5"/>
  <c r="K21" i="5"/>
  <c r="J21" i="5"/>
  <c r="I21" i="5"/>
  <c r="H21" i="5"/>
  <c r="G21" i="5"/>
  <c r="F21" i="5"/>
  <c r="E21" i="5"/>
  <c r="D21" i="5"/>
  <c r="C21" i="5"/>
  <c r="AC20" i="5"/>
  <c r="AB20" i="5"/>
  <c r="AA20" i="5"/>
  <c r="Z20" i="5"/>
  <c r="Y20" i="5"/>
  <c r="X20" i="5"/>
  <c r="W20" i="5"/>
  <c r="V20" i="5"/>
  <c r="U20" i="5"/>
  <c r="T20" i="5"/>
  <c r="S20" i="5"/>
  <c r="U32" i="5" s="1"/>
  <c r="R20" i="5"/>
  <c r="Q20" i="5"/>
  <c r="P20" i="5"/>
  <c r="O20" i="5"/>
  <c r="N20" i="5"/>
  <c r="M20" i="5"/>
  <c r="L20" i="5"/>
  <c r="K20" i="5"/>
  <c r="J20" i="5"/>
  <c r="I20" i="5"/>
  <c r="H20" i="5"/>
  <c r="G20" i="5"/>
  <c r="I32" i="5" s="1"/>
  <c r="F20" i="5"/>
  <c r="E20" i="5"/>
  <c r="D20" i="5"/>
  <c r="C20" i="5"/>
  <c r="AC19" i="5"/>
  <c r="AB19" i="5"/>
  <c r="AB27" i="5" s="1"/>
  <c r="AB28" i="5" s="1"/>
  <c r="AA19" i="5"/>
  <c r="AA27" i="5" s="1"/>
  <c r="Z19" i="5"/>
  <c r="Z27" i="5" s="1"/>
  <c r="Z28" i="5" s="1"/>
  <c r="Y19" i="5"/>
  <c r="Y27" i="5" s="1"/>
  <c r="X19" i="5"/>
  <c r="X27" i="5" s="1"/>
  <c r="X28" i="5" s="1"/>
  <c r="W19" i="5"/>
  <c r="W27" i="5" s="1"/>
  <c r="V19" i="5"/>
  <c r="V27" i="5" s="1"/>
  <c r="V28" i="5" s="1"/>
  <c r="U19" i="5"/>
  <c r="U27" i="5" s="1"/>
  <c r="T19" i="5"/>
  <c r="T27" i="5" s="1"/>
  <c r="T28" i="5" s="1"/>
  <c r="S19" i="5"/>
  <c r="R19" i="5"/>
  <c r="R27" i="5" s="1"/>
  <c r="R28" i="5" s="1"/>
  <c r="Q19" i="5"/>
  <c r="Q27" i="5" s="1"/>
  <c r="P19" i="5"/>
  <c r="P27" i="5" s="1"/>
  <c r="P28" i="5" s="1"/>
  <c r="O19" i="5"/>
  <c r="O27" i="5" s="1"/>
  <c r="N19" i="5"/>
  <c r="Y31" i="5" s="1"/>
  <c r="M19" i="5"/>
  <c r="M27" i="5" s="1"/>
  <c r="L19" i="5"/>
  <c r="L27" i="5" s="1"/>
  <c r="L28" i="5" s="1"/>
  <c r="K19" i="5"/>
  <c r="K27" i="5" s="1"/>
  <c r="J19" i="5"/>
  <c r="J27" i="5" s="1"/>
  <c r="J28" i="5" s="1"/>
  <c r="I19" i="5"/>
  <c r="I27" i="5" s="1"/>
  <c r="H19" i="5"/>
  <c r="H27" i="5" s="1"/>
  <c r="H28" i="5" s="1"/>
  <c r="G19" i="5"/>
  <c r="F19" i="5"/>
  <c r="F27" i="5" s="1"/>
  <c r="F28" i="5" s="1"/>
  <c r="E19" i="5"/>
  <c r="E27" i="5" s="1"/>
  <c r="D19" i="5"/>
  <c r="D27" i="5" s="1"/>
  <c r="D28" i="5" s="1"/>
  <c r="C19" i="5"/>
  <c r="C27" i="5" s="1"/>
  <c r="AC27" i="5" l="1"/>
  <c r="G27" i="5"/>
  <c r="I31" i="5"/>
  <c r="S27" i="5"/>
  <c r="U31" i="5"/>
  <c r="Y32" i="5"/>
  <c r="I33" i="5"/>
  <c r="U33" i="5"/>
  <c r="Y34" i="5"/>
  <c r="I35" i="5"/>
  <c r="U35" i="5"/>
  <c r="Y36" i="5"/>
  <c r="I37" i="5"/>
  <c r="U37" i="5"/>
  <c r="Y38" i="5"/>
  <c r="M38" i="5"/>
  <c r="M36" i="5"/>
  <c r="M34" i="5"/>
  <c r="M41" i="5" s="1"/>
  <c r="M32" i="5"/>
  <c r="C28" i="5"/>
  <c r="E28" i="5"/>
  <c r="G28" i="5"/>
  <c r="I34" i="5"/>
  <c r="I28" i="5"/>
  <c r="K28" i="5"/>
  <c r="M28" i="5"/>
  <c r="O28" i="5"/>
  <c r="Q28" i="5"/>
  <c r="S28" i="5"/>
  <c r="U34" i="5"/>
  <c r="U28" i="5"/>
  <c r="W28" i="5"/>
  <c r="Y28" i="5"/>
  <c r="AA28" i="5"/>
  <c r="AC28" i="5"/>
  <c r="M37" i="5"/>
  <c r="M35" i="5"/>
  <c r="M33" i="5"/>
  <c r="M31" i="5"/>
  <c r="Y39" i="5"/>
  <c r="Z39" i="5" s="1"/>
  <c r="Z37" i="5"/>
  <c r="M39" i="5"/>
  <c r="N39" i="5" s="1"/>
  <c r="N27" i="5"/>
  <c r="N28" i="5" s="1"/>
  <c r="B27" i="5"/>
  <c r="B28" i="5" s="1"/>
  <c r="AC23" i="4"/>
  <c r="AC24" i="4" s="1"/>
  <c r="Q11" i="4"/>
  <c r="AC12" i="4" s="1"/>
  <c r="Z24" i="4"/>
  <c r="Z12" i="4"/>
  <c r="N24" i="4"/>
  <c r="N12" i="4"/>
  <c r="AC11" i="4"/>
  <c r="Z11" i="4"/>
  <c r="N11" i="4"/>
  <c r="B11" i="4"/>
  <c r="Z23" i="4"/>
  <c r="N23" i="4"/>
  <c r="B23" i="4"/>
  <c r="Z36" i="5" l="1"/>
  <c r="Z34" i="5"/>
  <c r="U41" i="5"/>
  <c r="Y41" i="5"/>
  <c r="U39" i="5"/>
  <c r="I39" i="5"/>
  <c r="J34" i="5" s="1"/>
  <c r="Z35" i="5"/>
  <c r="Z32" i="5"/>
  <c r="Z33" i="5"/>
  <c r="Y40" i="5"/>
  <c r="I41" i="5"/>
  <c r="N36" i="5"/>
  <c r="N31" i="5"/>
  <c r="N38" i="5"/>
  <c r="N35" i="5"/>
  <c r="N33" i="5"/>
  <c r="Z38" i="5"/>
  <c r="Z31" i="5"/>
  <c r="N34" i="5"/>
  <c r="N32" i="5"/>
  <c r="N37" i="5"/>
  <c r="M40" i="5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J35" i="5" l="1"/>
  <c r="J39" i="5"/>
  <c r="J32" i="5"/>
  <c r="J38" i="5"/>
  <c r="J36" i="5"/>
  <c r="V39" i="5"/>
  <c r="V37" i="5"/>
  <c r="U40" i="5"/>
  <c r="V32" i="5"/>
  <c r="V31" i="5"/>
  <c r="V36" i="5"/>
  <c r="V33" i="5"/>
  <c r="V38" i="5"/>
  <c r="V35" i="5"/>
  <c r="V34" i="5"/>
  <c r="I40" i="5"/>
  <c r="J31" i="5"/>
  <c r="J33" i="5"/>
  <c r="J37" i="5"/>
</calcChain>
</file>

<file path=xl/sharedStrings.xml><?xml version="1.0" encoding="utf-8"?>
<sst xmlns="http://schemas.openxmlformats.org/spreadsheetml/2006/main" count="836" uniqueCount="79">
  <si>
    <t>WZ</t>
  </si>
  <si>
    <t>COAST</t>
  </si>
  <si>
    <t>PV_PERCENT</t>
  </si>
  <si>
    <t>EAST</t>
  </si>
  <si>
    <t>FWEST</t>
  </si>
  <si>
    <t>NCENT</t>
  </si>
  <si>
    <t>NORTH</t>
  </si>
  <si>
    <t>SCENT</t>
  </si>
  <si>
    <t>SOUTH</t>
  </si>
  <si>
    <t>WEST</t>
  </si>
  <si>
    <t>2014_04</t>
  </si>
  <si>
    <t>2014_03</t>
  </si>
  <si>
    <t>2014_02</t>
  </si>
  <si>
    <t>2014_01</t>
  </si>
  <si>
    <t>2013_12</t>
  </si>
  <si>
    <t>2013_11</t>
  </si>
  <si>
    <t>2013_10</t>
  </si>
  <si>
    <t>2013_09</t>
  </si>
  <si>
    <t>2013_08</t>
  </si>
  <si>
    <t>2013_07</t>
  </si>
  <si>
    <t>2013_06</t>
  </si>
  <si>
    <t>2013_05</t>
  </si>
  <si>
    <t>2013_04</t>
  </si>
  <si>
    <t>2013_03</t>
  </si>
  <si>
    <t>2013_02</t>
  </si>
  <si>
    <t>2013_01</t>
  </si>
  <si>
    <t>2012_12</t>
  </si>
  <si>
    <t>2012_11</t>
  </si>
  <si>
    <t>2012_10</t>
  </si>
  <si>
    <t>2012_09</t>
  </si>
  <si>
    <t>2012_08</t>
  </si>
  <si>
    <t>2012_07</t>
  </si>
  <si>
    <t>2012_06</t>
  </si>
  <si>
    <t>2012_05</t>
  </si>
  <si>
    <t>2012_04</t>
  </si>
  <si>
    <t>2012_03</t>
  </si>
  <si>
    <t>2012_02</t>
  </si>
  <si>
    <t>2012_01</t>
  </si>
  <si>
    <t>YEAR_MONTH</t>
  </si>
  <si>
    <t>RES_TOTAL_MWH_LOAD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</si>
  <si>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</si>
  <si>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</si>
  <si>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</si>
  <si>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</si>
  <si>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</si>
  <si>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</si>
  <si>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</si>
  <si>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</si>
  <si>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</si>
  <si>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</si>
  <si>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</si>
  <si>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</si>
  <si>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ERCOT</t>
  </si>
  <si>
    <t>RES_PV_GEN as a % of TOTAL_RES_LOAD</t>
  </si>
  <si>
    <t>RESIDENTIAL ESIID COUNTS</t>
  </si>
  <si>
    <t>WEATHERZONECODE</t>
  </si>
  <si>
    <t>RES PV ESIID COUNTS</t>
  </si>
  <si>
    <t>MONTHLY ESIID GROWTH RATES</t>
  </si>
  <si>
    <t>NCENT RESIDENTIAL</t>
  </si>
  <si>
    <t>NCENT RES PV</t>
  </si>
  <si>
    <t>NEW PV INSTALLATIONS BY MONTH</t>
  </si>
  <si>
    <t>Column Labels</t>
  </si>
  <si>
    <t>Grand Total</t>
  </si>
  <si>
    <t>Row Labels</t>
  </si>
  <si>
    <t>Sum of RES_TOTAL_MWH_LOAD</t>
  </si>
  <si>
    <t>Avg kWh/month/ESI ID</t>
  </si>
  <si>
    <t>NCENT compared to avg</t>
  </si>
  <si>
    <t>Average</t>
  </si>
  <si>
    <t>NCENT compared to lowest</t>
  </si>
  <si>
    <t>look at each month?</t>
  </si>
  <si>
    <t>which zones also have NG?</t>
  </si>
  <si>
    <t>Summer Total</t>
  </si>
  <si>
    <t>Total</t>
  </si>
  <si>
    <t>Excess Generation to grid (MWH)</t>
  </si>
  <si>
    <t>$ @ $0.10/kWh</t>
  </si>
  <si>
    <t>RES_PV_MWH_GEN (excess to the grid)</t>
  </si>
  <si>
    <t>1st 4 months</t>
  </si>
  <si>
    <t>Per RES meter (kWh)</t>
  </si>
  <si>
    <t>RES_PV_COUNTS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</si>
</sst>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%"/>
    <numFmt numFmtId="165" formatCode="#,##0.000"/>
    <numFmt numFmtId="166" formatCode="_(&quot;$&quot;* #,##0_);_(&quot;$&quot;* \(#,##0\);_(&quot;$&quot;* &quot;-&quot;??_);_(@_)"/>
    <numFmt numFmtId="167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49" fontId="0" fillId="0" borderId="0" xfId="0" applyNumberFormat="1"/>
    <xf numFmtId="17" fontId="0" fillId="0" borderId="0" xfId="0" applyNumberFormat="1"/>
    <xf numFmtId="3" fontId="0" fillId="0" borderId="0" xfId="0" applyNumberFormat="1"/>
    <xf numFmtId="49" fontId="18" fillId="0" borderId="0" xfId="0" applyNumberFormat="1" applyFont="1"/>
    <xf numFmtId="49" fontId="20" fillId="0" borderId="0" xfId="0" applyNumberFormat="1" applyFont="1"/>
    <xf numFmtId="10" fontId="0" fillId="0" borderId="0" xfId="0" applyNumberFormat="1"/>
    <xf numFmtId="0" fontId="20" fillId="0" borderId="0" xfId="0" applyFont="1"/>
    <xf numFmtId="9" fontId="0" fillId="0" borderId="0" xfId="42" applyFont="1"/>
    <xf numFmtId="17" fontId="0" fillId="33" borderId="0" xfId="0" applyNumberFormat="1" applyFill="1"/>
    <xf numFmtId="3" fontId="0" fillId="33" borderId="0" xfId="0" applyNumberFormat="1" applyFill="1"/>
    <xf numFmtId="9" fontId="0" fillId="33" borderId="0" xfId="42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42" applyNumberFormat="1" applyFont="1"/>
    <xf numFmtId="164" fontId="0" fillId="34" borderId="0" xfId="42" applyNumberFormat="1" applyFont="1" applyFill="1"/>
    <xf numFmtId="164" fontId="0" fillId="35" borderId="0" xfId="42" applyNumberFormat="1" applyFont="1" applyFill="1"/>
    <xf numFmtId="164" fontId="0" fillId="33" borderId="0" xfId="42" applyNumberFormat="1" applyFont="1" applyFill="1"/>
    <xf numFmtId="164" fontId="0" fillId="36" borderId="0" xfId="42" applyNumberFormat="1" applyFont="1" applyFill="1"/>
    <xf numFmtId="164" fontId="0" fillId="0" borderId="0" xfId="42" applyNumberFormat="1" applyFont="1" applyFill="1"/>
    <xf numFmtId="164" fontId="20" fillId="34" borderId="0" xfId="42" applyNumberFormat="1" applyFont="1" applyFill="1"/>
    <xf numFmtId="164" fontId="20" fillId="36" borderId="0" xfId="42" applyNumberFormat="1" applyFont="1" applyFill="1"/>
    <xf numFmtId="165" fontId="0" fillId="0" borderId="0" xfId="0" applyNumberFormat="1"/>
    <xf numFmtId="166" fontId="0" fillId="0" borderId="0" xfId="43" applyNumberFormat="1" applyFont="1"/>
    <xf numFmtId="167" fontId="0" fillId="0" borderId="0" xfId="42" applyNumberFormat="1" applyFont="1"/>
    <xf numFmtId="0" fontId="0" fillId="0" borderId="0" xfId="0" applyAlignment="1">
      <alignment wrapText="1"/>
    </xf>
    <xf numFmtId="3" fontId="0" fillId="34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3" formatCode="#,##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ERCOT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charts!$B$57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charts!$C$56:$N$56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charts!$C$57:$N$57</c:f>
              <c:numCache>
                <c:formatCode>General</c:formatCode>
                <c:ptCount val="12"/>
                <c:pt idx="0">
                  <c:v>5.7054436000000004E-3</c:v>
                </c:pt>
                <c:pt idx="1">
                  <c:v>6.3590162000000004E-3</c:v>
                </c:pt>
                <c:pt idx="2">
                  <c:v>7.9894769000000004E-3</c:v>
                </c:pt>
                <c:pt idx="3">
                  <c:v>8.3527707655842269E-3</c:v>
                </c:pt>
                <c:pt idx="4">
                  <c:v>5.7262611846607067E-3</c:v>
                </c:pt>
                <c:pt idx="5">
                  <c:v>3.7143240999999998E-3</c:v>
                </c:pt>
                <c:pt idx="6">
                  <c:v>3.4840098E-3</c:v>
                </c:pt>
                <c:pt idx="7">
                  <c:v>3.2619913000000002E-3</c:v>
                </c:pt>
                <c:pt idx="8">
                  <c:v>4.6903136999999996E-3</c:v>
                </c:pt>
                <c:pt idx="9">
                  <c:v>8.1455228000000008E-3</c:v>
                </c:pt>
                <c:pt idx="10">
                  <c:v>9.5686738E-3</c:v>
                </c:pt>
                <c:pt idx="11">
                  <c:v>5.1594007000000004E-3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charts!$C$56:$N$56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charts!$C$58:$N$58</c:f>
              <c:numCache>
                <c:formatCode>General</c:formatCode>
                <c:ptCount val="12"/>
                <c:pt idx="0">
                  <c:v>5.4852501000000001E-3</c:v>
                </c:pt>
                <c:pt idx="1">
                  <c:v>1.06260404E-2</c:v>
                </c:pt>
                <c:pt idx="2">
                  <c:v>1.34330396E-2</c:v>
                </c:pt>
                <c:pt idx="3">
                  <c:v>1.20411791E-2</c:v>
                </c:pt>
                <c:pt idx="4">
                  <c:v>8.6181021999999999E-3</c:v>
                </c:pt>
                <c:pt idx="5">
                  <c:v>5.1145612000000002E-3</c:v>
                </c:pt>
                <c:pt idx="6">
                  <c:v>4.3440144999999999E-3</c:v>
                </c:pt>
                <c:pt idx="7">
                  <c:v>4.2189721999999997E-3</c:v>
                </c:pt>
                <c:pt idx="8">
                  <c:v>5.4236728000000003E-3</c:v>
                </c:pt>
                <c:pt idx="9">
                  <c:v>1.05947067E-2</c:v>
                </c:pt>
                <c:pt idx="10">
                  <c:v>8.6791482000000003E-3</c:v>
                </c:pt>
                <c:pt idx="11">
                  <c:v>5.7312083000000003E-3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charts!$B$59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charts!$C$56:$N$56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charts!$C$59:$N$59</c:f>
              <c:numCache>
                <c:formatCode>General</c:formatCode>
                <c:ptCount val="12"/>
                <c:pt idx="0">
                  <c:v>9.6213351999999992E-3</c:v>
                </c:pt>
                <c:pt idx="1">
                  <c:v>8.9845271000000004E-3</c:v>
                </c:pt>
                <c:pt idx="2">
                  <c:v>1.77026879E-2</c:v>
                </c:pt>
                <c:pt idx="3">
                  <c:v>2.12934088E-2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82496"/>
        <c:axId val="114284032"/>
      </c:lineChart>
      <c:catAx>
        <c:axId val="11428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284032"/>
        <c:crosses val="autoZero"/>
        <c:auto val="1"/>
        <c:lblAlgn val="ctr"/>
        <c:lblOffset val="100"/>
        <c:noMultiLvlLbl val="0"/>
      </c:catAx>
      <c:valAx>
        <c:axId val="11428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824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RES_PV_MWH_GEN </a:t>
            </a:r>
            <a:r>
              <a:rPr lang="en-US" sz="1800" b="0" i="0" u="none" strike="noStrike" baseline="0">
                <a:effectLst/>
              </a:rPr>
              <a:t> </a:t>
            </a:r>
            <a:r>
              <a:rPr lang="en-US"/>
              <a:t>(excess to the grid)</a:t>
            </a:r>
          </a:p>
        </c:rich>
      </c:tx>
      <c:layout>
        <c:manualLayout>
          <c:xMode val="edge"/>
          <c:yMode val="edge"/>
          <c:x val="0.14432313938285804"/>
          <c:y val="2.52261101748737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3870955965831491"/>
          <c:w val="0.85813582677165356"/>
          <c:h val="0.63792649467803197"/>
        </c:manualLayout>
      </c:layout>
      <c:lineChart>
        <c:grouping val="standard"/>
        <c:varyColors val="0"/>
        <c:ser>
          <c:idx val="0"/>
          <c:order val="0"/>
          <c:tx>
            <c:strRef>
              <c:f>'res solar ercot details'!$B$1</c:f>
              <c:strCache>
                <c:ptCount val="1"/>
                <c:pt idx="0">
                  <c:v>RES_PV_MWH_GEN (excess to the grid)</c:v>
                </c:pt>
              </c:strCache>
            </c:strRef>
          </c:tx>
          <c:marker>
            <c:symbol val="none"/>
          </c:marker>
          <c:cat>
            <c:strRef>
              <c:f>'res solar ercot details'!$A$2:$A$29</c:f>
              <c:strCache>
                <c:ptCount val="28"/>
                <c:pt idx="0">
                  <c:v>2012_01</c:v>
                </c:pt>
                <c:pt idx="1">
                  <c:v>2012_02</c:v>
                </c:pt>
                <c:pt idx="2">
                  <c:v>2012_03</c:v>
                </c:pt>
                <c:pt idx="3">
                  <c:v>2012_04</c:v>
                </c:pt>
                <c:pt idx="4">
                  <c:v>2012_05</c:v>
                </c:pt>
                <c:pt idx="5">
                  <c:v>2012_06</c:v>
                </c:pt>
                <c:pt idx="6">
                  <c:v>2012_07</c:v>
                </c:pt>
                <c:pt idx="7">
                  <c:v>2012_08</c:v>
                </c:pt>
                <c:pt idx="8">
                  <c:v>2012_09</c:v>
                </c:pt>
                <c:pt idx="9">
                  <c:v>2012_10</c:v>
                </c:pt>
                <c:pt idx="10">
                  <c:v>2012_11</c:v>
                </c:pt>
                <c:pt idx="11">
                  <c:v>2012_12</c:v>
                </c:pt>
                <c:pt idx="12">
                  <c:v>2013_01</c:v>
                </c:pt>
                <c:pt idx="13">
                  <c:v>2013_02</c:v>
                </c:pt>
                <c:pt idx="14">
                  <c:v>2013_03</c:v>
                </c:pt>
                <c:pt idx="15">
                  <c:v>2013_04</c:v>
                </c:pt>
                <c:pt idx="16">
                  <c:v>2013_05</c:v>
                </c:pt>
                <c:pt idx="17">
                  <c:v>2013_06</c:v>
                </c:pt>
                <c:pt idx="18">
                  <c:v>2013_07</c:v>
                </c:pt>
                <c:pt idx="19">
                  <c:v>2013_08</c:v>
                </c:pt>
                <c:pt idx="20">
                  <c:v>2013_09</c:v>
                </c:pt>
                <c:pt idx="21">
                  <c:v>2013_10</c:v>
                </c:pt>
                <c:pt idx="22">
                  <c:v>2013_11</c:v>
                </c:pt>
                <c:pt idx="23">
                  <c:v>2013_12</c:v>
                </c:pt>
                <c:pt idx="24">
                  <c:v>2014_01</c:v>
                </c:pt>
                <c:pt idx="25">
                  <c:v>2014_02</c:v>
                </c:pt>
                <c:pt idx="26">
                  <c:v>2014_03</c:v>
                </c:pt>
                <c:pt idx="27">
                  <c:v>2014_04</c:v>
                </c:pt>
              </c:strCache>
            </c:strRef>
          </c:cat>
          <c:val>
            <c:numRef>
              <c:f>'res solar ercot details'!$B$2:$B$29</c:f>
              <c:numCache>
                <c:formatCode>General</c:formatCode>
                <c:ptCount val="28"/>
                <c:pt idx="0">
                  <c:v>342.84850499999999</c:v>
                </c:pt>
                <c:pt idx="1">
                  <c:v>340.87734</c:v>
                </c:pt>
                <c:pt idx="2">
                  <c:v>417.112076</c:v>
                </c:pt>
                <c:pt idx="3">
                  <c:v>489.67315142105264</c:v>
                </c:pt>
                <c:pt idx="4">
                  <c:v>450.83328557894731</c:v>
                </c:pt>
                <c:pt idx="5">
                  <c:v>362.96996999999999</c:v>
                </c:pt>
                <c:pt idx="6">
                  <c:v>367.07661300000001</c:v>
                </c:pt>
                <c:pt idx="7">
                  <c:v>354.75306999999998</c:v>
                </c:pt>
                <c:pt idx="8">
                  <c:v>393.97752300000002</c:v>
                </c:pt>
                <c:pt idx="9">
                  <c:v>488.99654299999997</c:v>
                </c:pt>
                <c:pt idx="10">
                  <c:v>486.918699</c:v>
                </c:pt>
                <c:pt idx="11">
                  <c:v>341.23082499999998</c:v>
                </c:pt>
                <c:pt idx="12">
                  <c:v>371.132947</c:v>
                </c:pt>
                <c:pt idx="13">
                  <c:v>531.21638299999995</c:v>
                </c:pt>
                <c:pt idx="14">
                  <c:v>706.94080799999995</c:v>
                </c:pt>
                <c:pt idx="15">
                  <c:v>624.35641799999996</c:v>
                </c:pt>
                <c:pt idx="16">
                  <c:v>597.13652300000001</c:v>
                </c:pt>
                <c:pt idx="17">
                  <c:v>501.10397599999999</c:v>
                </c:pt>
                <c:pt idx="18">
                  <c:v>443.39893000000001</c:v>
                </c:pt>
                <c:pt idx="19">
                  <c:v>463.318127</c:v>
                </c:pt>
                <c:pt idx="20">
                  <c:v>490.21931699999999</c:v>
                </c:pt>
                <c:pt idx="21">
                  <c:v>631.54782699999998</c:v>
                </c:pt>
                <c:pt idx="22">
                  <c:v>512.92487400000005</c:v>
                </c:pt>
                <c:pt idx="23">
                  <c:v>463.05223000000001</c:v>
                </c:pt>
                <c:pt idx="24">
                  <c:v>744.67754100000002</c:v>
                </c:pt>
                <c:pt idx="25">
                  <c:v>589.13795200000004</c:v>
                </c:pt>
                <c:pt idx="26">
                  <c:v>1016.1842820000001</c:v>
                </c:pt>
                <c:pt idx="27">
                  <c:v>1129.503557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6704"/>
        <c:axId val="117822592"/>
      </c:lineChart>
      <c:catAx>
        <c:axId val="11781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822592"/>
        <c:crosses val="autoZero"/>
        <c:auto val="1"/>
        <c:lblAlgn val="ctr"/>
        <c:lblOffset val="100"/>
        <c:noMultiLvlLbl val="0"/>
      </c:catAx>
      <c:valAx>
        <c:axId val="11782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1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RES_PV_COUNTS</a:t>
            </a:r>
          </a:p>
        </c:rich>
      </c:tx>
      <c:layout>
        <c:manualLayout>
          <c:xMode val="edge"/>
          <c:yMode val="edge"/>
          <c:x val="0.34906720929546731"/>
          <c:y val="2.52261101748737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3870955965831491"/>
          <c:w val="0.85813582677165356"/>
          <c:h val="0.63792649467803197"/>
        </c:manualLayout>
      </c:layout>
      <c:lineChart>
        <c:grouping val="standard"/>
        <c:varyColors val="0"/>
        <c:ser>
          <c:idx val="0"/>
          <c:order val="0"/>
          <c:tx>
            <c:strRef>
              <c:f>'res solar ercot details'!$F$1</c:f>
              <c:strCache>
                <c:ptCount val="1"/>
                <c:pt idx="0">
                  <c:v>RES_PV_COUNTS</c:v>
                </c:pt>
              </c:strCache>
            </c:strRef>
          </c:tx>
          <c:marker>
            <c:symbol val="none"/>
          </c:marker>
          <c:cat>
            <c:strRef>
              <c:f>'res solar ercot details'!$A$2:$A$29</c:f>
              <c:strCache>
                <c:ptCount val="28"/>
                <c:pt idx="0">
                  <c:v>2012_01</c:v>
                </c:pt>
                <c:pt idx="1">
                  <c:v>2012_02</c:v>
                </c:pt>
                <c:pt idx="2">
                  <c:v>2012_03</c:v>
                </c:pt>
                <c:pt idx="3">
                  <c:v>2012_04</c:v>
                </c:pt>
                <c:pt idx="4">
                  <c:v>2012_05</c:v>
                </c:pt>
                <c:pt idx="5">
                  <c:v>2012_06</c:v>
                </c:pt>
                <c:pt idx="6">
                  <c:v>2012_07</c:v>
                </c:pt>
                <c:pt idx="7">
                  <c:v>2012_08</c:v>
                </c:pt>
                <c:pt idx="8">
                  <c:v>2012_09</c:v>
                </c:pt>
                <c:pt idx="9">
                  <c:v>2012_10</c:v>
                </c:pt>
                <c:pt idx="10">
                  <c:v>2012_11</c:v>
                </c:pt>
                <c:pt idx="11">
                  <c:v>2012_12</c:v>
                </c:pt>
                <c:pt idx="12">
                  <c:v>2013_01</c:v>
                </c:pt>
                <c:pt idx="13">
                  <c:v>2013_02</c:v>
                </c:pt>
                <c:pt idx="14">
                  <c:v>2013_03</c:v>
                </c:pt>
                <c:pt idx="15">
                  <c:v>2013_04</c:v>
                </c:pt>
                <c:pt idx="16">
                  <c:v>2013_05</c:v>
                </c:pt>
                <c:pt idx="17">
                  <c:v>2013_06</c:v>
                </c:pt>
                <c:pt idx="18">
                  <c:v>2013_07</c:v>
                </c:pt>
                <c:pt idx="19">
                  <c:v>2013_08</c:v>
                </c:pt>
                <c:pt idx="20">
                  <c:v>2013_09</c:v>
                </c:pt>
                <c:pt idx="21">
                  <c:v>2013_10</c:v>
                </c:pt>
                <c:pt idx="22">
                  <c:v>2013_11</c:v>
                </c:pt>
                <c:pt idx="23">
                  <c:v>2013_12</c:v>
                </c:pt>
                <c:pt idx="24">
                  <c:v>2014_01</c:v>
                </c:pt>
                <c:pt idx="25">
                  <c:v>2014_02</c:v>
                </c:pt>
                <c:pt idx="26">
                  <c:v>2014_03</c:v>
                </c:pt>
                <c:pt idx="27">
                  <c:v>2014_04</c:v>
                </c:pt>
              </c:strCache>
            </c:strRef>
          </c:cat>
          <c:val>
            <c:numRef>
              <c:f>'res solar ercot details'!$F$2:$F$29</c:f>
              <c:numCache>
                <c:formatCode>#,##0</c:formatCode>
                <c:ptCount val="28"/>
                <c:pt idx="0">
                  <c:v>1367</c:v>
                </c:pt>
                <c:pt idx="1">
                  <c:v>1400</c:v>
                </c:pt>
                <c:pt idx="2">
                  <c:v>1452</c:v>
                </c:pt>
                <c:pt idx="3">
                  <c:v>1483</c:v>
                </c:pt>
                <c:pt idx="4">
                  <c:v>1529</c:v>
                </c:pt>
                <c:pt idx="5">
                  <c:v>1556</c:v>
                </c:pt>
                <c:pt idx="6">
                  <c:v>1597</c:v>
                </c:pt>
                <c:pt idx="7">
                  <c:v>1634</c:v>
                </c:pt>
                <c:pt idx="8">
                  <c:v>1684</c:v>
                </c:pt>
                <c:pt idx="9">
                  <c:v>1712</c:v>
                </c:pt>
                <c:pt idx="10">
                  <c:v>1763</c:v>
                </c:pt>
                <c:pt idx="11">
                  <c:v>1815</c:v>
                </c:pt>
                <c:pt idx="12">
                  <c:v>1867</c:v>
                </c:pt>
                <c:pt idx="13">
                  <c:v>1936</c:v>
                </c:pt>
                <c:pt idx="14">
                  <c:v>1977</c:v>
                </c:pt>
                <c:pt idx="15">
                  <c:v>2106</c:v>
                </c:pt>
                <c:pt idx="16">
                  <c:v>2181</c:v>
                </c:pt>
                <c:pt idx="17">
                  <c:v>2277</c:v>
                </c:pt>
                <c:pt idx="18">
                  <c:v>2391</c:v>
                </c:pt>
                <c:pt idx="19">
                  <c:v>2498</c:v>
                </c:pt>
                <c:pt idx="20">
                  <c:v>2636</c:v>
                </c:pt>
                <c:pt idx="21">
                  <c:v>2756</c:v>
                </c:pt>
                <c:pt idx="22">
                  <c:v>2895</c:v>
                </c:pt>
                <c:pt idx="23">
                  <c:v>3005</c:v>
                </c:pt>
                <c:pt idx="24">
                  <c:v>3137</c:v>
                </c:pt>
                <c:pt idx="25">
                  <c:v>3299</c:v>
                </c:pt>
                <c:pt idx="26">
                  <c:v>3417</c:v>
                </c:pt>
                <c:pt idx="27">
                  <c:v>3561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08224"/>
        <c:axId val="117909760"/>
      </c:lineChart>
      <c:catAx>
        <c:axId val="11790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909760"/>
        <c:crosses val="autoZero"/>
        <c:auto val="1"/>
        <c:lblAlgn val="ctr"/>
        <c:lblOffset val="100"/>
        <c:noMultiLvlLbl val="0"/>
      </c:catAx>
      <c:valAx>
        <c:axId val="117909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790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2012</a:t>
            </a:r>
          </a:p>
          <a:p>
            <a:pPr>
              <a:defRPr/>
            </a:pPr>
            <a:r>
              <a:rPr lang="en-US"/>
              <a:t>Monthly Average</a:t>
            </a:r>
          </a:p>
          <a:p>
            <a:pPr>
              <a:defRPr/>
            </a:pPr>
            <a:r>
              <a:rPr lang="en-US"/>
              <a:t> per Residential Meter</a:t>
            </a:r>
          </a:p>
        </c:rich>
      </c:tx>
      <c:layout>
        <c:manualLayout>
          <c:xMode val="edge"/>
          <c:yMode val="edge"/>
          <c:x val="9.5596502666466077E-2"/>
          <c:y val="3.7514649544494863E-2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'avg-usage'!$A$19</c:f>
              <c:strCache>
                <c:ptCount val="1"/>
                <c:pt idx="0">
                  <c:v>COAST</c:v>
                </c:pt>
              </c:strCache>
            </c:strRef>
          </c:tx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'avg-usage'!$B$19:$M$19</c:f>
              <c:numCache>
                <c:formatCode>#,##0</c:formatCode>
                <c:ptCount val="12"/>
                <c:pt idx="0">
                  <c:v>883.20208055963212</c:v>
                </c:pt>
                <c:pt idx="1">
                  <c:v>804.41268004820404</c:v>
                </c:pt>
                <c:pt idx="2">
                  <c:v>912.6503196481417</c:v>
                </c:pt>
                <c:pt idx="3">
                  <c:v>1078.0788969041466</c:v>
                </c:pt>
                <c:pt idx="4">
                  <c:v>1445.4797044452159</c:v>
                </c:pt>
                <c:pt idx="5">
                  <c:v>1756.7175837732289</c:v>
                </c:pt>
                <c:pt idx="6">
                  <c:v>1741.5991129465883</c:v>
                </c:pt>
                <c:pt idx="7">
                  <c:v>1965.1260854200611</c:v>
                </c:pt>
                <c:pt idx="8">
                  <c:v>1523.9515758481539</c:v>
                </c:pt>
                <c:pt idx="9">
                  <c:v>1098.4351533699955</c:v>
                </c:pt>
                <c:pt idx="10">
                  <c:v>852.04885953137341</c:v>
                </c:pt>
                <c:pt idx="11">
                  <c:v>1012.2847384377678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'avg-usage'!$A$20</c:f>
              <c:strCache>
                <c:ptCount val="1"/>
                <c:pt idx="0">
                  <c:v>EAST</c:v>
                </c:pt>
              </c:strCache>
            </c:strRef>
          </c:tx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'avg-usage'!$B$20:$M$20</c:f>
              <c:numCache>
                <c:formatCode>#,##0</c:formatCode>
                <c:ptCount val="12"/>
                <c:pt idx="0">
                  <c:v>1210.390816982341</c:v>
                </c:pt>
                <c:pt idx="1">
                  <c:v>1072.2333640066979</c:v>
                </c:pt>
                <c:pt idx="2">
                  <c:v>906.0164563412053</c:v>
                </c:pt>
                <c:pt idx="3">
                  <c:v>926.82439836984713</c:v>
                </c:pt>
                <c:pt idx="4">
                  <c:v>1250.4321557539583</c:v>
                </c:pt>
                <c:pt idx="5">
                  <c:v>1549.2343187283127</c:v>
                </c:pt>
                <c:pt idx="6">
                  <c:v>1714.8217451119128</c:v>
                </c:pt>
                <c:pt idx="7">
                  <c:v>1752.8325839803579</c:v>
                </c:pt>
                <c:pt idx="8">
                  <c:v>1338.3633895578728</c:v>
                </c:pt>
                <c:pt idx="9">
                  <c:v>979.16048233353763</c:v>
                </c:pt>
                <c:pt idx="10">
                  <c:v>973.16166992561625</c:v>
                </c:pt>
                <c:pt idx="11">
                  <c:v>1293.5303290413453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'avg-usage'!$A$21</c:f>
              <c:strCache>
                <c:ptCount val="1"/>
                <c:pt idx="0">
                  <c:v>FWEST</c:v>
                </c:pt>
              </c:strCache>
            </c:strRef>
          </c:tx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'avg-usage'!$B$21:$M$21</c:f>
              <c:numCache>
                <c:formatCode>#,##0</c:formatCode>
                <c:ptCount val="12"/>
                <c:pt idx="0">
                  <c:v>1186.2184534215546</c:v>
                </c:pt>
                <c:pt idx="1">
                  <c:v>1027.1946388541376</c:v>
                </c:pt>
                <c:pt idx="2">
                  <c:v>928.75817165414503</c:v>
                </c:pt>
                <c:pt idx="3">
                  <c:v>997.1357876268213</c:v>
                </c:pt>
                <c:pt idx="4">
                  <c:v>1248.277095292184</c:v>
                </c:pt>
                <c:pt idx="5">
                  <c:v>1679.2247714292951</c:v>
                </c:pt>
                <c:pt idx="6">
                  <c:v>1670.385983223131</c:v>
                </c:pt>
                <c:pt idx="7">
                  <c:v>1703.8885237134209</c:v>
                </c:pt>
                <c:pt idx="8">
                  <c:v>1241.1988501825506</c:v>
                </c:pt>
                <c:pt idx="9">
                  <c:v>909.05071786362976</c:v>
                </c:pt>
                <c:pt idx="10">
                  <c:v>862.27395099194905</c:v>
                </c:pt>
                <c:pt idx="11">
                  <c:v>1221.2450664613034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'avg-usage'!$A$22</c:f>
              <c:strCache>
                <c:ptCount val="1"/>
                <c:pt idx="0">
                  <c:v>NCENT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square"/>
            <c:size val="9"/>
            <c:spPr>
              <a:solidFill>
                <a:srgbClr val="FF0000"/>
              </a:solidFill>
            </c:spPr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'avg-usage'!$B$22:$M$22</c:f>
              <c:numCache>
                <c:formatCode>#,##0</c:formatCode>
                <c:ptCount val="12"/>
                <c:pt idx="0">
                  <c:v>1227.1092142074435</c:v>
                </c:pt>
                <c:pt idx="1">
                  <c:v>1064.6693045167674</c:v>
                </c:pt>
                <c:pt idx="2">
                  <c:v>921.5786298900581</c:v>
                </c:pt>
                <c:pt idx="3">
                  <c:v>988.18584515239422</c:v>
                </c:pt>
                <c:pt idx="4">
                  <c:v>1372.3301828093943</c:v>
                </c:pt>
                <c:pt idx="5">
                  <c:v>1733.9191974621899</c:v>
                </c:pt>
                <c:pt idx="6">
                  <c:v>2017.4242321659081</c:v>
                </c:pt>
                <c:pt idx="7">
                  <c:v>1929.3836479483134</c:v>
                </c:pt>
                <c:pt idx="8">
                  <c:v>1476.5629226046276</c:v>
                </c:pt>
                <c:pt idx="9">
                  <c:v>1001.7580105207491</c:v>
                </c:pt>
                <c:pt idx="10">
                  <c:v>924.23543212595689</c:v>
                </c:pt>
                <c:pt idx="11">
                  <c:v>1293.4084914030614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'avg-usage'!$A$23</c:f>
              <c:strCache>
                <c:ptCount val="1"/>
                <c:pt idx="0">
                  <c:v>NORTH</c:v>
                </c:pt>
              </c:strCache>
            </c:strRef>
          </c:tx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'avg-usage'!$B$23:$M$23</c:f>
              <c:numCache>
                <c:formatCode>#,##0</c:formatCode>
                <c:ptCount val="12"/>
                <c:pt idx="0">
                  <c:v>1154.7468130670013</c:v>
                </c:pt>
                <c:pt idx="1">
                  <c:v>1022.7528500718835</c:v>
                </c:pt>
                <c:pt idx="2">
                  <c:v>824.96307707049959</c:v>
                </c:pt>
                <c:pt idx="3">
                  <c:v>828.98481915337902</c:v>
                </c:pt>
                <c:pt idx="4">
                  <c:v>1161.0209442497742</c:v>
                </c:pt>
                <c:pt idx="5">
                  <c:v>1491.5655065109154</c:v>
                </c:pt>
                <c:pt idx="6">
                  <c:v>1826.8982926862666</c:v>
                </c:pt>
                <c:pt idx="7">
                  <c:v>1676.5257994847339</c:v>
                </c:pt>
                <c:pt idx="8">
                  <c:v>1253.4122680362887</c:v>
                </c:pt>
                <c:pt idx="9">
                  <c:v>862.42305290689296</c:v>
                </c:pt>
                <c:pt idx="10">
                  <c:v>846.59348630019554</c:v>
                </c:pt>
                <c:pt idx="11">
                  <c:v>1242.9942867726757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'avg-usage'!$A$24</c:f>
              <c:strCache>
                <c:ptCount val="1"/>
                <c:pt idx="0">
                  <c:v>SCENT</c:v>
                </c:pt>
              </c:strCache>
            </c:strRef>
          </c:tx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'avg-usage'!$B$24:$M$24</c:f>
              <c:numCache>
                <c:formatCode>#,##0</c:formatCode>
                <c:ptCount val="12"/>
                <c:pt idx="0">
                  <c:v>952.98735172447152</c:v>
                </c:pt>
                <c:pt idx="1">
                  <c:v>866.47223055000961</c:v>
                </c:pt>
                <c:pt idx="2">
                  <c:v>862.53704931603738</c:v>
                </c:pt>
                <c:pt idx="3">
                  <c:v>1007.2465531522132</c:v>
                </c:pt>
                <c:pt idx="4">
                  <c:v>1301.3770853908807</c:v>
                </c:pt>
                <c:pt idx="5">
                  <c:v>1673.6483719831899</c:v>
                </c:pt>
                <c:pt idx="6">
                  <c:v>1732.1342660737564</c:v>
                </c:pt>
                <c:pt idx="7">
                  <c:v>1860.9391647039097</c:v>
                </c:pt>
                <c:pt idx="8">
                  <c:v>1395.2547597445566</c:v>
                </c:pt>
                <c:pt idx="9">
                  <c:v>1003.5153322346422</c:v>
                </c:pt>
                <c:pt idx="10">
                  <c:v>847.35163259468777</c:v>
                </c:pt>
                <c:pt idx="11">
                  <c:v>1056.6550078104556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'avg-usage'!$A$25</c:f>
              <c:strCache>
                <c:ptCount val="1"/>
                <c:pt idx="0">
                  <c:v>SOUTH</c:v>
                </c:pt>
              </c:strCache>
            </c:strRef>
          </c:tx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'avg-usage'!$B$25:$M$25</c:f>
              <c:numCache>
                <c:formatCode>#,##0</c:formatCode>
                <c:ptCount val="12"/>
                <c:pt idx="0">
                  <c:v>952.46525260589488</c:v>
                </c:pt>
                <c:pt idx="1">
                  <c:v>905.45198702035736</c:v>
                </c:pt>
                <c:pt idx="2">
                  <c:v>976.4410351624615</c:v>
                </c:pt>
                <c:pt idx="3">
                  <c:v>1139.1513627529253</c:v>
                </c:pt>
                <c:pt idx="4">
                  <c:v>1389.7892035530326</c:v>
                </c:pt>
                <c:pt idx="5">
                  <c:v>1638.8397533530688</c:v>
                </c:pt>
                <c:pt idx="6">
                  <c:v>1725.1126347140021</c:v>
                </c:pt>
                <c:pt idx="7">
                  <c:v>1803.6347468180902</c:v>
                </c:pt>
                <c:pt idx="8">
                  <c:v>1470.9949451013724</c:v>
                </c:pt>
                <c:pt idx="9">
                  <c:v>1202.426868446257</c:v>
                </c:pt>
                <c:pt idx="10">
                  <c:v>887.8459193036075</c:v>
                </c:pt>
                <c:pt idx="11">
                  <c:v>1052.0386816284731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'avg-usage'!$A$26</c:f>
              <c:strCache>
                <c:ptCount val="1"/>
                <c:pt idx="0">
                  <c:v>WEST</c:v>
                </c:pt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'avg-usage'!$B$26:$M$26</c:f>
              <c:numCache>
                <c:formatCode>#,##0</c:formatCode>
                <c:ptCount val="12"/>
                <c:pt idx="0">
                  <c:v>1106.7217993979759</c:v>
                </c:pt>
                <c:pt idx="1">
                  <c:v>949.0972351449301</c:v>
                </c:pt>
                <c:pt idx="2">
                  <c:v>821.14806962132786</c:v>
                </c:pt>
                <c:pt idx="3">
                  <c:v>905.81269272574116</c:v>
                </c:pt>
                <c:pt idx="4">
                  <c:v>1172.3979526478481</c:v>
                </c:pt>
                <c:pt idx="5">
                  <c:v>1541.2049503748178</c:v>
                </c:pt>
                <c:pt idx="6">
                  <c:v>1655.2645372187624</c:v>
                </c:pt>
                <c:pt idx="7">
                  <c:v>1657.318648936531</c:v>
                </c:pt>
                <c:pt idx="8">
                  <c:v>1200.9493485425965</c:v>
                </c:pt>
                <c:pt idx="9">
                  <c:v>857.85766202166167</c:v>
                </c:pt>
                <c:pt idx="10">
                  <c:v>789.8639215261511</c:v>
                </c:pt>
                <c:pt idx="11">
                  <c:v>1120.8537007090183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'avg-usage'!$A$27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'avg-usage'!$B$18:$M$18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'avg-usage'!$B$27:$M$27</c:f>
              <c:numCache>
                <c:formatCode>#,##0</c:formatCode>
                <c:ptCount val="12"/>
                <c:pt idx="0">
                  <c:v>1084.2302227457892</c:v>
                </c:pt>
                <c:pt idx="1">
                  <c:v>964.03553627662347</c:v>
                </c:pt>
                <c:pt idx="2">
                  <c:v>894.26160108798445</c:v>
                </c:pt>
                <c:pt idx="3">
                  <c:v>983.92754447968343</c:v>
                </c:pt>
                <c:pt idx="4">
                  <c:v>1292.6380405177861</c:v>
                </c:pt>
                <c:pt idx="5">
                  <c:v>1633.0443067018775</c:v>
                </c:pt>
                <c:pt idx="6">
                  <c:v>1760.4551005175408</c:v>
                </c:pt>
                <c:pt idx="7">
                  <c:v>1793.7061501256774</c:v>
                </c:pt>
                <c:pt idx="8">
                  <c:v>1362.5860074522525</c:v>
                </c:pt>
                <c:pt idx="9">
                  <c:v>989.32840996217067</c:v>
                </c:pt>
                <c:pt idx="10">
                  <c:v>872.92185903744212</c:v>
                </c:pt>
                <c:pt idx="11">
                  <c:v>1161.6262877830125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06528"/>
        <c:axId val="118008064"/>
      </c:lineChart>
      <c:dateAx>
        <c:axId val="118006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18008064"/>
        <c:crosses val="autoZero"/>
        <c:auto val="1"/>
        <c:lblOffset val="100"/>
        <c:baseTimeUnit val="months"/>
      </c:dateAx>
      <c:valAx>
        <c:axId val="118008064"/>
        <c:scaling>
          <c:orientation val="minMax"/>
          <c:max val="2000"/>
          <c:min val="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8006528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</a:t>
            </a:r>
          </a:p>
          <a:p>
            <a:pPr>
              <a:defRPr/>
            </a:pPr>
            <a:r>
              <a:rPr lang="en-US"/>
              <a:t>Monthly Average</a:t>
            </a:r>
          </a:p>
          <a:p>
            <a:pPr>
              <a:defRPr/>
            </a:pPr>
            <a:r>
              <a:rPr lang="en-US"/>
              <a:t> per Residential Meter</a:t>
            </a:r>
          </a:p>
        </c:rich>
      </c:tx>
      <c:layout>
        <c:manualLayout>
          <c:xMode val="edge"/>
          <c:yMode val="edge"/>
          <c:x val="9.5596502666466077E-2"/>
          <c:y val="3.7514649544494863E-2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'avg-usage'!$A$19</c:f>
              <c:strCache>
                <c:ptCount val="1"/>
                <c:pt idx="0">
                  <c:v>COAST</c:v>
                </c:pt>
              </c:strCache>
            </c:strRef>
          </c:tx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'avg-usage'!$N$19:$Y$19</c:f>
              <c:numCache>
                <c:formatCode>#,##0</c:formatCode>
                <c:ptCount val="12"/>
                <c:pt idx="0">
                  <c:v>990.02622339673633</c:v>
                </c:pt>
                <c:pt idx="1">
                  <c:v>722.4215927246554</c:v>
                </c:pt>
                <c:pt idx="2">
                  <c:v>834.60814886341836</c:v>
                </c:pt>
                <c:pt idx="3">
                  <c:v>857.89066604463881</c:v>
                </c:pt>
                <c:pt idx="4">
                  <c:v>1255.2356436020991</c:v>
                </c:pt>
                <c:pt idx="5">
                  <c:v>1794.8567031169398</c:v>
                </c:pt>
                <c:pt idx="6">
                  <c:v>1823.1775907109577</c:v>
                </c:pt>
                <c:pt idx="7">
                  <c:v>1900.4171027543514</c:v>
                </c:pt>
                <c:pt idx="8">
                  <c:v>1625.7243216701384</c:v>
                </c:pt>
                <c:pt idx="9">
                  <c:v>1080.7809526836202</c:v>
                </c:pt>
                <c:pt idx="10">
                  <c:v>907.25600828210656</c:v>
                </c:pt>
                <c:pt idx="11">
                  <c:v>1119.6970755393622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'avg-usage'!$A$20</c:f>
              <c:strCache>
                <c:ptCount val="1"/>
                <c:pt idx="0">
                  <c:v>EAST</c:v>
                </c:pt>
              </c:strCache>
            </c:strRef>
          </c:tx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'avg-usage'!$N$20:$Y$20</c:f>
              <c:numCache>
                <c:formatCode>#,##0</c:formatCode>
                <c:ptCount val="12"/>
                <c:pt idx="0">
                  <c:v>1338.6819538129009</c:v>
                </c:pt>
                <c:pt idx="1">
                  <c:v>1036.0819792386856</c:v>
                </c:pt>
                <c:pt idx="2">
                  <c:v>1026.3677150796887</c:v>
                </c:pt>
                <c:pt idx="3">
                  <c:v>924.32756435869896</c:v>
                </c:pt>
                <c:pt idx="4">
                  <c:v>1117.2808363141369</c:v>
                </c:pt>
                <c:pt idx="5">
                  <c:v>1549.9565389924428</c:v>
                </c:pt>
                <c:pt idx="6">
                  <c:v>1595.3741007747324</c:v>
                </c:pt>
                <c:pt idx="7">
                  <c:v>1783.6014058860264</c:v>
                </c:pt>
                <c:pt idx="8">
                  <c:v>1461.7911159751523</c:v>
                </c:pt>
                <c:pt idx="9">
                  <c:v>945.13838318252283</c:v>
                </c:pt>
                <c:pt idx="10">
                  <c:v>1147.7732444206815</c:v>
                </c:pt>
                <c:pt idx="11">
                  <c:v>1575.424500865865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'avg-usage'!$A$21</c:f>
              <c:strCache>
                <c:ptCount val="1"/>
                <c:pt idx="0">
                  <c:v>FWEST</c:v>
                </c:pt>
              </c:strCache>
            </c:strRef>
          </c:tx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'avg-usage'!$N$21:$Y$21</c:f>
              <c:numCache>
                <c:formatCode>#,##0</c:formatCode>
                <c:ptCount val="12"/>
                <c:pt idx="0">
                  <c:v>1317.6571465814743</c:v>
                </c:pt>
                <c:pt idx="1">
                  <c:v>970.47272194628863</c:v>
                </c:pt>
                <c:pt idx="2">
                  <c:v>887.99425464484955</c:v>
                </c:pt>
                <c:pt idx="3">
                  <c:v>900.90972724277071</c:v>
                </c:pt>
                <c:pt idx="4">
                  <c:v>1205.5111404319744</c:v>
                </c:pt>
                <c:pt idx="5">
                  <c:v>1614.7043580009909</c:v>
                </c:pt>
                <c:pt idx="6">
                  <c:v>1544.3162662839752</c:v>
                </c:pt>
                <c:pt idx="7">
                  <c:v>1709.0560451848328</c:v>
                </c:pt>
                <c:pt idx="8">
                  <c:v>1292.6081084447296</c:v>
                </c:pt>
                <c:pt idx="9">
                  <c:v>919.24943672891743</c:v>
                </c:pt>
                <c:pt idx="10">
                  <c:v>1054.1535572476894</c:v>
                </c:pt>
                <c:pt idx="11">
                  <c:v>1457.98301699239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'avg-usage'!$A$22</c:f>
              <c:strCache>
                <c:ptCount val="1"/>
                <c:pt idx="0">
                  <c:v>NCENT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square"/>
            <c:size val="9"/>
            <c:spPr>
              <a:solidFill>
                <a:srgbClr val="FF0000"/>
              </a:solidFill>
            </c:spPr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'avg-usage'!$N$22:$Y$22</c:f>
              <c:numCache>
                <c:formatCode>#,##0</c:formatCode>
                <c:ptCount val="12"/>
                <c:pt idx="0">
                  <c:v>1340.2061878587072</c:v>
                </c:pt>
                <c:pt idx="1">
                  <c:v>1011.7688123885324</c:v>
                </c:pt>
                <c:pt idx="2">
                  <c:v>994.21255491715704</c:v>
                </c:pt>
                <c:pt idx="3">
                  <c:v>931.19989914068208</c:v>
                </c:pt>
                <c:pt idx="4">
                  <c:v>1160.3016283484683</c:v>
                </c:pt>
                <c:pt idx="5">
                  <c:v>1675.9141415759836</c:v>
                </c:pt>
                <c:pt idx="6">
                  <c:v>1796.7983247784223</c:v>
                </c:pt>
                <c:pt idx="7">
                  <c:v>1992.288969808342</c:v>
                </c:pt>
                <c:pt idx="8">
                  <c:v>1602.5980027586111</c:v>
                </c:pt>
                <c:pt idx="9">
                  <c:v>971.44747991019199</c:v>
                </c:pt>
                <c:pt idx="10">
                  <c:v>1103.1709817412177</c:v>
                </c:pt>
                <c:pt idx="11">
                  <c:v>1639.7307459656618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'avg-usage'!$A$23</c:f>
              <c:strCache>
                <c:ptCount val="1"/>
                <c:pt idx="0">
                  <c:v>NORTH</c:v>
                </c:pt>
              </c:strCache>
            </c:strRef>
          </c:tx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'avg-usage'!$N$23:$Y$23</c:f>
              <c:numCache>
                <c:formatCode>#,##0</c:formatCode>
                <c:ptCount val="12"/>
                <c:pt idx="0">
                  <c:v>1268.8933673455383</c:v>
                </c:pt>
                <c:pt idx="1">
                  <c:v>1007.6994789296192</c:v>
                </c:pt>
                <c:pt idx="2">
                  <c:v>950.4287730284118</c:v>
                </c:pt>
                <c:pt idx="3">
                  <c:v>842.96389628817224</c:v>
                </c:pt>
                <c:pt idx="4">
                  <c:v>1023.8716706975341</c:v>
                </c:pt>
                <c:pt idx="5">
                  <c:v>1437.0971706408448</c:v>
                </c:pt>
                <c:pt idx="6">
                  <c:v>1567.4156974004986</c:v>
                </c:pt>
                <c:pt idx="7">
                  <c:v>1723.5396739063474</c:v>
                </c:pt>
                <c:pt idx="8">
                  <c:v>1375.8181378171528</c:v>
                </c:pt>
                <c:pt idx="9">
                  <c:v>852.73553671156378</c:v>
                </c:pt>
                <c:pt idx="10">
                  <c:v>1008.9990723785427</c:v>
                </c:pt>
                <c:pt idx="11">
                  <c:v>1511.185800559588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'avg-usage'!$A$24</c:f>
              <c:strCache>
                <c:ptCount val="1"/>
                <c:pt idx="0">
                  <c:v>SCENT</c:v>
                </c:pt>
              </c:strCache>
            </c:strRef>
          </c:tx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'avg-usage'!$N$24:$Y$24</c:f>
              <c:numCache>
                <c:formatCode>#,##0</c:formatCode>
                <c:ptCount val="12"/>
                <c:pt idx="0">
                  <c:v>1061.7171302110137</c:v>
                </c:pt>
                <c:pt idx="1">
                  <c:v>771.37137968742593</c:v>
                </c:pt>
                <c:pt idx="2">
                  <c:v>842.35517644368383</c:v>
                </c:pt>
                <c:pt idx="3">
                  <c:v>856.17139303051988</c:v>
                </c:pt>
                <c:pt idx="4">
                  <c:v>1144.2975633991853</c:v>
                </c:pt>
                <c:pt idx="5">
                  <c:v>1649.494536624341</c:v>
                </c:pt>
                <c:pt idx="6">
                  <c:v>1699.061314297777</c:v>
                </c:pt>
                <c:pt idx="7">
                  <c:v>1848.0570811236585</c:v>
                </c:pt>
                <c:pt idx="8">
                  <c:v>1502.2130550605082</c:v>
                </c:pt>
                <c:pt idx="9">
                  <c:v>1002.3835208236209</c:v>
                </c:pt>
                <c:pt idx="10">
                  <c:v>952.38162144136743</c:v>
                </c:pt>
                <c:pt idx="11">
                  <c:v>1252.0380898458679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'avg-usage'!$A$25</c:f>
              <c:strCache>
                <c:ptCount val="1"/>
                <c:pt idx="0">
                  <c:v>SOUTH</c:v>
                </c:pt>
              </c:strCache>
            </c:strRef>
          </c:tx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'avg-usage'!$N$25:$Y$25</c:f>
              <c:numCache>
                <c:formatCode>#,##0</c:formatCode>
                <c:ptCount val="12"/>
                <c:pt idx="0">
                  <c:v>1129.1161101985033</c:v>
                </c:pt>
                <c:pt idx="1">
                  <c:v>752.97529524731044</c:v>
                </c:pt>
                <c:pt idx="2">
                  <c:v>877.91081029576935</c:v>
                </c:pt>
                <c:pt idx="3">
                  <c:v>941.77290089446967</c:v>
                </c:pt>
                <c:pt idx="4">
                  <c:v>1244.6208463228713</c:v>
                </c:pt>
                <c:pt idx="5">
                  <c:v>1598.0868203778696</c:v>
                </c:pt>
                <c:pt idx="6">
                  <c:v>1656.3305591177643</c:v>
                </c:pt>
                <c:pt idx="7">
                  <c:v>1696.8565711055639</c:v>
                </c:pt>
                <c:pt idx="8">
                  <c:v>1380.0095307555712</c:v>
                </c:pt>
                <c:pt idx="9">
                  <c:v>1178.0344290460384</c:v>
                </c:pt>
                <c:pt idx="10">
                  <c:v>1037.3545601283606</c:v>
                </c:pt>
                <c:pt idx="11">
                  <c:v>1298.3387555420954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'avg-usage'!$A$26</c:f>
              <c:strCache>
                <c:ptCount val="1"/>
                <c:pt idx="0">
                  <c:v>WEST</c:v>
                </c:pt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'avg-usage'!$N$26:$Y$26</c:f>
              <c:numCache>
                <c:formatCode>#,##0</c:formatCode>
                <c:ptCount val="12"/>
                <c:pt idx="0">
                  <c:v>1196.0474514063728</c:v>
                </c:pt>
                <c:pt idx="1">
                  <c:v>848.10390768148966</c:v>
                </c:pt>
                <c:pt idx="2">
                  <c:v>817.07476430011536</c:v>
                </c:pt>
                <c:pt idx="3">
                  <c:v>839.22404372210917</c:v>
                </c:pt>
                <c:pt idx="4">
                  <c:v>1088.3622247463682</c:v>
                </c:pt>
                <c:pt idx="5">
                  <c:v>1412.5378198273424</c:v>
                </c:pt>
                <c:pt idx="6">
                  <c:v>1473.3920903752939</c:v>
                </c:pt>
                <c:pt idx="7">
                  <c:v>1600.942803629564</c:v>
                </c:pt>
                <c:pt idx="8">
                  <c:v>1225.988274592426</c:v>
                </c:pt>
                <c:pt idx="9">
                  <c:v>836.38591498583321</c:v>
                </c:pt>
                <c:pt idx="10">
                  <c:v>959.61684314831984</c:v>
                </c:pt>
                <c:pt idx="11">
                  <c:v>1384.5776278857084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'avg-usage'!$A$27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'avg-usage'!$N$18:$Y$18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'avg-usage'!$N$27:$Y$27</c:f>
              <c:numCache>
                <c:formatCode>#,##0</c:formatCode>
                <c:ptCount val="12"/>
                <c:pt idx="0">
                  <c:v>1205.2931963514059</c:v>
                </c:pt>
                <c:pt idx="1">
                  <c:v>890.11189598050089</c:v>
                </c:pt>
                <c:pt idx="2">
                  <c:v>903.86902469663653</c:v>
                </c:pt>
                <c:pt idx="3">
                  <c:v>886.80751134025763</c:v>
                </c:pt>
                <c:pt idx="4">
                  <c:v>1154.9351942328296</c:v>
                </c:pt>
                <c:pt idx="5">
                  <c:v>1591.5810111445944</c:v>
                </c:pt>
                <c:pt idx="6">
                  <c:v>1644.4832429674275</c:v>
                </c:pt>
                <c:pt idx="7">
                  <c:v>1781.8449566748359</c:v>
                </c:pt>
                <c:pt idx="8">
                  <c:v>1433.3438183842864</c:v>
                </c:pt>
                <c:pt idx="9">
                  <c:v>973.26945675903869</c:v>
                </c:pt>
                <c:pt idx="10">
                  <c:v>1021.3382360985356</c:v>
                </c:pt>
                <c:pt idx="11">
                  <c:v>1404.8719516495673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4352"/>
        <c:axId val="118085888"/>
      </c:lineChart>
      <c:dateAx>
        <c:axId val="118084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18085888"/>
        <c:crosses val="autoZero"/>
        <c:auto val="1"/>
        <c:lblOffset val="100"/>
        <c:baseTimeUnit val="months"/>
      </c:dateAx>
      <c:valAx>
        <c:axId val="118085888"/>
        <c:scaling>
          <c:orientation val="minMax"/>
          <c:max val="2000"/>
          <c:min val="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8084352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charts!$B$62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charts!$C$61:$N$61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charts!$C$62:$N$62</c:f>
              <c:numCache>
                <c:formatCode>General</c:formatCode>
                <c:ptCount val="12"/>
                <c:pt idx="0">
                  <c:v>2.6516830000000002E-3</c:v>
                </c:pt>
                <c:pt idx="1">
                  <c:v>2.9725953999999999E-3</c:v>
                </c:pt>
                <c:pt idx="2">
                  <c:v>3.3140568E-3</c:v>
                </c:pt>
                <c:pt idx="3">
                  <c:v>3.8540969999999999E-3</c:v>
                </c:pt>
                <c:pt idx="4">
                  <c:v>2.7260161E-3</c:v>
                </c:pt>
                <c:pt idx="5">
                  <c:v>1.9359748000000001E-3</c:v>
                </c:pt>
                <c:pt idx="6">
                  <c:v>2.8340000000000001E-3</c:v>
                </c:pt>
                <c:pt idx="7">
                  <c:v>1.9696766999999999E-3</c:v>
                </c:pt>
                <c:pt idx="8">
                  <c:v>2.3803947999999999E-3</c:v>
                </c:pt>
                <c:pt idx="9">
                  <c:v>4.7283248000000002E-3</c:v>
                </c:pt>
                <c:pt idx="10">
                  <c:v>5.4442268000000002E-3</c:v>
                </c:pt>
                <c:pt idx="11">
                  <c:v>2.8496804E-3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charts!$B$63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charts!$C$61:$N$61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charts!$C$63:$N$63</c:f>
              <c:numCache>
                <c:formatCode>General</c:formatCode>
                <c:ptCount val="12"/>
                <c:pt idx="0">
                  <c:v>3.2292737000000002E-3</c:v>
                </c:pt>
                <c:pt idx="1">
                  <c:v>7.1026463000000003E-3</c:v>
                </c:pt>
                <c:pt idx="2">
                  <c:v>8.1024033999999995E-3</c:v>
                </c:pt>
                <c:pt idx="3">
                  <c:v>5.8569073000000003E-3</c:v>
                </c:pt>
                <c:pt idx="4">
                  <c:v>4.1711648999999996E-3</c:v>
                </c:pt>
                <c:pt idx="5">
                  <c:v>2.1071604E-3</c:v>
                </c:pt>
                <c:pt idx="6">
                  <c:v>1.8877354999999999E-3</c:v>
                </c:pt>
                <c:pt idx="7">
                  <c:v>1.8079223000000001E-3</c:v>
                </c:pt>
                <c:pt idx="8">
                  <c:v>1.9992960999999998E-3</c:v>
                </c:pt>
                <c:pt idx="9">
                  <c:v>4.1950790999999996E-3</c:v>
                </c:pt>
                <c:pt idx="10">
                  <c:v>4.1337131000000003E-3</c:v>
                </c:pt>
                <c:pt idx="11">
                  <c:v>2.5065664000000001E-3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charts!$B$64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charts!$C$61:$N$61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charts!$C$64:$N$64</c:f>
              <c:numCache>
                <c:formatCode>General</c:formatCode>
                <c:ptCount val="12"/>
                <c:pt idx="0">
                  <c:v>4.6538081999999998E-3</c:v>
                </c:pt>
                <c:pt idx="1">
                  <c:v>3.5906638999999999E-3</c:v>
                </c:pt>
                <c:pt idx="2">
                  <c:v>6.6992383999999999E-3</c:v>
                </c:pt>
                <c:pt idx="3">
                  <c:v>7.2549679000000001E-3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88512"/>
        <c:axId val="116294400"/>
      </c:lineChart>
      <c:catAx>
        <c:axId val="11628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294400"/>
        <c:crosses val="autoZero"/>
        <c:auto val="1"/>
        <c:lblAlgn val="ctr"/>
        <c:lblOffset val="100"/>
        <c:noMultiLvlLbl val="0"/>
      </c:catAx>
      <c:valAx>
        <c:axId val="11629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2885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charts!$B$67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charts!$C$66:$N$66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charts!$C$67:$N$67</c:f>
              <c:numCache>
                <c:formatCode>General</c:formatCode>
                <c:ptCount val="12"/>
                <c:pt idx="0">
                  <c:v>6.8948830999999997E-3</c:v>
                </c:pt>
                <c:pt idx="1">
                  <c:v>8.6518657000000006E-3</c:v>
                </c:pt>
                <c:pt idx="2">
                  <c:v>1.42429763E-2</c:v>
                </c:pt>
                <c:pt idx="3">
                  <c:v>1.5835417800000001E-2</c:v>
                </c:pt>
                <c:pt idx="4">
                  <c:v>1.11184375E-2</c:v>
                </c:pt>
                <c:pt idx="5">
                  <c:v>7.1706252E-3</c:v>
                </c:pt>
                <c:pt idx="6">
                  <c:v>5.3502350999999997E-3</c:v>
                </c:pt>
                <c:pt idx="7">
                  <c:v>6.0431193000000001E-3</c:v>
                </c:pt>
                <c:pt idx="8">
                  <c:v>9.3412254999999996E-3</c:v>
                </c:pt>
                <c:pt idx="9">
                  <c:v>1.47713142E-2</c:v>
                </c:pt>
                <c:pt idx="10">
                  <c:v>1.5874943200000002E-2</c:v>
                </c:pt>
                <c:pt idx="11">
                  <c:v>6.5235116000000003E-3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charts!$B$68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charts!$C$66:$N$66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charts!$C$68:$N$68</c:f>
              <c:numCache>
                <c:formatCode>General</c:formatCode>
                <c:ptCount val="12"/>
                <c:pt idx="0">
                  <c:v>7.5969525000000003E-3</c:v>
                </c:pt>
                <c:pt idx="1">
                  <c:v>1.2420756200000001E-2</c:v>
                </c:pt>
                <c:pt idx="2">
                  <c:v>2.0674873400000002E-2</c:v>
                </c:pt>
                <c:pt idx="3">
                  <c:v>2.1544172100000002E-2</c:v>
                </c:pt>
                <c:pt idx="4">
                  <c:v>1.7286013999999999E-2</c:v>
                </c:pt>
                <c:pt idx="5">
                  <c:v>1.04973041E-2</c:v>
                </c:pt>
                <c:pt idx="6">
                  <c:v>8.6045170000000008E-3</c:v>
                </c:pt>
                <c:pt idx="7">
                  <c:v>8.7049646999999997E-3</c:v>
                </c:pt>
                <c:pt idx="8">
                  <c:v>1.042625E-2</c:v>
                </c:pt>
                <c:pt idx="9">
                  <c:v>1.9882319900000001E-2</c:v>
                </c:pt>
                <c:pt idx="10">
                  <c:v>1.23611065E-2</c:v>
                </c:pt>
                <c:pt idx="11">
                  <c:v>7.5972006000000003E-3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charts!$B$69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charts!$C$66:$N$66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charts!$C$69:$N$69</c:f>
              <c:numCache>
                <c:formatCode>General</c:formatCode>
                <c:ptCount val="12"/>
                <c:pt idx="0">
                  <c:v>1.2256443699999999E-2</c:v>
                </c:pt>
                <c:pt idx="1">
                  <c:v>1.0336362599999999E-2</c:v>
                </c:pt>
                <c:pt idx="2">
                  <c:v>2.1083515099999998E-2</c:v>
                </c:pt>
                <c:pt idx="3">
                  <c:v>3.2162559399999999E-2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26400"/>
        <c:axId val="116327936"/>
      </c:lineChart>
      <c:catAx>
        <c:axId val="11632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327936"/>
        <c:crosses val="autoZero"/>
        <c:auto val="1"/>
        <c:lblAlgn val="ctr"/>
        <c:lblOffset val="100"/>
        <c:noMultiLvlLbl val="0"/>
      </c:catAx>
      <c:valAx>
        <c:axId val="11632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3264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FAR</a:t>
            </a:r>
            <a:r>
              <a:rPr lang="en-US" baseline="0"/>
              <a:t> </a:t>
            </a:r>
            <a:r>
              <a:rPr lang="en-US"/>
              <a:t>WEST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charts!$C$71:$N$71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charts!$C$72:$N$72</c:f>
              <c:numCache>
                <c:formatCode>General</c:formatCode>
                <c:ptCount val="12"/>
                <c:pt idx="0">
                  <c:v>6.2659995000000001E-3</c:v>
                </c:pt>
                <c:pt idx="1">
                  <c:v>8.3142597999999995E-3</c:v>
                </c:pt>
                <c:pt idx="2">
                  <c:v>1.07580952E-2</c:v>
                </c:pt>
                <c:pt idx="3">
                  <c:v>9.9249504999999998E-3</c:v>
                </c:pt>
                <c:pt idx="4">
                  <c:v>8.0569010999999996E-3</c:v>
                </c:pt>
                <c:pt idx="5">
                  <c:v>5.2350390000000004E-3</c:v>
                </c:pt>
                <c:pt idx="6">
                  <c:v>4.4846004000000002E-3</c:v>
                </c:pt>
                <c:pt idx="7">
                  <c:v>4.3015867000000003E-3</c:v>
                </c:pt>
                <c:pt idx="8">
                  <c:v>6.2081426E-3</c:v>
                </c:pt>
                <c:pt idx="9">
                  <c:v>9.9398002999999992E-3</c:v>
                </c:pt>
                <c:pt idx="10">
                  <c:v>9.5326548999999997E-3</c:v>
                </c:pt>
                <c:pt idx="11">
                  <c:v>5.3845014999999996E-3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charts!$C$71:$N$71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charts!$C$73:$N$73</c:f>
              <c:numCache>
                <c:formatCode>General</c:formatCode>
                <c:ptCount val="12"/>
                <c:pt idx="0">
                  <c:v>5.6108633999999999E-3</c:v>
                </c:pt>
                <c:pt idx="1">
                  <c:v>1.0636874100000001E-2</c:v>
                </c:pt>
                <c:pt idx="2">
                  <c:v>1.59773039E-2</c:v>
                </c:pt>
                <c:pt idx="3">
                  <c:v>1.6788839699999999E-2</c:v>
                </c:pt>
                <c:pt idx="4">
                  <c:v>1.11630541E-2</c:v>
                </c:pt>
                <c:pt idx="5">
                  <c:v>6.0056551999999996E-3</c:v>
                </c:pt>
                <c:pt idx="6">
                  <c:v>5.5445238000000003E-3</c:v>
                </c:pt>
                <c:pt idx="7">
                  <c:v>5.4634975000000001E-3</c:v>
                </c:pt>
                <c:pt idx="8">
                  <c:v>7.7702617000000003E-3</c:v>
                </c:pt>
                <c:pt idx="9">
                  <c:v>1.44410207E-2</c:v>
                </c:pt>
                <c:pt idx="10">
                  <c:v>9.4106355000000003E-3</c:v>
                </c:pt>
                <c:pt idx="11">
                  <c:v>6.4477635000000002E-3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charts!$C$71:$N$71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charts!$C$74:$N$74</c:f>
              <c:numCache>
                <c:formatCode>General</c:formatCode>
                <c:ptCount val="12"/>
                <c:pt idx="0">
                  <c:v>9.0355595E-3</c:v>
                </c:pt>
                <c:pt idx="1">
                  <c:v>1.10721459E-2</c:v>
                </c:pt>
                <c:pt idx="2">
                  <c:v>2.1199167800000002E-2</c:v>
                </c:pt>
                <c:pt idx="3">
                  <c:v>2.4294522200000002E-2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70432"/>
        <c:axId val="116372224"/>
      </c:lineChart>
      <c:catAx>
        <c:axId val="11637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372224"/>
        <c:crosses val="autoZero"/>
        <c:auto val="1"/>
        <c:lblAlgn val="ctr"/>
        <c:lblOffset val="100"/>
        <c:noMultiLvlLbl val="0"/>
      </c:catAx>
      <c:valAx>
        <c:axId val="11637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3704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NORTH CENTRAL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charts!$B$77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charts!$C$77:$N$77</c:f>
              <c:numCache>
                <c:formatCode>General</c:formatCode>
                <c:ptCount val="12"/>
                <c:pt idx="0">
                  <c:v>7.7697709000000004E-3</c:v>
                </c:pt>
                <c:pt idx="1">
                  <c:v>8.6318179999999994E-3</c:v>
                </c:pt>
                <c:pt idx="2">
                  <c:v>1.18316731E-2</c:v>
                </c:pt>
                <c:pt idx="3">
                  <c:v>1.28843169E-2</c:v>
                </c:pt>
                <c:pt idx="4">
                  <c:v>8.3932395999999996E-3</c:v>
                </c:pt>
                <c:pt idx="5">
                  <c:v>5.2228216000000001E-3</c:v>
                </c:pt>
                <c:pt idx="6">
                  <c:v>4.0863076000000002E-3</c:v>
                </c:pt>
                <c:pt idx="7">
                  <c:v>4.3277016999999996E-3</c:v>
                </c:pt>
                <c:pt idx="8">
                  <c:v>6.572657E-3</c:v>
                </c:pt>
                <c:pt idx="9">
                  <c:v>1.1684624500000001E-2</c:v>
                </c:pt>
                <c:pt idx="10">
                  <c:v>1.30459327E-2</c:v>
                </c:pt>
                <c:pt idx="11">
                  <c:v>6.8380886999999998E-3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charts!$B$78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charts!$C$78:$N$78</c:f>
              <c:numCache>
                <c:formatCode>General</c:formatCode>
                <c:ptCount val="12"/>
                <c:pt idx="0">
                  <c:v>6.8966766999999998E-3</c:v>
                </c:pt>
                <c:pt idx="1">
                  <c:v>1.31006378E-2</c:v>
                </c:pt>
                <c:pt idx="2">
                  <c:v>1.78016493E-2</c:v>
                </c:pt>
                <c:pt idx="3">
                  <c:v>1.7123756699999999E-2</c:v>
                </c:pt>
                <c:pt idx="4">
                  <c:v>1.26481435E-2</c:v>
                </c:pt>
                <c:pt idx="5">
                  <c:v>7.6975686000000003E-3</c:v>
                </c:pt>
                <c:pt idx="6">
                  <c:v>6.2401899E-3</c:v>
                </c:pt>
                <c:pt idx="7">
                  <c:v>5.8011471999999996E-3</c:v>
                </c:pt>
                <c:pt idx="8">
                  <c:v>8.0007202000000003E-3</c:v>
                </c:pt>
                <c:pt idx="9">
                  <c:v>1.65511463E-2</c:v>
                </c:pt>
                <c:pt idx="10">
                  <c:v>1.1994867399999999E-2</c:v>
                </c:pt>
                <c:pt idx="11">
                  <c:v>7.5335165999999999E-3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charts!$B$79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charts!$C$79:$N$79</c:f>
              <c:numCache>
                <c:formatCode>General</c:formatCode>
                <c:ptCount val="12"/>
                <c:pt idx="0">
                  <c:v>1.2941598699999999E-2</c:v>
                </c:pt>
                <c:pt idx="1">
                  <c:v>1.2510187900000001E-2</c:v>
                </c:pt>
                <c:pt idx="2">
                  <c:v>2.6319544600000001E-2</c:v>
                </c:pt>
                <c:pt idx="3">
                  <c:v>3.5029056000000003E-2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16928"/>
        <c:axId val="117543296"/>
      </c:lineChart>
      <c:catAx>
        <c:axId val="11751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43296"/>
        <c:crosses val="autoZero"/>
        <c:auto val="1"/>
        <c:lblAlgn val="ctr"/>
        <c:lblOffset val="100"/>
        <c:noMultiLvlLbl val="0"/>
      </c:catAx>
      <c:valAx>
        <c:axId val="11754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169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charts!$B$82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charts!$C$81:$N$81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charts!$C$82:$N$82</c:f>
              <c:numCache>
                <c:formatCode>General</c:formatCode>
                <c:ptCount val="12"/>
                <c:pt idx="0">
                  <c:v>1.58512788E-2</c:v>
                </c:pt>
                <c:pt idx="1">
                  <c:v>1.7320614000000002E-2</c:v>
                </c:pt>
                <c:pt idx="2">
                  <c:v>2.6547938600000001E-2</c:v>
                </c:pt>
                <c:pt idx="3">
                  <c:v>2.76237937E-2</c:v>
                </c:pt>
                <c:pt idx="4">
                  <c:v>1.6874293499999998E-2</c:v>
                </c:pt>
                <c:pt idx="5">
                  <c:v>1.06960024E-2</c:v>
                </c:pt>
                <c:pt idx="6">
                  <c:v>7.8424768999999991E-3</c:v>
                </c:pt>
                <c:pt idx="7">
                  <c:v>8.8424517000000001E-3</c:v>
                </c:pt>
                <c:pt idx="8">
                  <c:v>1.42882709E-2</c:v>
                </c:pt>
                <c:pt idx="9">
                  <c:v>2.6573985000000001E-2</c:v>
                </c:pt>
                <c:pt idx="10">
                  <c:v>2.9159209799999999E-2</c:v>
                </c:pt>
                <c:pt idx="11">
                  <c:v>1.28750099E-2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charts!$B$83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charts!$C$81:$N$81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charts!$C$83:$N$83</c:f>
              <c:numCache>
                <c:formatCode>General</c:formatCode>
                <c:ptCount val="12"/>
                <c:pt idx="0">
                  <c:v>1.3780174100000001E-2</c:v>
                </c:pt>
                <c:pt idx="1">
                  <c:v>2.2161189800000002E-2</c:v>
                </c:pt>
                <c:pt idx="2">
                  <c:v>2.9811446200000001E-2</c:v>
                </c:pt>
                <c:pt idx="3">
                  <c:v>3.2168656599999998E-2</c:v>
                </c:pt>
                <c:pt idx="4">
                  <c:v>2.4014984499999999E-2</c:v>
                </c:pt>
                <c:pt idx="5">
                  <c:v>1.41093776E-2</c:v>
                </c:pt>
                <c:pt idx="6">
                  <c:v>1.02275088E-2</c:v>
                </c:pt>
                <c:pt idx="7">
                  <c:v>9.9542400999999992E-3</c:v>
                </c:pt>
                <c:pt idx="8">
                  <c:v>1.34758151E-2</c:v>
                </c:pt>
                <c:pt idx="9">
                  <c:v>2.6052552999999999E-2</c:v>
                </c:pt>
                <c:pt idx="10">
                  <c:v>1.7250415799999998E-2</c:v>
                </c:pt>
                <c:pt idx="11">
                  <c:v>1.00225574E-2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charts!$B$84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charts!$C$81:$N$81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charts!$C$84:$N$84</c:f>
              <c:numCache>
                <c:formatCode>General</c:formatCode>
                <c:ptCount val="12"/>
                <c:pt idx="0">
                  <c:v>1.46347701E-2</c:v>
                </c:pt>
                <c:pt idx="1">
                  <c:v>1.3257649E-2</c:v>
                </c:pt>
                <c:pt idx="2">
                  <c:v>2.6963897399999999E-2</c:v>
                </c:pt>
                <c:pt idx="3">
                  <c:v>3.89018213E-2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65312"/>
        <c:axId val="117566848"/>
      </c:lineChart>
      <c:catAx>
        <c:axId val="11756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66848"/>
        <c:crosses val="autoZero"/>
        <c:auto val="1"/>
        <c:lblAlgn val="ctr"/>
        <c:lblOffset val="100"/>
        <c:noMultiLvlLbl val="0"/>
      </c:catAx>
      <c:valAx>
        <c:axId val="11756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653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SOUTH CENTRAL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charts!$B$87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charts!$C$86:$N$86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charts!$C$87:$N$87</c:f>
              <c:numCache>
                <c:formatCode>General</c:formatCode>
                <c:ptCount val="12"/>
                <c:pt idx="0">
                  <c:v>1.2146905100000001E-2</c:v>
                </c:pt>
                <c:pt idx="1">
                  <c:v>1.22420375E-2</c:v>
                </c:pt>
                <c:pt idx="2">
                  <c:v>1.6051847000000001E-2</c:v>
                </c:pt>
                <c:pt idx="3">
                  <c:v>1.54665962E-2</c:v>
                </c:pt>
                <c:pt idx="4">
                  <c:v>1.0579145999999999E-2</c:v>
                </c:pt>
                <c:pt idx="5">
                  <c:v>6.4189182999999997E-3</c:v>
                </c:pt>
                <c:pt idx="6">
                  <c:v>6.3199066000000003E-3</c:v>
                </c:pt>
                <c:pt idx="7">
                  <c:v>7.0374905000000001E-3</c:v>
                </c:pt>
                <c:pt idx="8">
                  <c:v>1.07058519E-2</c:v>
                </c:pt>
                <c:pt idx="9">
                  <c:v>1.60637608E-2</c:v>
                </c:pt>
                <c:pt idx="10">
                  <c:v>1.9820124299999999E-2</c:v>
                </c:pt>
                <c:pt idx="11">
                  <c:v>1.1836012E-2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charts!$B$88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charts!$C$86:$N$86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charts!$C$88:$N$88</c:f>
              <c:numCache>
                <c:formatCode>General</c:formatCode>
                <c:ptCount val="12"/>
                <c:pt idx="0">
                  <c:v>1.30797307E-2</c:v>
                </c:pt>
                <c:pt idx="1">
                  <c:v>2.4708520000000001E-2</c:v>
                </c:pt>
                <c:pt idx="2">
                  <c:v>2.7715783599999998E-2</c:v>
                </c:pt>
                <c:pt idx="3">
                  <c:v>2.2014572699999999E-2</c:v>
                </c:pt>
                <c:pt idx="4">
                  <c:v>2.0224807399999999E-2</c:v>
                </c:pt>
                <c:pt idx="5">
                  <c:v>1.3524561399999999E-2</c:v>
                </c:pt>
                <c:pt idx="6">
                  <c:v>1.38351567E-2</c:v>
                </c:pt>
                <c:pt idx="7">
                  <c:v>1.4011481399999999E-2</c:v>
                </c:pt>
                <c:pt idx="8">
                  <c:v>1.73735494E-2</c:v>
                </c:pt>
                <c:pt idx="9">
                  <c:v>3.7528747600000002E-2</c:v>
                </c:pt>
                <c:pt idx="10">
                  <c:v>3.27538291E-2</c:v>
                </c:pt>
                <c:pt idx="11">
                  <c:v>2.48841697E-2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charts!$B$89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charts!$C$86:$N$86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charts!$C$89:$N$89</c:f>
              <c:numCache>
                <c:formatCode>General</c:formatCode>
                <c:ptCount val="12"/>
                <c:pt idx="0">
                  <c:v>3.8809692600000001E-2</c:v>
                </c:pt>
                <c:pt idx="1">
                  <c:v>3.5989431299999999E-2</c:v>
                </c:pt>
                <c:pt idx="2">
                  <c:v>6.3462615599999994E-2</c:v>
                </c:pt>
                <c:pt idx="3">
                  <c:v>7.4139018599999995E-2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91040"/>
        <c:axId val="117596928"/>
      </c:lineChart>
      <c:catAx>
        <c:axId val="11759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96928"/>
        <c:crosses val="autoZero"/>
        <c:auto val="1"/>
        <c:lblAlgn val="ctr"/>
        <c:lblOffset val="100"/>
        <c:noMultiLvlLbl val="0"/>
      </c:catAx>
      <c:valAx>
        <c:axId val="11759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910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SOUTH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charts!$B$92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charts!$C$91:$N$91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charts!$C$92:$N$92</c:f>
              <c:numCache>
                <c:formatCode>General</c:formatCode>
                <c:ptCount val="12"/>
                <c:pt idx="0">
                  <c:v>1.2607553E-3</c:v>
                </c:pt>
                <c:pt idx="1">
                  <c:v>1.8110069999999999E-3</c:v>
                </c:pt>
                <c:pt idx="2">
                  <c:v>2.2630956999999999E-3</c:v>
                </c:pt>
                <c:pt idx="3">
                  <c:v>1.9226428931494901E-3</c:v>
                </c:pt>
                <c:pt idx="4">
                  <c:v>1.7623742117571345E-3</c:v>
                </c:pt>
                <c:pt idx="5">
                  <c:v>1.0052696E-3</c:v>
                </c:pt>
                <c:pt idx="6">
                  <c:v>8.2696069999999998E-4</c:v>
                </c:pt>
                <c:pt idx="7">
                  <c:v>8.8183759999999999E-4</c:v>
                </c:pt>
                <c:pt idx="8">
                  <c:v>1.2843927999999999E-3</c:v>
                </c:pt>
                <c:pt idx="9">
                  <c:v>1.6776753999999999E-3</c:v>
                </c:pt>
                <c:pt idx="10">
                  <c:v>2.0214541999999999E-3</c:v>
                </c:pt>
                <c:pt idx="11">
                  <c:v>1.4693022000000001E-3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charts!$B$93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charts!$C$91:$N$91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charts!$C$93:$N$93</c:f>
              <c:numCache>
                <c:formatCode>General</c:formatCode>
                <c:ptCount val="12"/>
                <c:pt idx="0">
                  <c:v>1.9778949999999999E-3</c:v>
                </c:pt>
                <c:pt idx="1">
                  <c:v>3.7345052E-3</c:v>
                </c:pt>
                <c:pt idx="2">
                  <c:v>3.9540679000000002E-3</c:v>
                </c:pt>
                <c:pt idx="3">
                  <c:v>3.3467936E-3</c:v>
                </c:pt>
                <c:pt idx="4">
                  <c:v>2.4564368E-3</c:v>
                </c:pt>
                <c:pt idx="5">
                  <c:v>1.5348183E-3</c:v>
                </c:pt>
                <c:pt idx="6">
                  <c:v>1.4579784000000001E-3</c:v>
                </c:pt>
                <c:pt idx="7">
                  <c:v>1.4858922E-3</c:v>
                </c:pt>
                <c:pt idx="8">
                  <c:v>1.7723820000000001E-3</c:v>
                </c:pt>
                <c:pt idx="9">
                  <c:v>2.8015525999999999E-3</c:v>
                </c:pt>
                <c:pt idx="10">
                  <c:v>2.2979889999999998E-3</c:v>
                </c:pt>
                <c:pt idx="11">
                  <c:v>1.6938286999999999E-3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charts!$B$94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charts!$C$91:$N$91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charts!$C$94:$N$94</c:f>
              <c:numCache>
                <c:formatCode>General</c:formatCode>
                <c:ptCount val="12"/>
                <c:pt idx="0">
                  <c:v>2.9028507E-3</c:v>
                </c:pt>
                <c:pt idx="1">
                  <c:v>2.6392121000000002E-3</c:v>
                </c:pt>
                <c:pt idx="2">
                  <c:v>4.1343956999999997E-3</c:v>
                </c:pt>
                <c:pt idx="3">
                  <c:v>4.9152324000000004E-3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31232"/>
        <c:axId val="117637120"/>
      </c:lineChart>
      <c:catAx>
        <c:axId val="1176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637120"/>
        <c:crosses val="autoZero"/>
        <c:auto val="1"/>
        <c:lblAlgn val="ctr"/>
        <c:lblOffset val="100"/>
        <c:noMultiLvlLbl val="0"/>
      </c:catAx>
      <c:valAx>
        <c:axId val="11763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312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charts!$B$97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charts!$C$96:$N$96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charts!$C$97:$N$97</c:f>
              <c:numCache>
                <c:formatCode>General</c:formatCode>
                <c:ptCount val="12"/>
                <c:pt idx="0">
                  <c:v>3.4332414000000002E-3</c:v>
                </c:pt>
                <c:pt idx="1">
                  <c:v>3.9485572999999998E-3</c:v>
                </c:pt>
                <c:pt idx="2">
                  <c:v>5.5336487000000002E-3</c:v>
                </c:pt>
                <c:pt idx="3">
                  <c:v>5.7689367000000004E-3</c:v>
                </c:pt>
                <c:pt idx="4">
                  <c:v>3.9754960999999998E-3</c:v>
                </c:pt>
                <c:pt idx="5">
                  <c:v>2.7873269E-3</c:v>
                </c:pt>
                <c:pt idx="6">
                  <c:v>2.3930033E-3</c:v>
                </c:pt>
                <c:pt idx="7">
                  <c:v>2.4583569E-3</c:v>
                </c:pt>
                <c:pt idx="8">
                  <c:v>3.7126836999999998E-3</c:v>
                </c:pt>
                <c:pt idx="9">
                  <c:v>6.2922476000000001E-3</c:v>
                </c:pt>
                <c:pt idx="10">
                  <c:v>5.2949644999999998E-3</c:v>
                </c:pt>
                <c:pt idx="11">
                  <c:v>3.4342398999999998E-3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charts!$B$98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charts!$C$96:$N$96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charts!$C$98:$N$98</c:f>
              <c:numCache>
                <c:formatCode>General</c:formatCode>
                <c:ptCount val="12"/>
                <c:pt idx="0">
                  <c:v>3.8760409000000002E-3</c:v>
                </c:pt>
                <c:pt idx="1">
                  <c:v>6.2398237999999996E-3</c:v>
                </c:pt>
                <c:pt idx="2">
                  <c:v>5.5247624999999996E-3</c:v>
                </c:pt>
                <c:pt idx="3">
                  <c:v>8.3296163000000003E-3</c:v>
                </c:pt>
                <c:pt idx="4">
                  <c:v>5.7194085000000002E-3</c:v>
                </c:pt>
                <c:pt idx="5">
                  <c:v>3.2498958999999999E-3</c:v>
                </c:pt>
                <c:pt idx="6">
                  <c:v>2.8012886000000001E-3</c:v>
                </c:pt>
                <c:pt idx="7">
                  <c:v>3.1249899000000002E-3</c:v>
                </c:pt>
                <c:pt idx="8">
                  <c:v>3.8109938999999998E-3</c:v>
                </c:pt>
                <c:pt idx="9">
                  <c:v>6.7638715E-3</c:v>
                </c:pt>
                <c:pt idx="10">
                  <c:v>4.3230137000000004E-3</c:v>
                </c:pt>
                <c:pt idx="11">
                  <c:v>2.9470376999999998E-3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charts!$B$99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charts!$C$96:$N$96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charts!$C$99:$N$99</c:f>
              <c:numCache>
                <c:formatCode>General</c:formatCode>
                <c:ptCount val="12"/>
                <c:pt idx="0">
                  <c:v>4.5405419000000002E-3</c:v>
                </c:pt>
                <c:pt idx="1">
                  <c:v>4.6286976000000004E-3</c:v>
                </c:pt>
                <c:pt idx="2">
                  <c:v>7.9341480000000002E-3</c:v>
                </c:pt>
                <c:pt idx="3">
                  <c:v>8.7498782000000001E-3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71040"/>
        <c:axId val="117672576"/>
      </c:lineChart>
      <c:catAx>
        <c:axId val="11767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672576"/>
        <c:crosses val="autoZero"/>
        <c:auto val="1"/>
        <c:lblAlgn val="ctr"/>
        <c:lblOffset val="100"/>
        <c:noMultiLvlLbl val="0"/>
      </c:catAx>
      <c:valAx>
        <c:axId val="11767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710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1</xdr:row>
      <xdr:rowOff>119063</xdr:rowOff>
    </xdr:from>
    <xdr:to>
      <xdr:col>9</xdr:col>
      <xdr:colOff>609599</xdr:colOff>
      <xdr:row>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10</xdr:row>
      <xdr:rowOff>4762</xdr:rowOff>
    </xdr:from>
    <xdr:to>
      <xdr:col>6</xdr:col>
      <xdr:colOff>638175</xdr:colOff>
      <xdr:row>17</xdr:row>
      <xdr:rowOff>228600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723900</xdr:colOff>
      <xdr:row>10</xdr:row>
      <xdr:rowOff>4763</xdr:rowOff>
    </xdr:from>
    <xdr:to>
      <xdr:col>12</xdr:col>
      <xdr:colOff>704850</xdr:colOff>
      <xdr:row>17</xdr:row>
      <xdr:rowOff>219076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18</xdr:row>
      <xdr:rowOff>42862</xdr:rowOff>
    </xdr:from>
    <xdr:to>
      <xdr:col>6</xdr:col>
      <xdr:colOff>628650</xdr:colOff>
      <xdr:row>27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752475</xdr:colOff>
      <xdr:row>18</xdr:row>
      <xdr:rowOff>42861</xdr:rowOff>
    </xdr:from>
    <xdr:to>
      <xdr:col>12</xdr:col>
      <xdr:colOff>733425</xdr:colOff>
      <xdr:row>27</xdr:row>
      <xdr:rowOff>76199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333374</xdr:colOff>
      <xdr:row>28</xdr:row>
      <xdr:rowOff>4762</xdr:rowOff>
    </xdr:from>
    <xdr:to>
      <xdr:col>6</xdr:col>
      <xdr:colOff>638174</xdr:colOff>
      <xdr:row>40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762000</xdr:colOff>
      <xdr:row>28</xdr:row>
      <xdr:rowOff>14287</xdr:rowOff>
    </xdr:from>
    <xdr:to>
      <xdr:col>12</xdr:col>
      <xdr:colOff>742950</xdr:colOff>
      <xdr:row>40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40</xdr:row>
      <xdr:rowOff>109537</xdr:rowOff>
    </xdr:from>
    <xdr:to>
      <xdr:col>6</xdr:col>
      <xdr:colOff>638175</xdr:colOff>
      <xdr:row>52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761999</xdr:colOff>
      <xdr:row>40</xdr:row>
      <xdr:rowOff>109537</xdr:rowOff>
    </xdr:from>
    <xdr:to>
      <xdr:col>12</xdr:col>
      <xdr:colOff>752474</xdr:colOff>
      <xdr:row>52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19050</xdr:rowOff>
    </xdr:from>
    <xdr:to>
      <xdr:col>15</xdr:col>
      <xdr:colOff>238125</xdr:colOff>
      <xdr:row>21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15</xdr:col>
      <xdr:colOff>209550</xdr:colOff>
      <xdr:row>43</xdr:row>
      <xdr:rowOff>52387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138113</xdr:colOff>
      <xdr:row>21</xdr:row>
      <xdr:rowOff>61913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22</xdr:row>
      <xdr:rowOff>61914</xdr:rowOff>
    </xdr:from>
    <xdr:to>
      <xdr:col>12</xdr:col>
      <xdr:colOff>147639</xdr:colOff>
      <xdr:row>43</xdr:row>
      <xdr:rowOff>123827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rry Howe" refreshedDate="41835.49770104167" createdVersion="4" refreshedVersion="4" minRefreshableVersion="3" recordCount="224">
  <cacheSource type="worksheet">
    <worksheetSource ref="A1:E225" sheet="res solar wz details"/>
  </cacheSource>
  <cacheFields count="5">
    <cacheField name="WZ" numFmtId="0">
      <sharedItems count="8">
        <s v="COAST"/>
        <s v="EAST"/>
        <s v="FWEST"/>
        <s v="NCENT"/>
        <s v="NORTH"/>
        <s v="SCENT"/>
        <s v="SOUTH"/>
        <s v="WEST"/>
      </sharedItems>
    </cacheField>
    <cacheField name="YEAR_MONTH" numFmtId="0">
      <sharedItems count="28">
        <s v="2012_01"/>
        <s v="2012_02"/>
        <s v="2012_03"/>
        <s v="2012_04"/>
        <s v="2012_05"/>
        <s v="2012_06"/>
        <s v="2012_07"/>
        <s v="2012_08"/>
        <s v="2012_09"/>
        <s v="2012_10"/>
        <s v="2012_11"/>
        <s v="2012_12"/>
        <s v="2013_01"/>
        <s v="2013_02"/>
        <s v="2013_03"/>
        <s v="2013_04"/>
        <s v="2013_05"/>
        <s v="2013_06"/>
        <s v="2013_07"/>
        <s v="2013_08"/>
        <s v="2013_09"/>
        <s v="2013_10"/>
        <s v="2013_11"/>
        <s v="2013_12"/>
        <s v="2014_01"/>
        <s v="2014_02"/>
        <s v="2014_03"/>
        <s v="2014_04"/>
      </sharedItems>
    </cacheField>
    <cacheField name="RES_PV_MWH_GEN" numFmtId="0">
      <sharedItems containsSemiMixedTypes="0" containsString="0" containsNumber="1" minValue="5.5115809999999996" maxValue="726.35057099999995"/>
    </cacheField>
    <cacheField name="RES_TOTAL_MWH_LOAD" numFmtId="0">
      <sharedItems containsSemiMixedTypes="0" containsString="0" containsNumber="1" minValue="97626.304556000003" maxValue="4523085.6789999995"/>
    </cacheField>
    <cacheField name="PV_PERCENT" numFmtId="0">
      <sharedItems containsSemiMixedTypes="0" containsString="0" containsNumber="1" minValue="8.2696069999999998E-4" maxValue="7.4139018599999995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x v="0"/>
    <x v="0"/>
    <n v="48.497297000000003"/>
    <n v="1828925.1532000001"/>
    <n v="2.6516830000000002E-3"/>
  </r>
  <r>
    <x v="0"/>
    <x v="1"/>
    <n v="49.625560999999998"/>
    <n v="1669435.4423"/>
    <n v="2.9725953999999999E-3"/>
  </r>
  <r>
    <x v="0"/>
    <x v="2"/>
    <n v="62.895249999999997"/>
    <n v="1897832.6107999999"/>
    <n v="3.3140568E-3"/>
  </r>
  <r>
    <x v="0"/>
    <x v="3"/>
    <n v="86.513346999999996"/>
    <n v="2244711.1943999999"/>
    <n v="3.8540969999999999E-3"/>
  </r>
  <r>
    <x v="0"/>
    <x v="4"/>
    <n v="82.158462"/>
    <n v="3013865.6571999998"/>
    <n v="2.7260161E-3"/>
  </r>
  <r>
    <x v="0"/>
    <x v="5"/>
    <n v="71.044138000000004"/>
    <n v="3669682.8996000001"/>
    <n v="1.9359748000000001E-3"/>
  </r>
  <r>
    <x v="0"/>
    <x v="6"/>
    <n v="103.1759"/>
    <n v="3640645.7521000002"/>
    <n v="2.8340000000000001E-3"/>
  </r>
  <r>
    <x v="0"/>
    <x v="7"/>
    <n v="81.052768999999998"/>
    <n v="4115029.0463999999"/>
    <n v="1.9696766999999999E-3"/>
  </r>
  <r>
    <x v="0"/>
    <x v="8"/>
    <n v="76.069674000000006"/>
    <n v="3195674.6401999998"/>
    <n v="2.3803947999999999E-3"/>
  </r>
  <r>
    <x v="0"/>
    <x v="9"/>
    <n v="109.03438300000001"/>
    <n v="2305983.3626999999"/>
    <n v="4.7283248000000002E-3"/>
  </r>
  <r>
    <x v="0"/>
    <x v="10"/>
    <n v="97.554664000000002"/>
    <n v="1791891.9815"/>
    <n v="5.4442268000000002E-3"/>
  </r>
  <r>
    <x v="0"/>
    <x v="11"/>
    <n v="60.714576999999998"/>
    <n v="2130574.9224"/>
    <n v="2.8496804E-3"/>
  </r>
  <r>
    <x v="0"/>
    <x v="12"/>
    <n v="67.397532999999996"/>
    <n v="2087080.2217000001"/>
    <n v="3.2292737000000002E-3"/>
  </r>
  <r>
    <x v="0"/>
    <x v="13"/>
    <n v="108.358163"/>
    <n v="1525602.6953"/>
    <n v="7.1026463000000003E-3"/>
  </r>
  <r>
    <x v="0"/>
    <x v="14"/>
    <n v="143.14409499999999"/>
    <n v="1766686.845"/>
    <n v="8.1024033999999995E-3"/>
  </r>
  <r>
    <x v="0"/>
    <x v="15"/>
    <n v="106.518613"/>
    <n v="1818683.6017"/>
    <n v="5.8569073000000003E-3"/>
  </r>
  <r>
    <x v="0"/>
    <x v="16"/>
    <n v="111.253364"/>
    <n v="2667201.2648999998"/>
    <n v="4.1711648999999996E-3"/>
  </r>
  <r>
    <x v="0"/>
    <x v="17"/>
    <n v="80.503298999999998"/>
    <n v="3820463.7736999998"/>
    <n v="2.1071604E-3"/>
  </r>
  <r>
    <x v="0"/>
    <x v="18"/>
    <n v="73.343067000000005"/>
    <n v="3885240.6716"/>
    <n v="1.8877354999999999E-3"/>
  </r>
  <r>
    <x v="0"/>
    <x v="19"/>
    <n v="73.340243000000001"/>
    <n v="4056603.7417000001"/>
    <n v="1.8079223000000001E-3"/>
  </r>
  <r>
    <x v="0"/>
    <x v="20"/>
    <n v="69.437877"/>
    <n v="3473116.1546"/>
    <n v="1.9992960999999998E-3"/>
  </r>
  <r>
    <x v="0"/>
    <x v="21"/>
    <n v="97.013312999999997"/>
    <n v="2312550.2467999998"/>
    <n v="4.1950790999999996E-3"/>
  </r>
  <r>
    <x v="0"/>
    <x v="22"/>
    <n v="80.403417000000005"/>
    <n v="1945065.2489"/>
    <n v="4.1337131000000003E-3"/>
  </r>
  <r>
    <x v="0"/>
    <x v="23"/>
    <n v="60.221924000000001"/>
    <n v="2402566.4862000002"/>
    <n v="2.5065664000000001E-3"/>
  </r>
  <r>
    <x v="0"/>
    <x v="24"/>
    <n v="108.43906200000001"/>
    <n v="2330114.5622999999"/>
    <n v="4.6538081999999998E-3"/>
  </r>
  <r>
    <x v="0"/>
    <x v="25"/>
    <n v="69.953491999999997"/>
    <n v="1948204.9676999999"/>
    <n v="3.5906638999999999E-3"/>
  </r>
  <r>
    <x v="0"/>
    <x v="26"/>
    <n v="124.311871"/>
    <n v="1855611.987"/>
    <n v="6.6992383999999999E-3"/>
  </r>
  <r>
    <x v="0"/>
    <x v="27"/>
    <n v="142.24987999999999"/>
    <n v="1960723.7646000001"/>
    <n v="7.2549679000000001E-3"/>
  </r>
  <r>
    <x v="1"/>
    <x v="0"/>
    <n v="16.672979999999999"/>
    <n v="241816.71898000001"/>
    <n v="6.8948830999999997E-3"/>
  </r>
  <r>
    <x v="1"/>
    <x v="1"/>
    <n v="18.559667999999999"/>
    <n v="214516.36796999999"/>
    <n v="8.6518657000000006E-3"/>
  </r>
  <r>
    <x v="1"/>
    <x v="2"/>
    <n v="25.856746000000001"/>
    <n v="181540.32939"/>
    <n v="1.42429763E-2"/>
  </r>
  <r>
    <x v="1"/>
    <x v="3"/>
    <n v="29.422577"/>
    <n v="185802.34078999999"/>
    <n v="1.5835417800000001E-2"/>
  </r>
  <r>
    <x v="1"/>
    <x v="4"/>
    <n v="27.904969999999999"/>
    <n v="250979.23970999999"/>
    <n v="1.11184375E-2"/>
  </r>
  <r>
    <x v="1"/>
    <x v="5"/>
    <n v="22.314271999999999"/>
    <n v="311190.04989999998"/>
    <n v="7.1706252E-3"/>
  </r>
  <r>
    <x v="1"/>
    <x v="6"/>
    <n v="18.412887999999999"/>
    <n v="344151.00566999998"/>
    <n v="5.3502350999999997E-3"/>
  </r>
  <r>
    <x v="1"/>
    <x v="7"/>
    <n v="21.268940000000001"/>
    <n v="351953.00737000001"/>
    <n v="6.0431193000000001E-3"/>
  </r>
  <r>
    <x v="1"/>
    <x v="8"/>
    <n v="25.104174"/>
    <n v="268746.04534999997"/>
    <n v="9.3412254999999996E-3"/>
  </r>
  <r>
    <x v="1"/>
    <x v="9"/>
    <n v="29.026917000000001"/>
    <n v="196508.69636"/>
    <n v="1.47713142E-2"/>
  </r>
  <r>
    <x v="1"/>
    <x v="10"/>
    <n v="31.049944"/>
    <n v="195590.89822999999"/>
    <n v="1.5874943200000002E-2"/>
  </r>
  <r>
    <x v="1"/>
    <x v="11"/>
    <n v="16.9541"/>
    <n v="259892.23311999999"/>
    <n v="6.5235116000000003E-3"/>
  </r>
  <r>
    <x v="1"/>
    <x v="12"/>
    <n v="20.420352000000001"/>
    <n v="268796.62686999998"/>
    <n v="7.5969525000000003E-3"/>
  </r>
  <r>
    <x v="1"/>
    <x v="13"/>
    <n v="25.872581"/>
    <n v="208301.17368000001"/>
    <n v="1.2420756200000001E-2"/>
  </r>
  <r>
    <x v="1"/>
    <x v="14"/>
    <n v="42.685772999999998"/>
    <n v="206462.07683000001"/>
    <n v="2.0674873400000002E-2"/>
  </r>
  <r>
    <x v="1"/>
    <x v="15"/>
    <n v="40.069896999999997"/>
    <n v="185989.49518999999"/>
    <n v="2.1544172100000002E-2"/>
  </r>
  <r>
    <x v="1"/>
    <x v="16"/>
    <n v="38.875419999999998"/>
    <n v="224895.22498"/>
    <n v="1.7286013999999999E-2"/>
  </r>
  <r>
    <x v="1"/>
    <x v="17"/>
    <n v="32.768189999999997"/>
    <n v="312158.14704000001"/>
    <n v="1.04973041E-2"/>
  </r>
  <r>
    <x v="1"/>
    <x v="18"/>
    <n v="27.676957000000002"/>
    <n v="321656.13545"/>
    <n v="8.6045170000000008E-3"/>
  </r>
  <r>
    <x v="1"/>
    <x v="19"/>
    <n v="31.326567000000001"/>
    <n v="359870.12125999999"/>
    <n v="8.7049646999999997E-3"/>
  </r>
  <r>
    <x v="1"/>
    <x v="20"/>
    <n v="30.742163000000001"/>
    <n v="294853.50063000002"/>
    <n v="1.042625E-2"/>
  </r>
  <r>
    <x v="1"/>
    <x v="21"/>
    <n v="37.941817999999998"/>
    <n v="190831.94581"/>
    <n v="1.9882319900000001E-2"/>
  </r>
  <r>
    <x v="1"/>
    <x v="22"/>
    <n v="28.658681999999999"/>
    <n v="231845.60428"/>
    <n v="1.23611065E-2"/>
  </r>
  <r>
    <x v="1"/>
    <x v="23"/>
    <n v="24.190173999999999"/>
    <n v="318409.04586999997"/>
    <n v="7.5972006000000003E-3"/>
  </r>
  <r>
    <x v="1"/>
    <x v="24"/>
    <n v="39.632773999999998"/>
    <n v="323362.75451"/>
    <n v="1.2256443699999999E-2"/>
  </r>
  <r>
    <x v="1"/>
    <x v="25"/>
    <n v="26.949117999999999"/>
    <n v="260721.48422000001"/>
    <n v="1.0336362599999999E-2"/>
  </r>
  <r>
    <x v="1"/>
    <x v="26"/>
    <n v="48.214885000000002"/>
    <n v="228685.23035999999"/>
    <n v="2.1083515099999998E-2"/>
  </r>
  <r>
    <x v="1"/>
    <x v="27"/>
    <n v="57.508558000000001"/>
    <n v="178805.9129"/>
    <n v="3.2162559399999999E-2"/>
  </r>
  <r>
    <x v="2"/>
    <x v="0"/>
    <n v="11.615603"/>
    <n v="185375.10258999999"/>
    <n v="6.2659995000000001E-3"/>
  </r>
  <r>
    <x v="2"/>
    <x v="1"/>
    <n v="13.380015999999999"/>
    <n v="160928.52968000001"/>
    <n v="8.3142597999999995E-3"/>
  </r>
  <r>
    <x v="2"/>
    <x v="2"/>
    <n v="15.692914999999999"/>
    <n v="145870.75844000001"/>
    <n v="1.07580952E-2"/>
  </r>
  <r>
    <x v="2"/>
    <x v="3"/>
    <n v="15.568023"/>
    <n v="156857.43648"/>
    <n v="9.9249504999999998E-3"/>
  </r>
  <r>
    <x v="2"/>
    <x v="4"/>
    <n v="15.849112"/>
    <n v="196714.73916999999"/>
    <n v="8.0569010999999996E-3"/>
  </r>
  <r>
    <x v="2"/>
    <x v="5"/>
    <n v="13.884024999999999"/>
    <n v="265213.40195000003"/>
    <n v="5.2350390000000004E-3"/>
  </r>
  <r>
    <x v="2"/>
    <x v="6"/>
    <n v="11.850334"/>
    <n v="264245.04022999998"/>
    <n v="4.4846004000000002E-3"/>
  </r>
  <r>
    <x v="2"/>
    <x v="7"/>
    <n v="11.621535"/>
    <n v="270168.56432"/>
    <n v="4.3015867000000003E-3"/>
  </r>
  <r>
    <x v="2"/>
    <x v="8"/>
    <n v="12.241020000000001"/>
    <n v="197176.84933999999"/>
    <n v="6.2081426E-3"/>
  </r>
  <r>
    <x v="2"/>
    <x v="9"/>
    <n v="14.376924000000001"/>
    <n v="144639.96877000001"/>
    <n v="9.9398002999999992E-3"/>
  </r>
  <r>
    <x v="2"/>
    <x v="10"/>
    <n v="13.109202"/>
    <n v="137518.8988"/>
    <n v="9.5326548999999997E-3"/>
  </r>
  <r>
    <x v="2"/>
    <x v="11"/>
    <n v="10.502663999999999"/>
    <n v="195053.59828000001"/>
    <n v="5.3845014999999996E-3"/>
  </r>
  <r>
    <x v="2"/>
    <x v="12"/>
    <n v="11.825562"/>
    <n v="210761.89590999999"/>
    <n v="5.6108633999999999E-3"/>
  </r>
  <r>
    <x v="2"/>
    <x v="13"/>
    <n v="16.543725999999999"/>
    <n v="155531.84031"/>
    <n v="1.0636874100000001E-2"/>
  </r>
  <r>
    <x v="2"/>
    <x v="14"/>
    <n v="22.786667999999999"/>
    <n v="142618.98125000001"/>
    <n v="1.59773039E-2"/>
  </r>
  <r>
    <x v="2"/>
    <x v="15"/>
    <n v="24.327266999999999"/>
    <n v="144901.41962"/>
    <n v="1.6788839699999999E-2"/>
  </r>
  <r>
    <x v="2"/>
    <x v="16"/>
    <n v="21.688542999999999"/>
    <n v="194288.61397000001"/>
    <n v="1.11630541E-2"/>
  </r>
  <r>
    <x v="2"/>
    <x v="17"/>
    <n v="15.659293"/>
    <n v="260742.45973"/>
    <n v="6.0056551999999996E-3"/>
  </r>
  <r>
    <x v="2"/>
    <x v="18"/>
    <n v="13.842306000000001"/>
    <n v="249657.25623999999"/>
    <n v="5.5445238000000003E-3"/>
  </r>
  <r>
    <x v="2"/>
    <x v="19"/>
    <n v="15.122610999999999"/>
    <n v="276793.58990999998"/>
    <n v="5.4634975000000001E-3"/>
  </r>
  <r>
    <x v="2"/>
    <x v="20"/>
    <n v="16.289604000000001"/>
    <n v="209640.35346000001"/>
    <n v="7.7702617000000003E-3"/>
  </r>
  <r>
    <x v="2"/>
    <x v="21"/>
    <n v="21.573703999999999"/>
    <n v="149391.82221000001"/>
    <n v="1.44410207E-2"/>
  </r>
  <r>
    <x v="2"/>
    <x v="22"/>
    <n v="16.154639"/>
    <n v="171663.63602999999"/>
    <n v="9.4106355000000003E-3"/>
  </r>
  <r>
    <x v="2"/>
    <x v="23"/>
    <n v="15.330052"/>
    <n v="237757.66453000001"/>
    <n v="6.4477635000000002E-3"/>
  </r>
  <r>
    <x v="2"/>
    <x v="24"/>
    <n v="20.262342"/>
    <n v="224251.10378999999"/>
    <n v="9.0355595E-3"/>
  </r>
  <r>
    <x v="2"/>
    <x v="25"/>
    <n v="20.382792999999999"/>
    <n v="184090.71840000001"/>
    <n v="1.10721459E-2"/>
  </r>
  <r>
    <x v="2"/>
    <x v="26"/>
    <n v="32.424112999999998"/>
    <n v="152949.93325"/>
    <n v="2.1199167800000002E-2"/>
  </r>
  <r>
    <x v="2"/>
    <x v="27"/>
    <n v="34.688543000000003"/>
    <n v="142783.39264000001"/>
    <n v="2.4294522200000002E-2"/>
  </r>
  <r>
    <x v="3"/>
    <x v="0"/>
    <n v="212.21486899999999"/>
    <n v="2731288.645"/>
    <n v="7.7697709000000004E-3"/>
  </r>
  <r>
    <x v="3"/>
    <x v="1"/>
    <n v="204.86666700000001"/>
    <n v="2373389.5597000001"/>
    <n v="8.6318179999999994E-3"/>
  </r>
  <r>
    <x v="3"/>
    <x v="2"/>
    <n v="243.41256100000001"/>
    <n v="2057296.1917999999"/>
    <n v="1.18316731E-2"/>
  </r>
  <r>
    <x v="3"/>
    <x v="3"/>
    <n v="284.394363"/>
    <n v="2207290.9586"/>
    <n v="1.28843169E-2"/>
  </r>
  <r>
    <x v="3"/>
    <x v="4"/>
    <n v="257.46605199999999"/>
    <n v="3067540.8387000002"/>
    <n v="8.3932395999999996E-3"/>
  </r>
  <r>
    <x v="3"/>
    <x v="5"/>
    <n v="202.68575799999999"/>
    <n v="3880771.2518000002"/>
    <n v="5.2228216000000001E-3"/>
  </r>
  <r>
    <x v="3"/>
    <x v="6"/>
    <n v="184.56502499999999"/>
    <n v="4516669.8936999999"/>
    <n v="4.0863076000000002E-3"/>
  </r>
  <r>
    <x v="3"/>
    <x v="7"/>
    <n v="187.136067"/>
    <n v="4324144.2786999997"/>
    <n v="4.3277016999999996E-3"/>
  </r>
  <r>
    <x v="3"/>
    <x v="8"/>
    <n v="217.687082"/>
    <n v="3312010.3698"/>
    <n v="6.572657E-3"/>
  </r>
  <r>
    <x v="3"/>
    <x v="9"/>
    <n v="262.72444400000001"/>
    <n v="2248462.8845000002"/>
    <n v="1.1684624500000001E-2"/>
  </r>
  <r>
    <x v="3"/>
    <x v="10"/>
    <n v="270.98477300000002"/>
    <n v="2077159.0584"/>
    <n v="1.30459327E-2"/>
  </r>
  <r>
    <x v="3"/>
    <x v="11"/>
    <n v="198.87019799999999"/>
    <n v="2908271.6754000001"/>
    <n v="6.8380886999999998E-3"/>
  </r>
  <r>
    <x v="3"/>
    <x v="12"/>
    <n v="208.02382600000001"/>
    <n v="3016290.8298999998"/>
    <n v="6.8966766999999998E-3"/>
  </r>
  <r>
    <x v="3"/>
    <x v="13"/>
    <n v="298.76621999999998"/>
    <n v="2280547.1384999999"/>
    <n v="1.31006378E-2"/>
  </r>
  <r>
    <x v="3"/>
    <x v="14"/>
    <n v="399.46429799999999"/>
    <n v="2243973.5281000002"/>
    <n v="1.78016493E-2"/>
  </r>
  <r>
    <x v="3"/>
    <x v="15"/>
    <n v="360.304982"/>
    <n v="2104123.4616999999"/>
    <n v="1.7123756699999999E-2"/>
  </r>
  <r>
    <x v="3"/>
    <x v="16"/>
    <n v="332.02436599999999"/>
    <n v="2625083.8084999998"/>
    <n v="1.26481435E-2"/>
  </r>
  <r>
    <x v="3"/>
    <x v="17"/>
    <n v="292.27059300000002"/>
    <n v="3796920.9127000002"/>
    <n v="7.6975686000000003E-3"/>
  </r>
  <r>
    <x v="3"/>
    <x v="18"/>
    <n v="254.17574300000001"/>
    <n v="4073205.2456"/>
    <n v="6.2401899E-3"/>
  </r>
  <r>
    <x v="3"/>
    <x v="19"/>
    <n v="262.39085999999998"/>
    <n v="4523085.6789999995"/>
    <n v="5.8011471999999996E-3"/>
  </r>
  <r>
    <x v="3"/>
    <x v="20"/>
    <n v="291.241736"/>
    <n v="3640193.9892000002"/>
    <n v="8.0007202000000003E-3"/>
  </r>
  <r>
    <x v="3"/>
    <x v="21"/>
    <n v="365.51283000000001"/>
    <n v="2208383.7845000001"/>
    <n v="1.65511463E-2"/>
  </r>
  <r>
    <x v="3"/>
    <x v="22"/>
    <n v="301.22000100000002"/>
    <n v="2511240.7721000002"/>
    <n v="1.1994867399999999E-2"/>
  </r>
  <r>
    <x v="3"/>
    <x v="23"/>
    <n v="281.37017600000001"/>
    <n v="3734911.4641999998"/>
    <n v="7.5335165999999999E-3"/>
  </r>
  <r>
    <x v="3"/>
    <x v="24"/>
    <n v="454.28814699999998"/>
    <n v="3510293.8730000001"/>
    <n v="1.2941598699999999E-2"/>
  </r>
  <r>
    <x v="3"/>
    <x v="25"/>
    <n v="374.62038200000001"/>
    <n v="2994522.415"/>
    <n v="1.2510187900000001E-2"/>
  </r>
  <r>
    <x v="3"/>
    <x v="26"/>
    <n v="659.66288899999995"/>
    <n v="2506361.3347"/>
    <n v="2.6319544600000001E-2"/>
  </r>
  <r>
    <x v="3"/>
    <x v="27"/>
    <n v="726.35057099999995"/>
    <n v="2073565.9306000001"/>
    <n v="3.5029056000000003E-2"/>
  </r>
  <r>
    <x v="4"/>
    <x v="0"/>
    <n v="26.693584000000001"/>
    <n v="168400.19198999999"/>
    <n v="1.58512788E-2"/>
  </r>
  <r>
    <x v="4"/>
    <x v="1"/>
    <n v="25.875872999999999"/>
    <n v="149393.50881"/>
    <n v="1.7320614000000002E-2"/>
  </r>
  <r>
    <x v="4"/>
    <x v="2"/>
    <n v="31.997461999999999"/>
    <n v="120527.10556"/>
    <n v="2.6547938600000001E-2"/>
  </r>
  <r>
    <x v="4"/>
    <x v="3"/>
    <n v="33.447997000000001"/>
    <n v="121084.00964"/>
    <n v="2.76237937E-2"/>
  </r>
  <r>
    <x v="4"/>
    <x v="4"/>
    <n v="28.626182"/>
    <n v="169643.73629"/>
    <n v="1.6874293499999998E-2"/>
  </r>
  <r>
    <x v="4"/>
    <x v="5"/>
    <n v="23.326991"/>
    <n v="218090.7421"/>
    <n v="1.06960024E-2"/>
  </r>
  <r>
    <x v="4"/>
    <x v="6"/>
    <n v="20.925751999999999"/>
    <n v="266825.80323999998"/>
    <n v="7.8424768999999991E-3"/>
  </r>
  <r>
    <x v="4"/>
    <x v="7"/>
    <n v="21.635611999999998"/>
    <n v="244678.88128"/>
    <n v="8.8424517000000001E-3"/>
  </r>
  <r>
    <x v="4"/>
    <x v="8"/>
    <n v="26.117011000000002"/>
    <n v="182786.36446000001"/>
    <n v="1.42882709E-2"/>
  </r>
  <r>
    <x v="4"/>
    <x v="9"/>
    <n v="33.384905000000003"/>
    <n v="125630.02854"/>
    <n v="2.6573985000000001E-2"/>
  </r>
  <r>
    <x v="4"/>
    <x v="10"/>
    <n v="35.993417999999998"/>
    <n v="123437.56327"/>
    <n v="2.9159209799999999E-2"/>
  </r>
  <r>
    <x v="4"/>
    <x v="11"/>
    <n v="23.329035000000001"/>
    <n v="181196.24916000001"/>
    <n v="1.28750099E-2"/>
  </r>
  <r>
    <x v="4"/>
    <x v="12"/>
    <n v="25.482073"/>
    <n v="184918.36820999999"/>
    <n v="1.3780174100000001E-2"/>
  </r>
  <r>
    <x v="4"/>
    <x v="13"/>
    <n v="32.580337999999998"/>
    <n v="147015.29238"/>
    <n v="2.2161189800000002E-2"/>
  </r>
  <r>
    <x v="4"/>
    <x v="14"/>
    <n v="41.356088"/>
    <n v="138725.53414"/>
    <n v="2.9811446200000001E-2"/>
  </r>
  <r>
    <x v="4"/>
    <x v="15"/>
    <n v="39.559659000000003"/>
    <n v="122975.78801"/>
    <n v="3.2168656599999998E-2"/>
  </r>
  <r>
    <x v="4"/>
    <x v="16"/>
    <n v="35.888289999999998"/>
    <n v="149441.23744"/>
    <n v="2.4014984499999999E-2"/>
  </r>
  <r>
    <x v="4"/>
    <x v="17"/>
    <n v="29.609030000000001"/>
    <n v="209853.55144000001"/>
    <n v="1.41093776E-2"/>
  </r>
  <r>
    <x v="4"/>
    <x v="18"/>
    <n v="23.409395"/>
    <n v="228886.57946000001"/>
    <n v="1.02275088E-2"/>
  </r>
  <r>
    <x v="4"/>
    <x v="19"/>
    <n v="25.064485999999999"/>
    <n v="251797.08158"/>
    <n v="9.9542400999999992E-3"/>
  </r>
  <r>
    <x v="4"/>
    <x v="20"/>
    <n v="27.058969000000001"/>
    <n v="200796.52976"/>
    <n v="1.34758151E-2"/>
  </r>
  <r>
    <x v="4"/>
    <x v="21"/>
    <n v="32.460151000000003"/>
    <n v="124594.89474"/>
    <n v="2.6052552999999999E-2"/>
  </r>
  <r>
    <x v="4"/>
    <x v="22"/>
    <n v="25.454898"/>
    <n v="147561.06933999999"/>
    <n v="1.7250415799999998E-2"/>
  </r>
  <r>
    <x v="4"/>
    <x v="23"/>
    <n v="22.140193"/>
    <n v="220903.62914"/>
    <n v="1.00225574E-2"/>
  </r>
  <r>
    <x v="4"/>
    <x v="24"/>
    <n v="30.526855999999999"/>
    <n v="208591.29230999999"/>
    <n v="1.46347701E-2"/>
  </r>
  <r>
    <x v="4"/>
    <x v="25"/>
    <n v="24.254988000000001"/>
    <n v="182950.89913999999"/>
    <n v="1.3257649E-2"/>
  </r>
  <r>
    <x v="4"/>
    <x v="26"/>
    <n v="40.858480999999998"/>
    <n v="151530.32345"/>
    <n v="2.6963897399999999E-2"/>
  </r>
  <r>
    <x v="4"/>
    <x v="27"/>
    <n v="44.783755999999997"/>
    <n v="115119.94692"/>
    <n v="3.89018213E-2"/>
  </r>
  <r>
    <x v="5"/>
    <x v="0"/>
    <n v="14.355092000000001"/>
    <n v="118179.0085"/>
    <n v="1.2146905100000001E-2"/>
  </r>
  <r>
    <x v="5"/>
    <x v="1"/>
    <n v="13.176069999999999"/>
    <n v="107629.71459"/>
    <n v="1.22420375E-2"/>
  </r>
  <r>
    <x v="5"/>
    <x v="2"/>
    <n v="17.226614999999999"/>
    <n v="107318.58474999999"/>
    <n v="1.6051847000000001E-2"/>
  </r>
  <r>
    <x v="5"/>
    <x v="3"/>
    <n v="19.410250999999999"/>
    <n v="125497.88429"/>
    <n v="1.54665962E-2"/>
  </r>
  <r>
    <x v="5"/>
    <x v="4"/>
    <n v="17.174078000000002"/>
    <n v="162338.98314"/>
    <n v="1.0579145999999999E-2"/>
  </r>
  <r>
    <x v="5"/>
    <x v="5"/>
    <n v="13.420707999999999"/>
    <n v="209080.52286999999"/>
    <n v="6.4189182999999997E-3"/>
  </r>
  <r>
    <x v="5"/>
    <x v="6"/>
    <n v="13.687271000000001"/>
    <n v="216573.94368999999"/>
    <n v="6.3199066000000003E-3"/>
  </r>
  <r>
    <x v="5"/>
    <x v="7"/>
    <n v="16.403037000000001"/>
    <n v="233080.76944"/>
    <n v="7.0374905000000001E-3"/>
  </r>
  <r>
    <x v="5"/>
    <x v="8"/>
    <n v="18.73582"/>
    <n v="175005.40925999999"/>
    <n v="1.07058519E-2"/>
  </r>
  <r>
    <x v="5"/>
    <x v="9"/>
    <n v="20.247654000000001"/>
    <n v="126045.53979"/>
    <n v="1.60637608E-2"/>
  </r>
  <r>
    <x v="5"/>
    <x v="10"/>
    <n v="21.137869999999999"/>
    <n v="106648.52383000001"/>
    <n v="1.9820124299999999E-2"/>
  </r>
  <r>
    <x v="5"/>
    <x v="11"/>
    <n v="15.772425"/>
    <n v="133257.93299999999"/>
    <n v="1.1836012E-2"/>
  </r>
  <r>
    <x v="5"/>
    <x v="12"/>
    <n v="17.538554000000001"/>
    <n v="134089.56495999999"/>
    <n v="1.30797307E-2"/>
  </r>
  <r>
    <x v="5"/>
    <x v="13"/>
    <n v="24.122015000000001"/>
    <n v="97626.304556000003"/>
    <n v="2.4708520000000001E-2"/>
  </r>
  <r>
    <x v="5"/>
    <x v="14"/>
    <n v="29.605972999999999"/>
    <n v="106819.90227999999"/>
    <n v="2.7715783599999998E-2"/>
  </r>
  <r>
    <x v="5"/>
    <x v="15"/>
    <n v="23.955556999999999"/>
    <n v="108816.81554"/>
    <n v="2.2014572699999999E-2"/>
  </r>
  <r>
    <x v="5"/>
    <x v="16"/>
    <n v="29.486053999999999"/>
    <n v="145791.51965999999"/>
    <n v="2.0224807399999999E-2"/>
  </r>
  <r>
    <x v="5"/>
    <x v="17"/>
    <n v="28.479496999999999"/>
    <n v="210576.12203999999"/>
    <n v="1.3524561399999999E-2"/>
  </r>
  <r>
    <x v="5"/>
    <x v="18"/>
    <n v="30.065405999999999"/>
    <n v="217311.64116"/>
    <n v="1.38351567E-2"/>
  </r>
  <r>
    <x v="5"/>
    <x v="19"/>
    <n v="33.202345000000001"/>
    <n v="236965.27116999999"/>
    <n v="1.4011481399999999E-2"/>
  </r>
  <r>
    <x v="5"/>
    <x v="20"/>
    <n v="33.535617999999999"/>
    <n v="193026.86650999999"/>
    <n v="1.73735494E-2"/>
  </r>
  <r>
    <x v="5"/>
    <x v="21"/>
    <n v="48.414620999999997"/>
    <n v="129006.75913000001"/>
    <n v="3.7528747600000002E-2"/>
  </r>
  <r>
    <x v="5"/>
    <x v="22"/>
    <n v="40.223914000000001"/>
    <n v="122806.75294000001"/>
    <n v="3.27538291E-2"/>
  </r>
  <r>
    <x v="5"/>
    <x v="23"/>
    <n v="40.225419000000002"/>
    <n v="161650.63777999999"/>
    <n v="2.48841697E-2"/>
  </r>
  <r>
    <x v="5"/>
    <x v="24"/>
    <n v="59.610823000000003"/>
    <n v="153597.77158"/>
    <n v="3.8809692600000001E-2"/>
  </r>
  <r>
    <x v="5"/>
    <x v="25"/>
    <n v="47.097608999999999"/>
    <n v="130865.11048"/>
    <n v="3.5989431299999999E-2"/>
  </r>
  <r>
    <x v="5"/>
    <x v="26"/>
    <n v="75.672495999999995"/>
    <n v="119239.48496"/>
    <n v="6.3462615599999994E-2"/>
  </r>
  <r>
    <x v="5"/>
    <x v="27"/>
    <n v="83.900996000000006"/>
    <n v="113167.12516"/>
    <n v="7.4139018599999995E-2"/>
  </r>
  <r>
    <x v="6"/>
    <x v="0"/>
    <n v="7.21976"/>
    <n v="572653.54122000001"/>
    <n v="1.2607553E-3"/>
  </r>
  <r>
    <x v="6"/>
    <x v="1"/>
    <n v="9.8819040000000005"/>
    <n v="545657.96365000005"/>
    <n v="1.8110069999999999E-3"/>
  </r>
  <r>
    <x v="6"/>
    <x v="2"/>
    <n v="13.340704000000001"/>
    <n v="589489.17021999997"/>
    <n v="2.2630956999999999E-3"/>
  </r>
  <r>
    <x v="6"/>
    <x v="3"/>
    <n v="13.22433642105263"/>
    <n v="687820.73198157898"/>
    <n v="1.9226428931494901E-3"/>
  </r>
  <r>
    <x v="6"/>
    <x v="4"/>
    <n v="14.79387157894736"/>
    <n v="839428.50957842101"/>
    <n v="1.7623742117571345E-3"/>
  </r>
  <r>
    <x v="6"/>
    <x v="5"/>
    <n v="9.9617920000000009"/>
    <n v="990957.23366000003"/>
    <n v="1.0052696E-3"/>
  </r>
  <r>
    <x v="6"/>
    <x v="6"/>
    <n v="8.6267519999999998"/>
    <n v="1043187.686"/>
    <n v="8.2696069999999998E-4"/>
  </r>
  <r>
    <x v="6"/>
    <x v="7"/>
    <n v="9.6298239999999993"/>
    <n v="1092017.872"/>
    <n v="8.8183759999999999E-4"/>
  </r>
  <r>
    <x v="6"/>
    <x v="8"/>
    <n v="11.448143999999999"/>
    <n v="891327.32206000003"/>
    <n v="1.2843927999999999E-3"/>
  </r>
  <r>
    <x v="6"/>
    <x v="9"/>
    <n v="12.237216"/>
    <n v="729414.98450999998"/>
    <n v="1.6776753999999999E-3"/>
  </r>
  <r>
    <x v="6"/>
    <x v="10"/>
    <n v="10.910816000000001"/>
    <n v="539750.83325999998"/>
    <n v="2.0214541999999999E-3"/>
  </r>
  <r>
    <x v="6"/>
    <x v="11"/>
    <n v="9.403632"/>
    <n v="640006.67992999998"/>
    <n v="1.4693022000000001E-3"/>
  </r>
  <r>
    <x v="6"/>
    <x v="12"/>
    <n v="13.595184"/>
    <n v="687356.20678000001"/>
    <n v="1.9778949999999999E-3"/>
  </r>
  <r>
    <x v="6"/>
    <x v="13"/>
    <n v="17.146391000000001"/>
    <n v="459134.21603000001"/>
    <n v="3.7345052E-3"/>
  </r>
  <r>
    <x v="6"/>
    <x v="14"/>
    <n v="21.203302000000001"/>
    <n v="536240.21368000004"/>
    <n v="3.9540679000000002E-3"/>
  </r>
  <r>
    <x v="6"/>
    <x v="15"/>
    <n v="19.250443000000001"/>
    <n v="575190.62453999999"/>
    <n v="3.3467936E-3"/>
  </r>
  <r>
    <x v="6"/>
    <x v="16"/>
    <n v="18.686323999999999"/>
    <n v="760708.52740999998"/>
    <n v="2.4564368E-3"/>
  </r>
  <r>
    <x v="6"/>
    <x v="17"/>
    <n v="14.99694"/>
    <n v="977115.02841000003"/>
    <n v="1.5348183E-3"/>
  </r>
  <r>
    <x v="6"/>
    <x v="18"/>
    <n v="14.7636"/>
    <n v="1012607.6253"/>
    <n v="1.4579784000000001E-3"/>
  </r>
  <r>
    <x v="6"/>
    <x v="19"/>
    <n v="15.433259"/>
    <n v="1038652.6946"/>
    <n v="1.4858922E-3"/>
  </r>
  <r>
    <x v="6"/>
    <x v="20"/>
    <n v="14.972186000000001"/>
    <n v="844749.37409000006"/>
    <n v="1.7723820000000001E-3"/>
  </r>
  <r>
    <x v="6"/>
    <x v="21"/>
    <n v="20.225515999999999"/>
    <n v="721939.55128999997"/>
    <n v="2.8015525999999999E-3"/>
  </r>
  <r>
    <x v="6"/>
    <x v="22"/>
    <n v="14.634209"/>
    <n v="636826.77769000002"/>
    <n v="2.2979889999999998E-3"/>
  </r>
  <r>
    <x v="6"/>
    <x v="23"/>
    <n v="13.506448000000001"/>
    <n v="797391.62511999998"/>
    <n v="1.6938286999999999E-3"/>
  </r>
  <r>
    <x v="6"/>
    <x v="24"/>
    <n v="23.074245999999999"/>
    <n v="794882.28795999999"/>
    <n v="2.9028507E-3"/>
  </r>
  <r>
    <x v="6"/>
    <x v="25"/>
    <n v="18.223523"/>
    <n v="690491.04053999996"/>
    <n v="2.6392121000000002E-3"/>
  </r>
  <r>
    <x v="6"/>
    <x v="26"/>
    <n v="24.541153999999999"/>
    <n v="593585.03373000002"/>
    <n v="4.1343956999999997E-3"/>
  </r>
  <r>
    <x v="6"/>
    <x v="27"/>
    <n v="29.487589"/>
    <n v="599922.57982999994"/>
    <n v="4.9152324000000004E-3"/>
  </r>
  <r>
    <x v="7"/>
    <x v="0"/>
    <n v="5.5793200000000001"/>
    <n v="162508.81557999999"/>
    <n v="3.4332414000000002E-3"/>
  </r>
  <r>
    <x v="7"/>
    <x v="1"/>
    <n v="5.5115809999999996"/>
    <n v="139584.67947"/>
    <n v="3.9485572999999998E-3"/>
  </r>
  <r>
    <x v="7"/>
    <x v="2"/>
    <n v="6.6898229999999996"/>
    <n v="120893.52455"/>
    <n v="5.5336487000000002E-3"/>
  </r>
  <r>
    <x v="7"/>
    <x v="3"/>
    <n v="7.6922569999999997"/>
    <n v="133339.25162"/>
    <n v="5.7689367000000004E-3"/>
  </r>
  <r>
    <x v="7"/>
    <x v="4"/>
    <n v="6.8605580000000002"/>
    <n v="172571.11663999999"/>
    <n v="3.9754960999999998E-3"/>
  </r>
  <r>
    <x v="7"/>
    <x v="5"/>
    <n v="6.3322859999999999"/>
    <n v="227181.31571"/>
    <n v="2.7873269E-3"/>
  </r>
  <r>
    <x v="7"/>
    <x v="6"/>
    <n v="5.8326909999999996"/>
    <n v="243739.35837"/>
    <n v="2.3930033E-3"/>
  </r>
  <r>
    <x v="7"/>
    <x v="7"/>
    <n v="6.0052859999999999"/>
    <n v="244280.48225999999"/>
    <n v="2.4583569E-3"/>
  </r>
  <r>
    <x v="7"/>
    <x v="8"/>
    <n v="6.5745979999999999"/>
    <n v="177084.78524"/>
    <n v="3.7126836999999998E-3"/>
  </r>
  <r>
    <x v="7"/>
    <x v="9"/>
    <n v="7.9641000000000002"/>
    <n v="126570.03517"/>
    <n v="6.2922476000000001E-3"/>
  </r>
  <r>
    <x v="7"/>
    <x v="10"/>
    <n v="6.1780119999999998"/>
    <n v="116677.11876"/>
    <n v="5.2949644999999998E-3"/>
  </r>
  <r>
    <x v="7"/>
    <x v="11"/>
    <n v="5.6841939999999997"/>
    <n v="165515.34513"/>
    <n v="3.4342398999999998E-3"/>
  </r>
  <r>
    <x v="7"/>
    <x v="12"/>
    <n v="6.849863"/>
    <n v="176723.18723000001"/>
    <n v="3.8760409000000002E-3"/>
  </r>
  <r>
    <x v="7"/>
    <x v="13"/>
    <n v="7.8269489999999999"/>
    <n v="125435.41605"/>
    <n v="6.2398237999999996E-3"/>
  </r>
  <r>
    <x v="7"/>
    <x v="14"/>
    <n v="6.6946110000000001"/>
    <n v="121174.63877000001"/>
    <n v="5.5247624999999996E-3"/>
  </r>
  <r>
    <x v="7"/>
    <x v="15"/>
    <n v="10.37"/>
    <n v="124495.52999"/>
    <n v="8.3296163000000003E-3"/>
  </r>
  <r>
    <x v="7"/>
    <x v="16"/>
    <n v="9.2341619999999995"/>
    <n v="161453.09422999999"/>
    <n v="5.7194085000000002E-3"/>
  </r>
  <r>
    <x v="7"/>
    <x v="17"/>
    <n v="6.8171340000000002"/>
    <n v="209764.69132000001"/>
    <n v="3.2498958999999999E-3"/>
  </r>
  <r>
    <x v="7"/>
    <x v="18"/>
    <n v="6.1224559999999997"/>
    <n v="218558.56250999999"/>
    <n v="2.8012886000000001E-3"/>
  </r>
  <r>
    <x v="7"/>
    <x v="19"/>
    <n v="7.4377560000000003"/>
    <n v="238008.96473000001"/>
    <n v="3.1249899000000002E-3"/>
  </r>
  <r>
    <x v="7"/>
    <x v="20"/>
    <n v="6.9411639999999997"/>
    <n v="182135.27004999999"/>
    <n v="3.8109938999999998E-3"/>
  </r>
  <r>
    <x v="7"/>
    <x v="21"/>
    <n v="8.4058740000000007"/>
    <n v="124276.07395000001"/>
    <n v="6.7638715E-3"/>
  </r>
  <r>
    <x v="7"/>
    <x v="22"/>
    <n v="6.1751139999999998"/>
    <n v="142842.80557"/>
    <n v="4.3230137000000004E-3"/>
  </r>
  <r>
    <x v="7"/>
    <x v="23"/>
    <n v="6.067844"/>
    <n v="205896.38531000001"/>
    <n v="2.9470376999999998E-3"/>
  </r>
  <r>
    <x v="7"/>
    <x v="24"/>
    <n v="8.8432910000000007"/>
    <n v="194762.89613000001"/>
    <n v="4.5405419000000002E-3"/>
  </r>
  <r>
    <x v="7"/>
    <x v="25"/>
    <n v="7.656047"/>
    <n v="165403.91519"/>
    <n v="4.6286976000000004E-3"/>
  </r>
  <r>
    <x v="7"/>
    <x v="26"/>
    <n v="10.498393"/>
    <n v="132319.09703999999"/>
    <n v="7.9341480000000002E-3"/>
  </r>
  <r>
    <x v="7"/>
    <x v="27"/>
    <n v="10.533664"/>
    <n v="120386.40719"/>
    <n v="8.7498782000000001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D13" firstHeaderRow="1" firstDataRow="2" firstDataCol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dataField="1"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Sum of RES_TOTAL_MWH_LOAD" fld="3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>
      <selection activeCell="C57" sqref="C57"/>
    </sheetView>
  </sheetViews>
  <sheetFormatPr defaultRowHeight="15" x14ac:dyDescent="0.25"/>
  <cols>
    <col min="1" max="1" width="7.28515625" bestFit="1" customWidth="1"/>
    <col min="2" max="29" width="12" bestFit="1" customWidth="1"/>
  </cols>
  <sheetData>
    <row r="1" spans="7:8" ht="23.25" x14ac:dyDescent="0.35">
      <c r="G1" s="2" t="s">
        <v>53</v>
      </c>
      <c r="H1" s="3"/>
    </row>
    <row r="2" spans="7:8" ht="23.25" x14ac:dyDescent="0.35">
      <c r="G2" s="2"/>
      <c r="H2" s="3"/>
    </row>
    <row r="3" spans="7:8" ht="23.25" x14ac:dyDescent="0.35">
      <c r="G3" s="2"/>
      <c r="H3" s="3"/>
    </row>
    <row r="4" spans="7:8" ht="23.25" x14ac:dyDescent="0.35">
      <c r="G4" s="2"/>
      <c r="H4" s="3"/>
    </row>
    <row r="5" spans="7:8" ht="23.25" x14ac:dyDescent="0.35">
      <c r="G5" s="2"/>
      <c r="H5" s="3"/>
    </row>
    <row r="6" spans="7:8" ht="23.25" x14ac:dyDescent="0.35">
      <c r="G6" s="2"/>
      <c r="H6" s="3"/>
    </row>
    <row r="7" spans="7:8" ht="23.25" x14ac:dyDescent="0.35">
      <c r="G7" s="2"/>
      <c r="H7" s="3"/>
    </row>
    <row r="8" spans="7:8" ht="23.25" x14ac:dyDescent="0.35">
      <c r="G8" s="2"/>
      <c r="H8" s="3"/>
    </row>
    <row r="9" spans="7:8" ht="23.25" x14ac:dyDescent="0.35">
      <c r="G9" s="2"/>
      <c r="H9" s="3"/>
    </row>
    <row r="10" spans="7:8" ht="23.25" x14ac:dyDescent="0.35">
      <c r="G10" s="2"/>
      <c r="H10" s="3"/>
    </row>
    <row r="11" spans="7:8" ht="23.25" x14ac:dyDescent="0.35">
      <c r="G11" s="2"/>
      <c r="H11" s="3"/>
    </row>
    <row r="12" spans="7:8" ht="23.25" x14ac:dyDescent="0.35">
      <c r="G12" s="2"/>
      <c r="H12" s="3"/>
    </row>
    <row r="13" spans="7:8" ht="23.25" x14ac:dyDescent="0.35">
      <c r="G13" s="2"/>
      <c r="H13" s="3"/>
    </row>
    <row r="14" spans="7:8" ht="23.25" x14ac:dyDescent="0.35">
      <c r="G14" s="2"/>
      <c r="H14" s="3"/>
    </row>
    <row r="15" spans="7:8" ht="23.25" x14ac:dyDescent="0.35">
      <c r="G15" s="2"/>
      <c r="H15" s="3"/>
    </row>
    <row r="16" spans="7:8" ht="23.25" x14ac:dyDescent="0.35">
      <c r="G16" s="2"/>
      <c r="H16" s="3"/>
    </row>
    <row r="17" spans="7:8" ht="23.25" x14ac:dyDescent="0.35">
      <c r="G17" s="2"/>
      <c r="H17" s="3"/>
    </row>
    <row r="18" spans="7:8" ht="23.25" x14ac:dyDescent="0.35">
      <c r="G18" s="2"/>
      <c r="H18" s="3"/>
    </row>
    <row r="19" spans="7:8" ht="23.25" x14ac:dyDescent="0.35">
      <c r="G19" s="2"/>
      <c r="H19" s="3"/>
    </row>
    <row r="20" spans="7:8" ht="23.25" x14ac:dyDescent="0.35">
      <c r="G20" s="2"/>
      <c r="H20" s="3"/>
    </row>
    <row r="21" spans="7:8" ht="23.25" x14ac:dyDescent="0.35">
      <c r="G21" s="2"/>
      <c r="H21" s="3"/>
    </row>
    <row r="22" spans="7:8" ht="23.25" x14ac:dyDescent="0.35">
      <c r="G22" s="2"/>
      <c r="H22" s="3"/>
    </row>
    <row r="23" spans="7:8" ht="23.25" x14ac:dyDescent="0.35">
      <c r="G23" s="2"/>
      <c r="H23" s="3"/>
    </row>
    <row r="56" spans="1:14" x14ac:dyDescent="0.25">
      <c r="A56" s="1" t="s">
        <v>52</v>
      </c>
      <c r="C56" t="s">
        <v>40</v>
      </c>
      <c r="D56" t="s">
        <v>41</v>
      </c>
      <c r="E56" t="s">
        <v>42</v>
      </c>
      <c r="F56" t="s">
        <v>43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 t="s">
        <v>49</v>
      </c>
      <c r="M56" t="s">
        <v>50</v>
      </c>
      <c r="N56" t="s">
        <v>51</v>
      </c>
    </row>
    <row r="57" spans="1:14" x14ac:dyDescent="0.25">
      <c r="B57">
        <v>2012</v>
      </c>
      <c r="C57">
        <v>5.7054436000000004E-3</v>
      </c>
      <c r="D57">
        <v>6.3590162000000004E-3</v>
      </c>
      <c r="E57">
        <v>7.9894769000000004E-3</v>
      </c>
      <c r="F57">
        <v>8.3527707655842269E-3</v>
      </c>
      <c r="G57">
        <v>5.7262611846607067E-3</v>
      </c>
      <c r="H57">
        <v>3.7143240999999998E-3</v>
      </c>
      <c r="I57">
        <v>3.4840098E-3</v>
      </c>
      <c r="J57">
        <v>3.2619913000000002E-3</v>
      </c>
      <c r="K57">
        <v>4.6903136999999996E-3</v>
      </c>
      <c r="L57">
        <v>8.1455228000000008E-3</v>
      </c>
      <c r="M57">
        <v>9.5686738E-3</v>
      </c>
      <c r="N57">
        <v>5.1594007000000004E-3</v>
      </c>
    </row>
    <row r="58" spans="1:14" x14ac:dyDescent="0.25">
      <c r="B58">
        <v>2013</v>
      </c>
      <c r="C58">
        <v>5.4852501000000001E-3</v>
      </c>
      <c r="D58">
        <v>1.06260404E-2</v>
      </c>
      <c r="E58">
        <v>1.34330396E-2</v>
      </c>
      <c r="F58">
        <v>1.20411791E-2</v>
      </c>
      <c r="G58">
        <v>8.6181021999999999E-3</v>
      </c>
      <c r="H58">
        <v>5.1145612000000002E-3</v>
      </c>
      <c r="I58">
        <v>4.3440144999999999E-3</v>
      </c>
      <c r="J58">
        <v>4.2189721999999997E-3</v>
      </c>
      <c r="K58">
        <v>5.4236728000000003E-3</v>
      </c>
      <c r="L58">
        <v>1.05947067E-2</v>
      </c>
      <c r="M58">
        <v>8.6791482000000003E-3</v>
      </c>
      <c r="N58">
        <v>5.7312083000000003E-3</v>
      </c>
    </row>
    <row r="59" spans="1:14" x14ac:dyDescent="0.25">
      <c r="B59">
        <v>2014</v>
      </c>
      <c r="C59">
        <v>9.6213351999999992E-3</v>
      </c>
      <c r="D59">
        <v>8.9845271000000004E-3</v>
      </c>
      <c r="E59">
        <v>1.77026879E-2</v>
      </c>
      <c r="F59">
        <v>2.12934088E-2</v>
      </c>
    </row>
    <row r="61" spans="1:14" x14ac:dyDescent="0.25">
      <c r="A61" s="1" t="s">
        <v>1</v>
      </c>
      <c r="C61" t="s">
        <v>40</v>
      </c>
      <c r="D61" t="s">
        <v>41</v>
      </c>
      <c r="E61" t="s">
        <v>42</v>
      </c>
      <c r="F61" t="s">
        <v>43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 t="s">
        <v>49</v>
      </c>
      <c r="M61" t="s">
        <v>50</v>
      </c>
      <c r="N61" t="s">
        <v>51</v>
      </c>
    </row>
    <row r="62" spans="1:14" x14ac:dyDescent="0.25">
      <c r="B62">
        <v>2012</v>
      </c>
      <c r="C62">
        <v>2.6516830000000002E-3</v>
      </c>
      <c r="D62">
        <v>2.9725953999999999E-3</v>
      </c>
      <c r="E62">
        <v>3.3140568E-3</v>
      </c>
      <c r="F62">
        <v>3.8540969999999999E-3</v>
      </c>
      <c r="G62">
        <v>2.7260161E-3</v>
      </c>
      <c r="H62">
        <v>1.9359748000000001E-3</v>
      </c>
      <c r="I62">
        <v>2.8340000000000001E-3</v>
      </c>
      <c r="J62">
        <v>1.9696766999999999E-3</v>
      </c>
      <c r="K62">
        <v>2.3803947999999999E-3</v>
      </c>
      <c r="L62">
        <v>4.7283248000000002E-3</v>
      </c>
      <c r="M62">
        <v>5.4442268000000002E-3</v>
      </c>
      <c r="N62">
        <v>2.8496804E-3</v>
      </c>
    </row>
    <row r="63" spans="1:14" x14ac:dyDescent="0.25">
      <c r="B63">
        <v>2013</v>
      </c>
      <c r="C63">
        <v>3.2292737000000002E-3</v>
      </c>
      <c r="D63">
        <v>7.1026463000000003E-3</v>
      </c>
      <c r="E63">
        <v>8.1024033999999995E-3</v>
      </c>
      <c r="F63">
        <v>5.8569073000000003E-3</v>
      </c>
      <c r="G63">
        <v>4.1711648999999996E-3</v>
      </c>
      <c r="H63">
        <v>2.1071604E-3</v>
      </c>
      <c r="I63">
        <v>1.8877354999999999E-3</v>
      </c>
      <c r="J63">
        <v>1.8079223000000001E-3</v>
      </c>
      <c r="K63">
        <v>1.9992960999999998E-3</v>
      </c>
      <c r="L63">
        <v>4.1950790999999996E-3</v>
      </c>
      <c r="M63">
        <v>4.1337131000000003E-3</v>
      </c>
      <c r="N63">
        <v>2.5065664000000001E-3</v>
      </c>
    </row>
    <row r="64" spans="1:14" x14ac:dyDescent="0.25">
      <c r="B64">
        <v>2014</v>
      </c>
      <c r="C64">
        <v>4.6538081999999998E-3</v>
      </c>
      <c r="D64">
        <v>3.5906638999999999E-3</v>
      </c>
      <c r="E64">
        <v>6.6992383999999999E-3</v>
      </c>
      <c r="F64">
        <v>7.2549679000000001E-3</v>
      </c>
    </row>
    <row r="66" spans="1:14" x14ac:dyDescent="0.25">
      <c r="A66" s="1" t="s">
        <v>3</v>
      </c>
      <c r="C66" t="s">
        <v>40</v>
      </c>
      <c r="D66" t="s">
        <v>41</v>
      </c>
      <c r="E66" t="s">
        <v>42</v>
      </c>
      <c r="F66" t="s">
        <v>43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 t="s">
        <v>49</v>
      </c>
      <c r="M66" t="s">
        <v>50</v>
      </c>
      <c r="N66" t="s">
        <v>51</v>
      </c>
    </row>
    <row r="67" spans="1:14" x14ac:dyDescent="0.25">
      <c r="B67">
        <v>2012</v>
      </c>
      <c r="C67">
        <v>6.8948830999999997E-3</v>
      </c>
      <c r="D67">
        <v>8.6518657000000006E-3</v>
      </c>
      <c r="E67">
        <v>1.42429763E-2</v>
      </c>
      <c r="F67">
        <v>1.5835417800000001E-2</v>
      </c>
      <c r="G67">
        <v>1.11184375E-2</v>
      </c>
      <c r="H67">
        <v>7.1706252E-3</v>
      </c>
      <c r="I67">
        <v>5.3502350999999997E-3</v>
      </c>
      <c r="J67">
        <v>6.0431193000000001E-3</v>
      </c>
      <c r="K67">
        <v>9.3412254999999996E-3</v>
      </c>
      <c r="L67">
        <v>1.47713142E-2</v>
      </c>
      <c r="M67">
        <v>1.5874943200000002E-2</v>
      </c>
      <c r="N67">
        <v>6.5235116000000003E-3</v>
      </c>
    </row>
    <row r="68" spans="1:14" x14ac:dyDescent="0.25">
      <c r="B68">
        <v>2013</v>
      </c>
      <c r="C68">
        <v>7.5969525000000003E-3</v>
      </c>
      <c r="D68">
        <v>1.2420756200000001E-2</v>
      </c>
      <c r="E68">
        <v>2.0674873400000002E-2</v>
      </c>
      <c r="F68">
        <v>2.1544172100000002E-2</v>
      </c>
      <c r="G68">
        <v>1.7286013999999999E-2</v>
      </c>
      <c r="H68">
        <v>1.04973041E-2</v>
      </c>
      <c r="I68">
        <v>8.6045170000000008E-3</v>
      </c>
      <c r="J68">
        <v>8.7049646999999997E-3</v>
      </c>
      <c r="K68">
        <v>1.042625E-2</v>
      </c>
      <c r="L68">
        <v>1.9882319900000001E-2</v>
      </c>
      <c r="M68">
        <v>1.23611065E-2</v>
      </c>
      <c r="N68">
        <v>7.5972006000000003E-3</v>
      </c>
    </row>
    <row r="69" spans="1:14" x14ac:dyDescent="0.25">
      <c r="B69">
        <v>2014</v>
      </c>
      <c r="C69">
        <v>1.2256443699999999E-2</v>
      </c>
      <c r="D69">
        <v>1.0336362599999999E-2</v>
      </c>
      <c r="E69">
        <v>2.1083515099999998E-2</v>
      </c>
      <c r="F69">
        <v>3.2162559399999999E-2</v>
      </c>
    </row>
    <row r="71" spans="1:14" x14ac:dyDescent="0.25">
      <c r="A71" s="1" t="s">
        <v>4</v>
      </c>
      <c r="C71" t="s">
        <v>40</v>
      </c>
      <c r="D71" t="s">
        <v>41</v>
      </c>
      <c r="E71" t="s">
        <v>42</v>
      </c>
      <c r="F71" t="s">
        <v>43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 t="s">
        <v>49</v>
      </c>
      <c r="M71" t="s">
        <v>50</v>
      </c>
      <c r="N71" t="s">
        <v>51</v>
      </c>
    </row>
    <row r="72" spans="1:14" x14ac:dyDescent="0.25">
      <c r="B72">
        <v>2012</v>
      </c>
      <c r="C72">
        <v>6.2659995000000001E-3</v>
      </c>
      <c r="D72">
        <v>8.3142597999999995E-3</v>
      </c>
      <c r="E72">
        <v>1.07580952E-2</v>
      </c>
      <c r="F72">
        <v>9.9249504999999998E-3</v>
      </c>
      <c r="G72">
        <v>8.0569010999999996E-3</v>
      </c>
      <c r="H72">
        <v>5.2350390000000004E-3</v>
      </c>
      <c r="I72">
        <v>4.4846004000000002E-3</v>
      </c>
      <c r="J72">
        <v>4.3015867000000003E-3</v>
      </c>
      <c r="K72">
        <v>6.2081426E-3</v>
      </c>
      <c r="L72">
        <v>9.9398002999999992E-3</v>
      </c>
      <c r="M72">
        <v>9.5326548999999997E-3</v>
      </c>
      <c r="N72">
        <v>5.3845014999999996E-3</v>
      </c>
    </row>
    <row r="73" spans="1:14" x14ac:dyDescent="0.25">
      <c r="B73">
        <v>2013</v>
      </c>
      <c r="C73">
        <v>5.6108633999999999E-3</v>
      </c>
      <c r="D73">
        <v>1.0636874100000001E-2</v>
      </c>
      <c r="E73">
        <v>1.59773039E-2</v>
      </c>
      <c r="F73">
        <v>1.6788839699999999E-2</v>
      </c>
      <c r="G73">
        <v>1.11630541E-2</v>
      </c>
      <c r="H73">
        <v>6.0056551999999996E-3</v>
      </c>
      <c r="I73">
        <v>5.5445238000000003E-3</v>
      </c>
      <c r="J73">
        <v>5.4634975000000001E-3</v>
      </c>
      <c r="K73">
        <v>7.7702617000000003E-3</v>
      </c>
      <c r="L73">
        <v>1.44410207E-2</v>
      </c>
      <c r="M73">
        <v>9.4106355000000003E-3</v>
      </c>
      <c r="N73">
        <v>6.4477635000000002E-3</v>
      </c>
    </row>
    <row r="74" spans="1:14" x14ac:dyDescent="0.25">
      <c r="B74">
        <v>2014</v>
      </c>
      <c r="C74">
        <v>9.0355595E-3</v>
      </c>
      <c r="D74">
        <v>1.10721459E-2</v>
      </c>
      <c r="E74">
        <v>2.1199167800000002E-2</v>
      </c>
      <c r="F74">
        <v>2.4294522200000002E-2</v>
      </c>
    </row>
    <row r="76" spans="1:14" x14ac:dyDescent="0.25">
      <c r="A76" s="1" t="s">
        <v>5</v>
      </c>
      <c r="C76" t="s">
        <v>40</v>
      </c>
      <c r="D76" t="s">
        <v>41</v>
      </c>
      <c r="E76" t="s">
        <v>42</v>
      </c>
      <c r="F76" t="s">
        <v>43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 t="s">
        <v>49</v>
      </c>
      <c r="M76" t="s">
        <v>50</v>
      </c>
      <c r="N76" t="s">
        <v>51</v>
      </c>
    </row>
    <row r="77" spans="1:14" x14ac:dyDescent="0.25">
      <c r="B77">
        <v>2012</v>
      </c>
      <c r="C77">
        <v>7.7697709000000004E-3</v>
      </c>
      <c r="D77">
        <v>8.6318179999999994E-3</v>
      </c>
      <c r="E77">
        <v>1.18316731E-2</v>
      </c>
      <c r="F77">
        <v>1.28843169E-2</v>
      </c>
      <c r="G77">
        <v>8.3932395999999996E-3</v>
      </c>
      <c r="H77">
        <v>5.2228216000000001E-3</v>
      </c>
      <c r="I77">
        <v>4.0863076000000002E-3</v>
      </c>
      <c r="J77">
        <v>4.3277016999999996E-3</v>
      </c>
      <c r="K77">
        <v>6.572657E-3</v>
      </c>
      <c r="L77">
        <v>1.1684624500000001E-2</v>
      </c>
      <c r="M77">
        <v>1.30459327E-2</v>
      </c>
      <c r="N77">
        <v>6.8380886999999998E-3</v>
      </c>
    </row>
    <row r="78" spans="1:14" x14ac:dyDescent="0.25">
      <c r="B78">
        <v>2013</v>
      </c>
      <c r="C78">
        <v>6.8966766999999998E-3</v>
      </c>
      <c r="D78">
        <v>1.31006378E-2</v>
      </c>
      <c r="E78">
        <v>1.78016493E-2</v>
      </c>
      <c r="F78">
        <v>1.7123756699999999E-2</v>
      </c>
      <c r="G78">
        <v>1.26481435E-2</v>
      </c>
      <c r="H78">
        <v>7.6975686000000003E-3</v>
      </c>
      <c r="I78">
        <v>6.2401899E-3</v>
      </c>
      <c r="J78">
        <v>5.8011471999999996E-3</v>
      </c>
      <c r="K78">
        <v>8.0007202000000003E-3</v>
      </c>
      <c r="L78">
        <v>1.65511463E-2</v>
      </c>
      <c r="M78">
        <v>1.1994867399999999E-2</v>
      </c>
      <c r="N78">
        <v>7.5335165999999999E-3</v>
      </c>
    </row>
    <row r="79" spans="1:14" x14ac:dyDescent="0.25">
      <c r="B79">
        <v>2014</v>
      </c>
      <c r="C79">
        <v>1.2941598699999999E-2</v>
      </c>
      <c r="D79">
        <v>1.2510187900000001E-2</v>
      </c>
      <c r="E79">
        <v>2.6319544600000001E-2</v>
      </c>
      <c r="F79">
        <v>3.5029056000000003E-2</v>
      </c>
    </row>
    <row r="81" spans="1:14" x14ac:dyDescent="0.25">
      <c r="A81" s="1" t="s">
        <v>6</v>
      </c>
      <c r="C81" t="s">
        <v>40</v>
      </c>
      <c r="D81" t="s">
        <v>41</v>
      </c>
      <c r="E81" t="s">
        <v>42</v>
      </c>
      <c r="F81" t="s">
        <v>43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 t="s">
        <v>49</v>
      </c>
      <c r="M81" t="s">
        <v>50</v>
      </c>
      <c r="N81" t="s">
        <v>51</v>
      </c>
    </row>
    <row r="82" spans="1:14" x14ac:dyDescent="0.25">
      <c r="B82">
        <v>2012</v>
      </c>
      <c r="C82">
        <v>1.58512788E-2</v>
      </c>
      <c r="D82">
        <v>1.7320614000000002E-2</v>
      </c>
      <c r="E82">
        <v>2.6547938600000001E-2</v>
      </c>
      <c r="F82">
        <v>2.76237937E-2</v>
      </c>
      <c r="G82">
        <v>1.6874293499999998E-2</v>
      </c>
      <c r="H82">
        <v>1.06960024E-2</v>
      </c>
      <c r="I82">
        <v>7.8424768999999991E-3</v>
      </c>
      <c r="J82">
        <v>8.8424517000000001E-3</v>
      </c>
      <c r="K82">
        <v>1.42882709E-2</v>
      </c>
      <c r="L82">
        <v>2.6573985000000001E-2</v>
      </c>
      <c r="M82">
        <v>2.9159209799999999E-2</v>
      </c>
      <c r="N82">
        <v>1.28750099E-2</v>
      </c>
    </row>
    <row r="83" spans="1:14" x14ac:dyDescent="0.25">
      <c r="B83">
        <v>2013</v>
      </c>
      <c r="C83">
        <v>1.3780174100000001E-2</v>
      </c>
      <c r="D83">
        <v>2.2161189800000002E-2</v>
      </c>
      <c r="E83">
        <v>2.9811446200000001E-2</v>
      </c>
      <c r="F83">
        <v>3.2168656599999998E-2</v>
      </c>
      <c r="G83">
        <v>2.4014984499999999E-2</v>
      </c>
      <c r="H83">
        <v>1.41093776E-2</v>
      </c>
      <c r="I83">
        <v>1.02275088E-2</v>
      </c>
      <c r="J83">
        <v>9.9542400999999992E-3</v>
      </c>
      <c r="K83">
        <v>1.34758151E-2</v>
      </c>
      <c r="L83">
        <v>2.6052552999999999E-2</v>
      </c>
      <c r="M83">
        <v>1.7250415799999998E-2</v>
      </c>
      <c r="N83">
        <v>1.00225574E-2</v>
      </c>
    </row>
    <row r="84" spans="1:14" x14ac:dyDescent="0.25">
      <c r="B84">
        <v>2014</v>
      </c>
      <c r="C84">
        <v>1.46347701E-2</v>
      </c>
      <c r="D84">
        <v>1.3257649E-2</v>
      </c>
      <c r="E84">
        <v>2.6963897399999999E-2</v>
      </c>
      <c r="F84">
        <v>3.89018213E-2</v>
      </c>
    </row>
    <row r="86" spans="1:14" x14ac:dyDescent="0.25">
      <c r="A86" s="1" t="s">
        <v>7</v>
      </c>
      <c r="C86" t="s">
        <v>40</v>
      </c>
      <c r="D86" t="s">
        <v>41</v>
      </c>
      <c r="E86" t="s">
        <v>42</v>
      </c>
      <c r="F86" t="s">
        <v>43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 t="s">
        <v>49</v>
      </c>
      <c r="M86" t="s">
        <v>50</v>
      </c>
      <c r="N86" t="s">
        <v>51</v>
      </c>
    </row>
    <row r="87" spans="1:14" x14ac:dyDescent="0.25">
      <c r="B87">
        <v>2012</v>
      </c>
      <c r="C87">
        <v>1.2146905100000001E-2</v>
      </c>
      <c r="D87">
        <v>1.22420375E-2</v>
      </c>
      <c r="E87">
        <v>1.6051847000000001E-2</v>
      </c>
      <c r="F87">
        <v>1.54665962E-2</v>
      </c>
      <c r="G87">
        <v>1.0579145999999999E-2</v>
      </c>
      <c r="H87">
        <v>6.4189182999999997E-3</v>
      </c>
      <c r="I87">
        <v>6.3199066000000003E-3</v>
      </c>
      <c r="J87">
        <v>7.0374905000000001E-3</v>
      </c>
      <c r="K87">
        <v>1.07058519E-2</v>
      </c>
      <c r="L87">
        <v>1.60637608E-2</v>
      </c>
      <c r="M87">
        <v>1.9820124299999999E-2</v>
      </c>
      <c r="N87">
        <v>1.1836012E-2</v>
      </c>
    </row>
    <row r="88" spans="1:14" x14ac:dyDescent="0.25">
      <c r="B88">
        <v>2013</v>
      </c>
      <c r="C88">
        <v>1.30797307E-2</v>
      </c>
      <c r="D88">
        <v>2.4708520000000001E-2</v>
      </c>
      <c r="E88">
        <v>2.7715783599999998E-2</v>
      </c>
      <c r="F88">
        <v>2.2014572699999999E-2</v>
      </c>
      <c r="G88">
        <v>2.0224807399999999E-2</v>
      </c>
      <c r="H88">
        <v>1.3524561399999999E-2</v>
      </c>
      <c r="I88">
        <v>1.38351567E-2</v>
      </c>
      <c r="J88">
        <v>1.4011481399999999E-2</v>
      </c>
      <c r="K88">
        <v>1.73735494E-2</v>
      </c>
      <c r="L88">
        <v>3.7528747600000002E-2</v>
      </c>
      <c r="M88">
        <v>3.27538291E-2</v>
      </c>
      <c r="N88">
        <v>2.48841697E-2</v>
      </c>
    </row>
    <row r="89" spans="1:14" x14ac:dyDescent="0.25">
      <c r="B89">
        <v>2014</v>
      </c>
      <c r="C89">
        <v>3.8809692600000001E-2</v>
      </c>
      <c r="D89">
        <v>3.5989431299999999E-2</v>
      </c>
      <c r="E89">
        <v>6.3462615599999994E-2</v>
      </c>
      <c r="F89">
        <v>7.4139018599999995E-2</v>
      </c>
    </row>
    <row r="91" spans="1:14" x14ac:dyDescent="0.25">
      <c r="A91" s="1" t="s">
        <v>8</v>
      </c>
      <c r="C91" t="s">
        <v>40</v>
      </c>
      <c r="D91" t="s">
        <v>41</v>
      </c>
      <c r="E91" t="s">
        <v>42</v>
      </c>
      <c r="F91" t="s">
        <v>43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 t="s">
        <v>49</v>
      </c>
      <c r="M91" t="s">
        <v>50</v>
      </c>
      <c r="N91" t="s">
        <v>51</v>
      </c>
    </row>
    <row r="92" spans="1:14" x14ac:dyDescent="0.25">
      <c r="B92">
        <v>2012</v>
      </c>
      <c r="C92">
        <v>1.2607553E-3</v>
      </c>
      <c r="D92">
        <v>1.8110069999999999E-3</v>
      </c>
      <c r="E92">
        <v>2.2630956999999999E-3</v>
      </c>
      <c r="F92">
        <v>1.9226428931494901E-3</v>
      </c>
      <c r="G92">
        <v>1.7623742117571345E-3</v>
      </c>
      <c r="H92">
        <v>1.0052696E-3</v>
      </c>
      <c r="I92">
        <v>8.2696069999999998E-4</v>
      </c>
      <c r="J92">
        <v>8.8183759999999999E-4</v>
      </c>
      <c r="K92">
        <v>1.2843927999999999E-3</v>
      </c>
      <c r="L92">
        <v>1.6776753999999999E-3</v>
      </c>
      <c r="M92">
        <v>2.0214541999999999E-3</v>
      </c>
      <c r="N92">
        <v>1.4693022000000001E-3</v>
      </c>
    </row>
    <row r="93" spans="1:14" x14ac:dyDescent="0.25">
      <c r="B93">
        <v>2013</v>
      </c>
      <c r="C93">
        <v>1.9778949999999999E-3</v>
      </c>
      <c r="D93">
        <v>3.7345052E-3</v>
      </c>
      <c r="E93">
        <v>3.9540679000000002E-3</v>
      </c>
      <c r="F93">
        <v>3.3467936E-3</v>
      </c>
      <c r="G93">
        <v>2.4564368E-3</v>
      </c>
      <c r="H93">
        <v>1.5348183E-3</v>
      </c>
      <c r="I93">
        <v>1.4579784000000001E-3</v>
      </c>
      <c r="J93">
        <v>1.4858922E-3</v>
      </c>
      <c r="K93">
        <v>1.7723820000000001E-3</v>
      </c>
      <c r="L93">
        <v>2.8015525999999999E-3</v>
      </c>
      <c r="M93">
        <v>2.2979889999999998E-3</v>
      </c>
      <c r="N93">
        <v>1.6938286999999999E-3</v>
      </c>
    </row>
    <row r="94" spans="1:14" x14ac:dyDescent="0.25">
      <c r="B94">
        <v>2014</v>
      </c>
      <c r="C94">
        <v>2.9028507E-3</v>
      </c>
      <c r="D94">
        <v>2.6392121000000002E-3</v>
      </c>
      <c r="E94">
        <v>4.1343956999999997E-3</v>
      </c>
      <c r="F94">
        <v>4.9152324000000004E-3</v>
      </c>
    </row>
    <row r="96" spans="1:14" x14ac:dyDescent="0.25">
      <c r="A96" s="1" t="s">
        <v>9</v>
      </c>
      <c r="C96" t="s">
        <v>40</v>
      </c>
      <c r="D96" t="s">
        <v>41</v>
      </c>
      <c r="E96" t="s">
        <v>42</v>
      </c>
      <c r="F96" t="s">
        <v>43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 t="s">
        <v>49</v>
      </c>
      <c r="M96" t="s">
        <v>50</v>
      </c>
      <c r="N96" t="s">
        <v>51</v>
      </c>
    </row>
    <row r="97" spans="2:14" x14ac:dyDescent="0.25">
      <c r="B97">
        <v>2012</v>
      </c>
      <c r="C97">
        <v>3.4332414000000002E-3</v>
      </c>
      <c r="D97">
        <v>3.9485572999999998E-3</v>
      </c>
      <c r="E97">
        <v>5.5336487000000002E-3</v>
      </c>
      <c r="F97">
        <v>5.7689367000000004E-3</v>
      </c>
      <c r="G97">
        <v>3.9754960999999998E-3</v>
      </c>
      <c r="H97">
        <v>2.7873269E-3</v>
      </c>
      <c r="I97">
        <v>2.3930033E-3</v>
      </c>
      <c r="J97">
        <v>2.4583569E-3</v>
      </c>
      <c r="K97">
        <v>3.7126836999999998E-3</v>
      </c>
      <c r="L97">
        <v>6.2922476000000001E-3</v>
      </c>
      <c r="M97">
        <v>5.2949644999999998E-3</v>
      </c>
      <c r="N97">
        <v>3.4342398999999998E-3</v>
      </c>
    </row>
    <row r="98" spans="2:14" x14ac:dyDescent="0.25">
      <c r="B98">
        <v>2013</v>
      </c>
      <c r="C98">
        <v>3.8760409000000002E-3</v>
      </c>
      <c r="D98">
        <v>6.2398237999999996E-3</v>
      </c>
      <c r="E98">
        <v>5.5247624999999996E-3</v>
      </c>
      <c r="F98">
        <v>8.3296163000000003E-3</v>
      </c>
      <c r="G98">
        <v>5.7194085000000002E-3</v>
      </c>
      <c r="H98">
        <v>3.2498958999999999E-3</v>
      </c>
      <c r="I98">
        <v>2.8012886000000001E-3</v>
      </c>
      <c r="J98">
        <v>3.1249899000000002E-3</v>
      </c>
      <c r="K98">
        <v>3.8109938999999998E-3</v>
      </c>
      <c r="L98">
        <v>6.7638715E-3</v>
      </c>
      <c r="M98">
        <v>4.3230137000000004E-3</v>
      </c>
      <c r="N98">
        <v>2.9470376999999998E-3</v>
      </c>
    </row>
    <row r="99" spans="2:14" x14ac:dyDescent="0.25">
      <c r="B99">
        <v>2014</v>
      </c>
      <c r="C99">
        <v>4.5405419000000002E-3</v>
      </c>
      <c r="D99">
        <v>4.6286976000000004E-3</v>
      </c>
      <c r="E99">
        <v>7.9341480000000002E-3</v>
      </c>
      <c r="F99">
        <v>8.7498782000000001E-3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defaultRowHeight="15" x14ac:dyDescent="0.25"/>
  <cols>
    <col min="1" max="1" width="7.28515625" bestFit="1" customWidth="1"/>
    <col min="2" max="2" width="13.42578125" bestFit="1" customWidth="1"/>
    <col min="3" max="3" width="18.42578125" bestFit="1" customWidth="1"/>
    <col min="4" max="4" width="22.85546875" bestFit="1" customWidth="1"/>
    <col min="5" max="5" width="12.28515625" bestFit="1" customWidth="1"/>
    <col min="6" max="6" width="12" bestFit="1" customWidth="1"/>
  </cols>
  <sheetData>
    <row r="1" spans="1:6" s="28" customFormat="1" ht="30" x14ac:dyDescent="0.25">
      <c r="A1" s="28" t="s">
        <v>0</v>
      </c>
      <c r="B1" s="28" t="s">
        <v>38</v>
      </c>
      <c r="C1" s="28" t="s">
        <v>75</v>
      </c>
      <c r="D1" s="28" t="s">
        <v>39</v>
      </c>
      <c r="E1" s="28" t="s">
        <v>2</v>
      </c>
    </row>
    <row r="2" spans="1:6" x14ac:dyDescent="0.25">
      <c r="A2" t="s">
        <v>1</v>
      </c>
      <c r="B2" t="s">
        <v>37</v>
      </c>
      <c r="C2">
        <v>48.497297000000003</v>
      </c>
      <c r="D2">
        <v>1828925.1532000001</v>
      </c>
      <c r="E2">
        <v>2.6516830000000002E-3</v>
      </c>
      <c r="F2" s="27"/>
    </row>
    <row r="3" spans="1:6" x14ac:dyDescent="0.25">
      <c r="A3" t="s">
        <v>1</v>
      </c>
      <c r="B3" t="s">
        <v>36</v>
      </c>
      <c r="C3">
        <v>49.625560999999998</v>
      </c>
      <c r="D3">
        <v>1669435.4423</v>
      </c>
      <c r="E3">
        <v>2.9725953999999999E-3</v>
      </c>
    </row>
    <row r="4" spans="1:6" x14ac:dyDescent="0.25">
      <c r="A4" t="s">
        <v>1</v>
      </c>
      <c r="B4" t="s">
        <v>35</v>
      </c>
      <c r="C4">
        <v>62.895249999999997</v>
      </c>
      <c r="D4">
        <v>1897832.6107999999</v>
      </c>
      <c r="E4">
        <v>3.3140568E-3</v>
      </c>
    </row>
    <row r="5" spans="1:6" x14ac:dyDescent="0.25">
      <c r="A5" t="s">
        <v>1</v>
      </c>
      <c r="B5" t="s">
        <v>34</v>
      </c>
      <c r="C5">
        <v>86.513346999999996</v>
      </c>
      <c r="D5">
        <v>2244711.1943999999</v>
      </c>
      <c r="E5">
        <v>3.8540969999999999E-3</v>
      </c>
    </row>
    <row r="6" spans="1:6" x14ac:dyDescent="0.25">
      <c r="A6" t="s">
        <v>1</v>
      </c>
      <c r="B6" t="s">
        <v>33</v>
      </c>
      <c r="C6">
        <v>82.158462</v>
      </c>
      <c r="D6">
        <v>3013865.6571999998</v>
      </c>
      <c r="E6">
        <v>2.7260161E-3</v>
      </c>
    </row>
    <row r="7" spans="1:6" x14ac:dyDescent="0.25">
      <c r="A7" t="s">
        <v>1</v>
      </c>
      <c r="B7" t="s">
        <v>32</v>
      </c>
      <c r="C7">
        <v>71.044138000000004</v>
      </c>
      <c r="D7">
        <v>3669682.8996000001</v>
      </c>
      <c r="E7">
        <v>1.9359748000000001E-3</v>
      </c>
    </row>
    <row r="8" spans="1:6" x14ac:dyDescent="0.25">
      <c r="A8" t="s">
        <v>1</v>
      </c>
      <c r="B8" t="s">
        <v>31</v>
      </c>
      <c r="C8">
        <v>103.1759</v>
      </c>
      <c r="D8">
        <v>3640645.7521000002</v>
      </c>
      <c r="E8">
        <v>2.8340000000000001E-3</v>
      </c>
    </row>
    <row r="9" spans="1:6" x14ac:dyDescent="0.25">
      <c r="A9" t="s">
        <v>1</v>
      </c>
      <c r="B9" t="s">
        <v>30</v>
      </c>
      <c r="C9">
        <v>81.052768999999998</v>
      </c>
      <c r="D9">
        <v>4115029.0463999999</v>
      </c>
      <c r="E9">
        <v>1.9696766999999999E-3</v>
      </c>
    </row>
    <row r="10" spans="1:6" x14ac:dyDescent="0.25">
      <c r="A10" t="s">
        <v>1</v>
      </c>
      <c r="B10" t="s">
        <v>29</v>
      </c>
      <c r="C10">
        <v>76.069674000000006</v>
      </c>
      <c r="D10">
        <v>3195674.6401999998</v>
      </c>
      <c r="E10">
        <v>2.3803947999999999E-3</v>
      </c>
    </row>
    <row r="11" spans="1:6" x14ac:dyDescent="0.25">
      <c r="A11" t="s">
        <v>1</v>
      </c>
      <c r="B11" t="s">
        <v>28</v>
      </c>
      <c r="C11">
        <v>109.03438300000001</v>
      </c>
      <c r="D11">
        <v>2305983.3626999999</v>
      </c>
      <c r="E11">
        <v>4.7283248000000002E-3</v>
      </c>
    </row>
    <row r="12" spans="1:6" x14ac:dyDescent="0.25">
      <c r="A12" t="s">
        <v>1</v>
      </c>
      <c r="B12" t="s">
        <v>27</v>
      </c>
      <c r="C12">
        <v>97.554664000000002</v>
      </c>
      <c r="D12">
        <v>1791891.9815</v>
      </c>
      <c r="E12">
        <v>5.4442268000000002E-3</v>
      </c>
    </row>
    <row r="13" spans="1:6" x14ac:dyDescent="0.25">
      <c r="A13" t="s">
        <v>1</v>
      </c>
      <c r="B13" t="s">
        <v>26</v>
      </c>
      <c r="C13">
        <v>60.714576999999998</v>
      </c>
      <c r="D13">
        <v>2130574.9224</v>
      </c>
      <c r="E13">
        <v>2.8496804E-3</v>
      </c>
    </row>
    <row r="14" spans="1:6" x14ac:dyDescent="0.25">
      <c r="A14" t="s">
        <v>1</v>
      </c>
      <c r="B14" t="s">
        <v>25</v>
      </c>
      <c r="C14">
        <v>67.397532999999996</v>
      </c>
      <c r="D14">
        <v>2087080.2217000001</v>
      </c>
      <c r="E14">
        <v>3.2292737000000002E-3</v>
      </c>
    </row>
    <row r="15" spans="1:6" x14ac:dyDescent="0.25">
      <c r="A15" t="s">
        <v>1</v>
      </c>
      <c r="B15" t="s">
        <v>24</v>
      </c>
      <c r="C15">
        <v>108.358163</v>
      </c>
      <c r="D15">
        <v>1525602.6953</v>
      </c>
      <c r="E15">
        <v>7.1026463000000003E-3</v>
      </c>
    </row>
    <row r="16" spans="1:6" x14ac:dyDescent="0.25">
      <c r="A16" t="s">
        <v>1</v>
      </c>
      <c r="B16" t="s">
        <v>23</v>
      </c>
      <c r="C16">
        <v>143.14409499999999</v>
      </c>
      <c r="D16">
        <v>1766686.845</v>
      </c>
      <c r="E16">
        <v>8.1024033999999995E-3</v>
      </c>
    </row>
    <row r="17" spans="1:5" x14ac:dyDescent="0.25">
      <c r="A17" t="s">
        <v>1</v>
      </c>
      <c r="B17" t="s">
        <v>22</v>
      </c>
      <c r="C17">
        <v>106.518613</v>
      </c>
      <c r="D17">
        <v>1818683.6017</v>
      </c>
      <c r="E17">
        <v>5.8569073000000003E-3</v>
      </c>
    </row>
    <row r="18" spans="1:5" x14ac:dyDescent="0.25">
      <c r="A18" t="s">
        <v>1</v>
      </c>
      <c r="B18" t="s">
        <v>21</v>
      </c>
      <c r="C18">
        <v>111.253364</v>
      </c>
      <c r="D18">
        <v>2667201.2648999998</v>
      </c>
      <c r="E18">
        <v>4.1711648999999996E-3</v>
      </c>
    </row>
    <row r="19" spans="1:5" x14ac:dyDescent="0.25">
      <c r="A19" t="s">
        <v>1</v>
      </c>
      <c r="B19" t="s">
        <v>20</v>
      </c>
      <c r="C19">
        <v>80.503298999999998</v>
      </c>
      <c r="D19">
        <v>3820463.7736999998</v>
      </c>
      <c r="E19">
        <v>2.1071604E-3</v>
      </c>
    </row>
    <row r="20" spans="1:5" x14ac:dyDescent="0.25">
      <c r="A20" t="s">
        <v>1</v>
      </c>
      <c r="B20" t="s">
        <v>19</v>
      </c>
      <c r="C20">
        <v>73.343067000000005</v>
      </c>
      <c r="D20">
        <v>3885240.6716</v>
      </c>
      <c r="E20">
        <v>1.8877354999999999E-3</v>
      </c>
    </row>
    <row r="21" spans="1:5" x14ac:dyDescent="0.25">
      <c r="A21" t="s">
        <v>1</v>
      </c>
      <c r="B21" t="s">
        <v>18</v>
      </c>
      <c r="C21">
        <v>73.340243000000001</v>
      </c>
      <c r="D21">
        <v>4056603.7417000001</v>
      </c>
      <c r="E21">
        <v>1.8079223000000001E-3</v>
      </c>
    </row>
    <row r="22" spans="1:5" x14ac:dyDescent="0.25">
      <c r="A22" t="s">
        <v>1</v>
      </c>
      <c r="B22" t="s">
        <v>17</v>
      </c>
      <c r="C22">
        <v>69.437877</v>
      </c>
      <c r="D22">
        <v>3473116.1546</v>
      </c>
      <c r="E22">
        <v>1.9992960999999998E-3</v>
      </c>
    </row>
    <row r="23" spans="1:5" x14ac:dyDescent="0.25">
      <c r="A23" t="s">
        <v>1</v>
      </c>
      <c r="B23" t="s">
        <v>16</v>
      </c>
      <c r="C23">
        <v>97.013312999999997</v>
      </c>
      <c r="D23">
        <v>2312550.2467999998</v>
      </c>
      <c r="E23">
        <v>4.1950790999999996E-3</v>
      </c>
    </row>
    <row r="24" spans="1:5" x14ac:dyDescent="0.25">
      <c r="A24" t="s">
        <v>1</v>
      </c>
      <c r="B24" t="s">
        <v>15</v>
      </c>
      <c r="C24">
        <v>80.403417000000005</v>
      </c>
      <c r="D24">
        <v>1945065.2489</v>
      </c>
      <c r="E24">
        <v>4.1337131000000003E-3</v>
      </c>
    </row>
    <row r="25" spans="1:5" x14ac:dyDescent="0.25">
      <c r="A25" t="s">
        <v>1</v>
      </c>
      <c r="B25" t="s">
        <v>14</v>
      </c>
      <c r="C25">
        <v>60.221924000000001</v>
      </c>
      <c r="D25">
        <v>2402566.4862000002</v>
      </c>
      <c r="E25">
        <v>2.5065664000000001E-3</v>
      </c>
    </row>
    <row r="26" spans="1:5" x14ac:dyDescent="0.25">
      <c r="A26" t="s">
        <v>1</v>
      </c>
      <c r="B26" t="s">
        <v>13</v>
      </c>
      <c r="C26">
        <v>108.43906200000001</v>
      </c>
      <c r="D26">
        <v>2330114.5622999999</v>
      </c>
      <c r="E26">
        <v>4.6538081999999998E-3</v>
      </c>
    </row>
    <row r="27" spans="1:5" x14ac:dyDescent="0.25">
      <c r="A27" t="s">
        <v>1</v>
      </c>
      <c r="B27" t="s">
        <v>12</v>
      </c>
      <c r="C27">
        <v>69.953491999999997</v>
      </c>
      <c r="D27">
        <v>1948204.9676999999</v>
      </c>
      <c r="E27">
        <v>3.5906638999999999E-3</v>
      </c>
    </row>
    <row r="28" spans="1:5" x14ac:dyDescent="0.25">
      <c r="A28" t="s">
        <v>1</v>
      </c>
      <c r="B28" t="s">
        <v>11</v>
      </c>
      <c r="C28">
        <v>124.311871</v>
      </c>
      <c r="D28">
        <v>1855611.987</v>
      </c>
      <c r="E28">
        <v>6.6992383999999999E-3</v>
      </c>
    </row>
    <row r="29" spans="1:5" x14ac:dyDescent="0.25">
      <c r="A29" t="s">
        <v>1</v>
      </c>
      <c r="B29" t="s">
        <v>10</v>
      </c>
      <c r="C29">
        <v>142.24987999999999</v>
      </c>
      <c r="D29">
        <v>1960723.7646000001</v>
      </c>
      <c r="E29">
        <v>7.2549679000000001E-3</v>
      </c>
    </row>
    <row r="30" spans="1:5" x14ac:dyDescent="0.25">
      <c r="A30" t="s">
        <v>3</v>
      </c>
      <c r="B30" t="s">
        <v>37</v>
      </c>
      <c r="C30">
        <v>16.672979999999999</v>
      </c>
      <c r="D30">
        <v>241816.71898000001</v>
      </c>
      <c r="E30">
        <v>6.8948830999999997E-3</v>
      </c>
    </row>
    <row r="31" spans="1:5" x14ac:dyDescent="0.25">
      <c r="A31" t="s">
        <v>3</v>
      </c>
      <c r="B31" t="s">
        <v>36</v>
      </c>
      <c r="C31">
        <v>18.559667999999999</v>
      </c>
      <c r="D31">
        <v>214516.36796999999</v>
      </c>
      <c r="E31">
        <v>8.6518657000000006E-3</v>
      </c>
    </row>
    <row r="32" spans="1:5" x14ac:dyDescent="0.25">
      <c r="A32" t="s">
        <v>3</v>
      </c>
      <c r="B32" t="s">
        <v>35</v>
      </c>
      <c r="C32">
        <v>25.856746000000001</v>
      </c>
      <c r="D32">
        <v>181540.32939</v>
      </c>
      <c r="E32">
        <v>1.42429763E-2</v>
      </c>
    </row>
    <row r="33" spans="1:5" x14ac:dyDescent="0.25">
      <c r="A33" t="s">
        <v>3</v>
      </c>
      <c r="B33" t="s">
        <v>34</v>
      </c>
      <c r="C33">
        <v>29.422577</v>
      </c>
      <c r="D33">
        <v>185802.34078999999</v>
      </c>
      <c r="E33">
        <v>1.5835417800000001E-2</v>
      </c>
    </row>
    <row r="34" spans="1:5" x14ac:dyDescent="0.25">
      <c r="A34" t="s">
        <v>3</v>
      </c>
      <c r="B34" t="s">
        <v>33</v>
      </c>
      <c r="C34">
        <v>27.904969999999999</v>
      </c>
      <c r="D34">
        <v>250979.23970999999</v>
      </c>
      <c r="E34">
        <v>1.11184375E-2</v>
      </c>
    </row>
    <row r="35" spans="1:5" x14ac:dyDescent="0.25">
      <c r="A35" t="s">
        <v>3</v>
      </c>
      <c r="B35" t="s">
        <v>32</v>
      </c>
      <c r="C35">
        <v>22.314271999999999</v>
      </c>
      <c r="D35">
        <v>311190.04989999998</v>
      </c>
      <c r="E35">
        <v>7.1706252E-3</v>
      </c>
    </row>
    <row r="36" spans="1:5" x14ac:dyDescent="0.25">
      <c r="A36" t="s">
        <v>3</v>
      </c>
      <c r="B36" t="s">
        <v>31</v>
      </c>
      <c r="C36">
        <v>18.412887999999999</v>
      </c>
      <c r="D36">
        <v>344151.00566999998</v>
      </c>
      <c r="E36">
        <v>5.3502350999999997E-3</v>
      </c>
    </row>
    <row r="37" spans="1:5" x14ac:dyDescent="0.25">
      <c r="A37" t="s">
        <v>3</v>
      </c>
      <c r="B37" t="s">
        <v>30</v>
      </c>
      <c r="C37">
        <v>21.268940000000001</v>
      </c>
      <c r="D37">
        <v>351953.00737000001</v>
      </c>
      <c r="E37">
        <v>6.0431193000000001E-3</v>
      </c>
    </row>
    <row r="38" spans="1:5" x14ac:dyDescent="0.25">
      <c r="A38" t="s">
        <v>3</v>
      </c>
      <c r="B38" t="s">
        <v>29</v>
      </c>
      <c r="C38">
        <v>25.104174</v>
      </c>
      <c r="D38">
        <v>268746.04534999997</v>
      </c>
      <c r="E38">
        <v>9.3412254999999996E-3</v>
      </c>
    </row>
    <row r="39" spans="1:5" x14ac:dyDescent="0.25">
      <c r="A39" t="s">
        <v>3</v>
      </c>
      <c r="B39" t="s">
        <v>28</v>
      </c>
      <c r="C39">
        <v>29.026917000000001</v>
      </c>
      <c r="D39">
        <v>196508.69636</v>
      </c>
      <c r="E39">
        <v>1.47713142E-2</v>
      </c>
    </row>
    <row r="40" spans="1:5" x14ac:dyDescent="0.25">
      <c r="A40" t="s">
        <v>3</v>
      </c>
      <c r="B40" t="s">
        <v>27</v>
      </c>
      <c r="C40">
        <v>31.049944</v>
      </c>
      <c r="D40">
        <v>195590.89822999999</v>
      </c>
      <c r="E40">
        <v>1.5874943200000002E-2</v>
      </c>
    </row>
    <row r="41" spans="1:5" x14ac:dyDescent="0.25">
      <c r="A41" t="s">
        <v>3</v>
      </c>
      <c r="B41" t="s">
        <v>26</v>
      </c>
      <c r="C41">
        <v>16.9541</v>
      </c>
      <c r="D41">
        <v>259892.23311999999</v>
      </c>
      <c r="E41">
        <v>6.5235116000000003E-3</v>
      </c>
    </row>
    <row r="42" spans="1:5" x14ac:dyDescent="0.25">
      <c r="A42" t="s">
        <v>3</v>
      </c>
      <c r="B42" t="s">
        <v>25</v>
      </c>
      <c r="C42">
        <v>20.420352000000001</v>
      </c>
      <c r="D42">
        <v>268796.62686999998</v>
      </c>
      <c r="E42">
        <v>7.5969525000000003E-3</v>
      </c>
    </row>
    <row r="43" spans="1:5" x14ac:dyDescent="0.25">
      <c r="A43" t="s">
        <v>3</v>
      </c>
      <c r="B43" t="s">
        <v>24</v>
      </c>
      <c r="C43">
        <v>25.872581</v>
      </c>
      <c r="D43">
        <v>208301.17368000001</v>
      </c>
      <c r="E43">
        <v>1.2420756200000001E-2</v>
      </c>
    </row>
    <row r="44" spans="1:5" x14ac:dyDescent="0.25">
      <c r="A44" t="s">
        <v>3</v>
      </c>
      <c r="B44" t="s">
        <v>23</v>
      </c>
      <c r="C44">
        <v>42.685772999999998</v>
      </c>
      <c r="D44">
        <v>206462.07683000001</v>
      </c>
      <c r="E44">
        <v>2.0674873400000002E-2</v>
      </c>
    </row>
    <row r="45" spans="1:5" x14ac:dyDescent="0.25">
      <c r="A45" t="s">
        <v>3</v>
      </c>
      <c r="B45" t="s">
        <v>22</v>
      </c>
      <c r="C45">
        <v>40.069896999999997</v>
      </c>
      <c r="D45">
        <v>185989.49518999999</v>
      </c>
      <c r="E45">
        <v>2.1544172100000002E-2</v>
      </c>
    </row>
    <row r="46" spans="1:5" x14ac:dyDescent="0.25">
      <c r="A46" t="s">
        <v>3</v>
      </c>
      <c r="B46" t="s">
        <v>21</v>
      </c>
      <c r="C46">
        <v>38.875419999999998</v>
      </c>
      <c r="D46">
        <v>224895.22498</v>
      </c>
      <c r="E46">
        <v>1.7286013999999999E-2</v>
      </c>
    </row>
    <row r="47" spans="1:5" x14ac:dyDescent="0.25">
      <c r="A47" t="s">
        <v>3</v>
      </c>
      <c r="B47" t="s">
        <v>20</v>
      </c>
      <c r="C47">
        <v>32.768189999999997</v>
      </c>
      <c r="D47">
        <v>312158.14704000001</v>
      </c>
      <c r="E47">
        <v>1.04973041E-2</v>
      </c>
    </row>
    <row r="48" spans="1:5" x14ac:dyDescent="0.25">
      <c r="A48" t="s">
        <v>3</v>
      </c>
      <c r="B48" t="s">
        <v>19</v>
      </c>
      <c r="C48">
        <v>27.676957000000002</v>
      </c>
      <c r="D48">
        <v>321656.13545</v>
      </c>
      <c r="E48">
        <v>8.6045170000000008E-3</v>
      </c>
    </row>
    <row r="49" spans="1:5" x14ac:dyDescent="0.25">
      <c r="A49" t="s">
        <v>3</v>
      </c>
      <c r="B49" t="s">
        <v>18</v>
      </c>
      <c r="C49">
        <v>31.326567000000001</v>
      </c>
      <c r="D49">
        <v>359870.12125999999</v>
      </c>
      <c r="E49">
        <v>8.7049646999999997E-3</v>
      </c>
    </row>
    <row r="50" spans="1:5" x14ac:dyDescent="0.25">
      <c r="A50" t="s">
        <v>3</v>
      </c>
      <c r="B50" t="s">
        <v>17</v>
      </c>
      <c r="C50">
        <v>30.742163000000001</v>
      </c>
      <c r="D50">
        <v>294853.50063000002</v>
      </c>
      <c r="E50">
        <v>1.042625E-2</v>
      </c>
    </row>
    <row r="51" spans="1:5" x14ac:dyDescent="0.25">
      <c r="A51" t="s">
        <v>3</v>
      </c>
      <c r="B51" t="s">
        <v>16</v>
      </c>
      <c r="C51">
        <v>37.941817999999998</v>
      </c>
      <c r="D51">
        <v>190831.94581</v>
      </c>
      <c r="E51">
        <v>1.9882319900000001E-2</v>
      </c>
    </row>
    <row r="52" spans="1:5" x14ac:dyDescent="0.25">
      <c r="A52" t="s">
        <v>3</v>
      </c>
      <c r="B52" t="s">
        <v>15</v>
      </c>
      <c r="C52">
        <v>28.658681999999999</v>
      </c>
      <c r="D52">
        <v>231845.60428</v>
      </c>
      <c r="E52">
        <v>1.23611065E-2</v>
      </c>
    </row>
    <row r="53" spans="1:5" x14ac:dyDescent="0.25">
      <c r="A53" t="s">
        <v>3</v>
      </c>
      <c r="B53" t="s">
        <v>14</v>
      </c>
      <c r="C53">
        <v>24.190173999999999</v>
      </c>
      <c r="D53">
        <v>318409.04586999997</v>
      </c>
      <c r="E53">
        <v>7.5972006000000003E-3</v>
      </c>
    </row>
    <row r="54" spans="1:5" x14ac:dyDescent="0.25">
      <c r="A54" t="s">
        <v>3</v>
      </c>
      <c r="B54" t="s">
        <v>13</v>
      </c>
      <c r="C54">
        <v>39.632773999999998</v>
      </c>
      <c r="D54">
        <v>323362.75451</v>
      </c>
      <c r="E54">
        <v>1.2256443699999999E-2</v>
      </c>
    </row>
    <row r="55" spans="1:5" x14ac:dyDescent="0.25">
      <c r="A55" t="s">
        <v>3</v>
      </c>
      <c r="B55" t="s">
        <v>12</v>
      </c>
      <c r="C55">
        <v>26.949117999999999</v>
      </c>
      <c r="D55">
        <v>260721.48422000001</v>
      </c>
      <c r="E55">
        <v>1.0336362599999999E-2</v>
      </c>
    </row>
    <row r="56" spans="1:5" x14ac:dyDescent="0.25">
      <c r="A56" t="s">
        <v>3</v>
      </c>
      <c r="B56" t="s">
        <v>11</v>
      </c>
      <c r="C56">
        <v>48.214885000000002</v>
      </c>
      <c r="D56">
        <v>228685.23035999999</v>
      </c>
      <c r="E56">
        <v>2.1083515099999998E-2</v>
      </c>
    </row>
    <row r="57" spans="1:5" x14ac:dyDescent="0.25">
      <c r="A57" t="s">
        <v>3</v>
      </c>
      <c r="B57" t="s">
        <v>10</v>
      </c>
      <c r="C57">
        <v>57.508558000000001</v>
      </c>
      <c r="D57">
        <v>178805.9129</v>
      </c>
      <c r="E57">
        <v>3.2162559399999999E-2</v>
      </c>
    </row>
    <row r="58" spans="1:5" x14ac:dyDescent="0.25">
      <c r="A58" t="s">
        <v>4</v>
      </c>
      <c r="B58" t="s">
        <v>37</v>
      </c>
      <c r="C58">
        <v>11.615603</v>
      </c>
      <c r="D58">
        <v>185375.10258999999</v>
      </c>
      <c r="E58">
        <v>6.2659995000000001E-3</v>
      </c>
    </row>
    <row r="59" spans="1:5" x14ac:dyDescent="0.25">
      <c r="A59" t="s">
        <v>4</v>
      </c>
      <c r="B59" t="s">
        <v>36</v>
      </c>
      <c r="C59">
        <v>13.380015999999999</v>
      </c>
      <c r="D59">
        <v>160928.52968000001</v>
      </c>
      <c r="E59">
        <v>8.3142597999999995E-3</v>
      </c>
    </row>
    <row r="60" spans="1:5" x14ac:dyDescent="0.25">
      <c r="A60" t="s">
        <v>4</v>
      </c>
      <c r="B60" t="s">
        <v>35</v>
      </c>
      <c r="C60">
        <v>15.692914999999999</v>
      </c>
      <c r="D60">
        <v>145870.75844000001</v>
      </c>
      <c r="E60">
        <v>1.07580952E-2</v>
      </c>
    </row>
    <row r="61" spans="1:5" x14ac:dyDescent="0.25">
      <c r="A61" t="s">
        <v>4</v>
      </c>
      <c r="B61" t="s">
        <v>34</v>
      </c>
      <c r="C61">
        <v>15.568023</v>
      </c>
      <c r="D61">
        <v>156857.43648</v>
      </c>
      <c r="E61">
        <v>9.9249504999999998E-3</v>
      </c>
    </row>
    <row r="62" spans="1:5" x14ac:dyDescent="0.25">
      <c r="A62" t="s">
        <v>4</v>
      </c>
      <c r="B62" t="s">
        <v>33</v>
      </c>
      <c r="C62">
        <v>15.849112</v>
      </c>
      <c r="D62">
        <v>196714.73916999999</v>
      </c>
      <c r="E62">
        <v>8.0569010999999996E-3</v>
      </c>
    </row>
    <row r="63" spans="1:5" x14ac:dyDescent="0.25">
      <c r="A63" t="s">
        <v>4</v>
      </c>
      <c r="B63" t="s">
        <v>32</v>
      </c>
      <c r="C63">
        <v>13.884024999999999</v>
      </c>
      <c r="D63">
        <v>265213.40195000003</v>
      </c>
      <c r="E63">
        <v>5.2350390000000004E-3</v>
      </c>
    </row>
    <row r="64" spans="1:5" x14ac:dyDescent="0.25">
      <c r="A64" t="s">
        <v>4</v>
      </c>
      <c r="B64" t="s">
        <v>31</v>
      </c>
      <c r="C64">
        <v>11.850334</v>
      </c>
      <c r="D64">
        <v>264245.04022999998</v>
      </c>
      <c r="E64">
        <v>4.4846004000000002E-3</v>
      </c>
    </row>
    <row r="65" spans="1:5" x14ac:dyDescent="0.25">
      <c r="A65" t="s">
        <v>4</v>
      </c>
      <c r="B65" t="s">
        <v>30</v>
      </c>
      <c r="C65">
        <v>11.621535</v>
      </c>
      <c r="D65">
        <v>270168.56432</v>
      </c>
      <c r="E65">
        <v>4.3015867000000003E-3</v>
      </c>
    </row>
    <row r="66" spans="1:5" x14ac:dyDescent="0.25">
      <c r="A66" t="s">
        <v>4</v>
      </c>
      <c r="B66" t="s">
        <v>29</v>
      </c>
      <c r="C66">
        <v>12.241020000000001</v>
      </c>
      <c r="D66">
        <v>197176.84933999999</v>
      </c>
      <c r="E66">
        <v>6.2081426E-3</v>
      </c>
    </row>
    <row r="67" spans="1:5" x14ac:dyDescent="0.25">
      <c r="A67" t="s">
        <v>4</v>
      </c>
      <c r="B67" t="s">
        <v>28</v>
      </c>
      <c r="C67">
        <v>14.376924000000001</v>
      </c>
      <c r="D67">
        <v>144639.96877000001</v>
      </c>
      <c r="E67">
        <v>9.9398002999999992E-3</v>
      </c>
    </row>
    <row r="68" spans="1:5" x14ac:dyDescent="0.25">
      <c r="A68" t="s">
        <v>4</v>
      </c>
      <c r="B68" t="s">
        <v>27</v>
      </c>
      <c r="C68">
        <v>13.109202</v>
      </c>
      <c r="D68">
        <v>137518.8988</v>
      </c>
      <c r="E68">
        <v>9.5326548999999997E-3</v>
      </c>
    </row>
    <row r="69" spans="1:5" x14ac:dyDescent="0.25">
      <c r="A69" t="s">
        <v>4</v>
      </c>
      <c r="B69" t="s">
        <v>26</v>
      </c>
      <c r="C69">
        <v>10.502663999999999</v>
      </c>
      <c r="D69">
        <v>195053.59828000001</v>
      </c>
      <c r="E69">
        <v>5.3845014999999996E-3</v>
      </c>
    </row>
    <row r="70" spans="1:5" x14ac:dyDescent="0.25">
      <c r="A70" t="s">
        <v>4</v>
      </c>
      <c r="B70" t="s">
        <v>25</v>
      </c>
      <c r="C70">
        <v>11.825562</v>
      </c>
      <c r="D70">
        <v>210761.89590999999</v>
      </c>
      <c r="E70">
        <v>5.6108633999999999E-3</v>
      </c>
    </row>
    <row r="71" spans="1:5" x14ac:dyDescent="0.25">
      <c r="A71" t="s">
        <v>4</v>
      </c>
      <c r="B71" t="s">
        <v>24</v>
      </c>
      <c r="C71">
        <v>16.543725999999999</v>
      </c>
      <c r="D71">
        <v>155531.84031</v>
      </c>
      <c r="E71">
        <v>1.0636874100000001E-2</v>
      </c>
    </row>
    <row r="72" spans="1:5" x14ac:dyDescent="0.25">
      <c r="A72" t="s">
        <v>4</v>
      </c>
      <c r="B72" t="s">
        <v>23</v>
      </c>
      <c r="C72">
        <v>22.786667999999999</v>
      </c>
      <c r="D72">
        <v>142618.98125000001</v>
      </c>
      <c r="E72">
        <v>1.59773039E-2</v>
      </c>
    </row>
    <row r="73" spans="1:5" x14ac:dyDescent="0.25">
      <c r="A73" t="s">
        <v>4</v>
      </c>
      <c r="B73" t="s">
        <v>22</v>
      </c>
      <c r="C73">
        <v>24.327266999999999</v>
      </c>
      <c r="D73">
        <v>144901.41962</v>
      </c>
      <c r="E73">
        <v>1.6788839699999999E-2</v>
      </c>
    </row>
    <row r="74" spans="1:5" x14ac:dyDescent="0.25">
      <c r="A74" t="s">
        <v>4</v>
      </c>
      <c r="B74" t="s">
        <v>21</v>
      </c>
      <c r="C74">
        <v>21.688542999999999</v>
      </c>
      <c r="D74">
        <v>194288.61397000001</v>
      </c>
      <c r="E74">
        <v>1.11630541E-2</v>
      </c>
    </row>
    <row r="75" spans="1:5" x14ac:dyDescent="0.25">
      <c r="A75" t="s">
        <v>4</v>
      </c>
      <c r="B75" t="s">
        <v>20</v>
      </c>
      <c r="C75">
        <v>15.659293</v>
      </c>
      <c r="D75">
        <v>260742.45973</v>
      </c>
      <c r="E75">
        <v>6.0056551999999996E-3</v>
      </c>
    </row>
    <row r="76" spans="1:5" x14ac:dyDescent="0.25">
      <c r="A76" t="s">
        <v>4</v>
      </c>
      <c r="B76" t="s">
        <v>19</v>
      </c>
      <c r="C76">
        <v>13.842306000000001</v>
      </c>
      <c r="D76">
        <v>249657.25623999999</v>
      </c>
      <c r="E76">
        <v>5.5445238000000003E-3</v>
      </c>
    </row>
    <row r="77" spans="1:5" x14ac:dyDescent="0.25">
      <c r="A77" t="s">
        <v>4</v>
      </c>
      <c r="B77" t="s">
        <v>18</v>
      </c>
      <c r="C77">
        <v>15.122610999999999</v>
      </c>
      <c r="D77">
        <v>276793.58990999998</v>
      </c>
      <c r="E77">
        <v>5.4634975000000001E-3</v>
      </c>
    </row>
    <row r="78" spans="1:5" x14ac:dyDescent="0.25">
      <c r="A78" t="s">
        <v>4</v>
      </c>
      <c r="B78" t="s">
        <v>17</v>
      </c>
      <c r="C78">
        <v>16.289604000000001</v>
      </c>
      <c r="D78">
        <v>209640.35346000001</v>
      </c>
      <c r="E78">
        <v>7.7702617000000003E-3</v>
      </c>
    </row>
    <row r="79" spans="1:5" x14ac:dyDescent="0.25">
      <c r="A79" t="s">
        <v>4</v>
      </c>
      <c r="B79" t="s">
        <v>16</v>
      </c>
      <c r="C79">
        <v>21.573703999999999</v>
      </c>
      <c r="D79">
        <v>149391.82221000001</v>
      </c>
      <c r="E79">
        <v>1.44410207E-2</v>
      </c>
    </row>
    <row r="80" spans="1:5" x14ac:dyDescent="0.25">
      <c r="A80" t="s">
        <v>4</v>
      </c>
      <c r="B80" t="s">
        <v>15</v>
      </c>
      <c r="C80">
        <v>16.154639</v>
      </c>
      <c r="D80">
        <v>171663.63602999999</v>
      </c>
      <c r="E80">
        <v>9.4106355000000003E-3</v>
      </c>
    </row>
    <row r="81" spans="1:5" x14ac:dyDescent="0.25">
      <c r="A81" t="s">
        <v>4</v>
      </c>
      <c r="B81" t="s">
        <v>14</v>
      </c>
      <c r="C81">
        <v>15.330052</v>
      </c>
      <c r="D81">
        <v>237757.66453000001</v>
      </c>
      <c r="E81">
        <v>6.4477635000000002E-3</v>
      </c>
    </row>
    <row r="82" spans="1:5" x14ac:dyDescent="0.25">
      <c r="A82" t="s">
        <v>4</v>
      </c>
      <c r="B82" t="s">
        <v>13</v>
      </c>
      <c r="C82">
        <v>20.262342</v>
      </c>
      <c r="D82">
        <v>224251.10378999999</v>
      </c>
      <c r="E82">
        <v>9.0355595E-3</v>
      </c>
    </row>
    <row r="83" spans="1:5" x14ac:dyDescent="0.25">
      <c r="A83" t="s">
        <v>4</v>
      </c>
      <c r="B83" t="s">
        <v>12</v>
      </c>
      <c r="C83">
        <v>20.382792999999999</v>
      </c>
      <c r="D83">
        <v>184090.71840000001</v>
      </c>
      <c r="E83">
        <v>1.10721459E-2</v>
      </c>
    </row>
    <row r="84" spans="1:5" x14ac:dyDescent="0.25">
      <c r="A84" t="s">
        <v>4</v>
      </c>
      <c r="B84" t="s">
        <v>11</v>
      </c>
      <c r="C84">
        <v>32.424112999999998</v>
      </c>
      <c r="D84">
        <v>152949.93325</v>
      </c>
      <c r="E84">
        <v>2.1199167800000002E-2</v>
      </c>
    </row>
    <row r="85" spans="1:5" x14ac:dyDescent="0.25">
      <c r="A85" t="s">
        <v>4</v>
      </c>
      <c r="B85" t="s">
        <v>10</v>
      </c>
      <c r="C85">
        <v>34.688543000000003</v>
      </c>
      <c r="D85">
        <v>142783.39264000001</v>
      </c>
      <c r="E85">
        <v>2.4294522200000002E-2</v>
      </c>
    </row>
    <row r="86" spans="1:5" x14ac:dyDescent="0.25">
      <c r="A86" t="s">
        <v>5</v>
      </c>
      <c r="B86" t="s">
        <v>37</v>
      </c>
      <c r="C86">
        <v>212.21486899999999</v>
      </c>
      <c r="D86">
        <v>2731288.645</v>
      </c>
      <c r="E86">
        <v>7.7697709000000004E-3</v>
      </c>
    </row>
    <row r="87" spans="1:5" x14ac:dyDescent="0.25">
      <c r="A87" t="s">
        <v>5</v>
      </c>
      <c r="B87" t="s">
        <v>36</v>
      </c>
      <c r="C87">
        <v>204.86666700000001</v>
      </c>
      <c r="D87">
        <v>2373389.5597000001</v>
      </c>
      <c r="E87">
        <v>8.6318179999999994E-3</v>
      </c>
    </row>
    <row r="88" spans="1:5" x14ac:dyDescent="0.25">
      <c r="A88" t="s">
        <v>5</v>
      </c>
      <c r="B88" t="s">
        <v>35</v>
      </c>
      <c r="C88">
        <v>243.41256100000001</v>
      </c>
      <c r="D88">
        <v>2057296.1917999999</v>
      </c>
      <c r="E88">
        <v>1.18316731E-2</v>
      </c>
    </row>
    <row r="89" spans="1:5" x14ac:dyDescent="0.25">
      <c r="A89" t="s">
        <v>5</v>
      </c>
      <c r="B89" t="s">
        <v>34</v>
      </c>
      <c r="C89">
        <v>284.394363</v>
      </c>
      <c r="D89">
        <v>2207290.9586</v>
      </c>
      <c r="E89">
        <v>1.28843169E-2</v>
      </c>
    </row>
    <row r="90" spans="1:5" x14ac:dyDescent="0.25">
      <c r="A90" t="s">
        <v>5</v>
      </c>
      <c r="B90" t="s">
        <v>33</v>
      </c>
      <c r="C90">
        <v>257.46605199999999</v>
      </c>
      <c r="D90">
        <v>3067540.8387000002</v>
      </c>
      <c r="E90">
        <v>8.3932395999999996E-3</v>
      </c>
    </row>
    <row r="91" spans="1:5" x14ac:dyDescent="0.25">
      <c r="A91" t="s">
        <v>5</v>
      </c>
      <c r="B91" t="s">
        <v>32</v>
      </c>
      <c r="C91">
        <v>202.68575799999999</v>
      </c>
      <c r="D91">
        <v>3880771.2518000002</v>
      </c>
      <c r="E91">
        <v>5.2228216000000001E-3</v>
      </c>
    </row>
    <row r="92" spans="1:5" x14ac:dyDescent="0.25">
      <c r="A92" t="s">
        <v>5</v>
      </c>
      <c r="B92" t="s">
        <v>31</v>
      </c>
      <c r="C92">
        <v>184.56502499999999</v>
      </c>
      <c r="D92">
        <v>4516669.8936999999</v>
      </c>
      <c r="E92">
        <v>4.0863076000000002E-3</v>
      </c>
    </row>
    <row r="93" spans="1:5" x14ac:dyDescent="0.25">
      <c r="A93" t="s">
        <v>5</v>
      </c>
      <c r="B93" t="s">
        <v>30</v>
      </c>
      <c r="C93">
        <v>187.136067</v>
      </c>
      <c r="D93">
        <v>4324144.2786999997</v>
      </c>
      <c r="E93">
        <v>4.3277016999999996E-3</v>
      </c>
    </row>
    <row r="94" spans="1:5" x14ac:dyDescent="0.25">
      <c r="A94" t="s">
        <v>5</v>
      </c>
      <c r="B94" t="s">
        <v>29</v>
      </c>
      <c r="C94">
        <v>217.687082</v>
      </c>
      <c r="D94">
        <v>3312010.3698</v>
      </c>
      <c r="E94">
        <v>6.572657E-3</v>
      </c>
    </row>
    <row r="95" spans="1:5" x14ac:dyDescent="0.25">
      <c r="A95" t="s">
        <v>5</v>
      </c>
      <c r="B95" t="s">
        <v>28</v>
      </c>
      <c r="C95">
        <v>262.72444400000001</v>
      </c>
      <c r="D95">
        <v>2248462.8845000002</v>
      </c>
      <c r="E95">
        <v>1.1684624500000001E-2</v>
      </c>
    </row>
    <row r="96" spans="1:5" x14ac:dyDescent="0.25">
      <c r="A96" t="s">
        <v>5</v>
      </c>
      <c r="B96" t="s">
        <v>27</v>
      </c>
      <c r="C96">
        <v>270.98477300000002</v>
      </c>
      <c r="D96">
        <v>2077159.0584</v>
      </c>
      <c r="E96">
        <v>1.30459327E-2</v>
      </c>
    </row>
    <row r="97" spans="1:5" x14ac:dyDescent="0.25">
      <c r="A97" t="s">
        <v>5</v>
      </c>
      <c r="B97" t="s">
        <v>26</v>
      </c>
      <c r="C97">
        <v>198.87019799999999</v>
      </c>
      <c r="D97">
        <v>2908271.6754000001</v>
      </c>
      <c r="E97">
        <v>6.8380886999999998E-3</v>
      </c>
    </row>
    <row r="98" spans="1:5" x14ac:dyDescent="0.25">
      <c r="A98" t="s">
        <v>5</v>
      </c>
      <c r="B98" t="s">
        <v>25</v>
      </c>
      <c r="C98">
        <v>208.02382600000001</v>
      </c>
      <c r="D98">
        <v>3016290.8298999998</v>
      </c>
      <c r="E98">
        <v>6.8966766999999998E-3</v>
      </c>
    </row>
    <row r="99" spans="1:5" x14ac:dyDescent="0.25">
      <c r="A99" t="s">
        <v>5</v>
      </c>
      <c r="B99" t="s">
        <v>24</v>
      </c>
      <c r="C99">
        <v>298.76621999999998</v>
      </c>
      <c r="D99">
        <v>2280547.1384999999</v>
      </c>
      <c r="E99">
        <v>1.31006378E-2</v>
      </c>
    </row>
    <row r="100" spans="1:5" x14ac:dyDescent="0.25">
      <c r="A100" t="s">
        <v>5</v>
      </c>
      <c r="B100" t="s">
        <v>23</v>
      </c>
      <c r="C100">
        <v>399.46429799999999</v>
      </c>
      <c r="D100">
        <v>2243973.5281000002</v>
      </c>
      <c r="E100">
        <v>1.78016493E-2</v>
      </c>
    </row>
    <row r="101" spans="1:5" x14ac:dyDescent="0.25">
      <c r="A101" t="s">
        <v>5</v>
      </c>
      <c r="B101" t="s">
        <v>22</v>
      </c>
      <c r="C101">
        <v>360.304982</v>
      </c>
      <c r="D101">
        <v>2104123.4616999999</v>
      </c>
      <c r="E101">
        <v>1.7123756699999999E-2</v>
      </c>
    </row>
    <row r="102" spans="1:5" x14ac:dyDescent="0.25">
      <c r="A102" t="s">
        <v>5</v>
      </c>
      <c r="B102" t="s">
        <v>21</v>
      </c>
      <c r="C102">
        <v>332.02436599999999</v>
      </c>
      <c r="D102">
        <v>2625083.8084999998</v>
      </c>
      <c r="E102">
        <v>1.26481435E-2</v>
      </c>
    </row>
    <row r="103" spans="1:5" x14ac:dyDescent="0.25">
      <c r="A103" t="s">
        <v>5</v>
      </c>
      <c r="B103" t="s">
        <v>20</v>
      </c>
      <c r="C103">
        <v>292.27059300000002</v>
      </c>
      <c r="D103">
        <v>3796920.9127000002</v>
      </c>
      <c r="E103">
        <v>7.6975686000000003E-3</v>
      </c>
    </row>
    <row r="104" spans="1:5" x14ac:dyDescent="0.25">
      <c r="A104" t="s">
        <v>5</v>
      </c>
      <c r="B104" t="s">
        <v>19</v>
      </c>
      <c r="C104">
        <v>254.17574300000001</v>
      </c>
      <c r="D104">
        <v>4073205.2456</v>
      </c>
      <c r="E104">
        <v>6.2401899E-3</v>
      </c>
    </row>
    <row r="105" spans="1:5" x14ac:dyDescent="0.25">
      <c r="A105" t="s">
        <v>5</v>
      </c>
      <c r="B105" t="s">
        <v>18</v>
      </c>
      <c r="C105">
        <v>262.39085999999998</v>
      </c>
      <c r="D105">
        <v>4523085.6789999995</v>
      </c>
      <c r="E105">
        <v>5.8011471999999996E-3</v>
      </c>
    </row>
    <row r="106" spans="1:5" x14ac:dyDescent="0.25">
      <c r="A106" t="s">
        <v>5</v>
      </c>
      <c r="B106" t="s">
        <v>17</v>
      </c>
      <c r="C106">
        <v>291.241736</v>
      </c>
      <c r="D106">
        <v>3640193.9892000002</v>
      </c>
      <c r="E106">
        <v>8.0007202000000003E-3</v>
      </c>
    </row>
    <row r="107" spans="1:5" x14ac:dyDescent="0.25">
      <c r="A107" t="s">
        <v>5</v>
      </c>
      <c r="B107" t="s">
        <v>16</v>
      </c>
      <c r="C107">
        <v>365.51283000000001</v>
      </c>
      <c r="D107">
        <v>2208383.7845000001</v>
      </c>
      <c r="E107">
        <v>1.65511463E-2</v>
      </c>
    </row>
    <row r="108" spans="1:5" x14ac:dyDescent="0.25">
      <c r="A108" t="s">
        <v>5</v>
      </c>
      <c r="B108" t="s">
        <v>15</v>
      </c>
      <c r="C108">
        <v>301.22000100000002</v>
      </c>
      <c r="D108">
        <v>2511240.7721000002</v>
      </c>
      <c r="E108">
        <v>1.1994867399999999E-2</v>
      </c>
    </row>
    <row r="109" spans="1:5" x14ac:dyDescent="0.25">
      <c r="A109" t="s">
        <v>5</v>
      </c>
      <c r="B109" t="s">
        <v>14</v>
      </c>
      <c r="C109">
        <v>281.37017600000001</v>
      </c>
      <c r="D109">
        <v>3734911.4641999998</v>
      </c>
      <c r="E109">
        <v>7.5335165999999999E-3</v>
      </c>
    </row>
    <row r="110" spans="1:5" x14ac:dyDescent="0.25">
      <c r="A110" t="s">
        <v>5</v>
      </c>
      <c r="B110" t="s">
        <v>13</v>
      </c>
      <c r="C110">
        <v>454.28814699999998</v>
      </c>
      <c r="D110">
        <v>3510293.8730000001</v>
      </c>
      <c r="E110">
        <v>1.2941598699999999E-2</v>
      </c>
    </row>
    <row r="111" spans="1:5" x14ac:dyDescent="0.25">
      <c r="A111" t="s">
        <v>5</v>
      </c>
      <c r="B111" t="s">
        <v>12</v>
      </c>
      <c r="C111">
        <v>374.62038200000001</v>
      </c>
      <c r="D111">
        <v>2994522.415</v>
      </c>
      <c r="E111">
        <v>1.2510187900000001E-2</v>
      </c>
    </row>
    <row r="112" spans="1:5" x14ac:dyDescent="0.25">
      <c r="A112" t="s">
        <v>5</v>
      </c>
      <c r="B112" t="s">
        <v>11</v>
      </c>
      <c r="C112">
        <v>659.66288899999995</v>
      </c>
      <c r="D112">
        <v>2506361.3347</v>
      </c>
      <c r="E112">
        <v>2.6319544600000001E-2</v>
      </c>
    </row>
    <row r="113" spans="1:5" x14ac:dyDescent="0.25">
      <c r="A113" t="s">
        <v>5</v>
      </c>
      <c r="B113" t="s">
        <v>10</v>
      </c>
      <c r="C113">
        <v>726.35057099999995</v>
      </c>
      <c r="D113">
        <v>2073565.9306000001</v>
      </c>
      <c r="E113">
        <v>3.5029056000000003E-2</v>
      </c>
    </row>
    <row r="114" spans="1:5" x14ac:dyDescent="0.25">
      <c r="A114" t="s">
        <v>6</v>
      </c>
      <c r="B114" t="s">
        <v>37</v>
      </c>
      <c r="C114">
        <v>26.693584000000001</v>
      </c>
      <c r="D114">
        <v>168400.19198999999</v>
      </c>
      <c r="E114">
        <v>1.58512788E-2</v>
      </c>
    </row>
    <row r="115" spans="1:5" x14ac:dyDescent="0.25">
      <c r="A115" t="s">
        <v>6</v>
      </c>
      <c r="B115" t="s">
        <v>36</v>
      </c>
      <c r="C115">
        <v>25.875872999999999</v>
      </c>
      <c r="D115">
        <v>149393.50881</v>
      </c>
      <c r="E115">
        <v>1.7320614000000002E-2</v>
      </c>
    </row>
    <row r="116" spans="1:5" x14ac:dyDescent="0.25">
      <c r="A116" t="s">
        <v>6</v>
      </c>
      <c r="B116" t="s">
        <v>35</v>
      </c>
      <c r="C116">
        <v>31.997461999999999</v>
      </c>
      <c r="D116">
        <v>120527.10556</v>
      </c>
      <c r="E116">
        <v>2.6547938600000001E-2</v>
      </c>
    </row>
    <row r="117" spans="1:5" x14ac:dyDescent="0.25">
      <c r="A117" t="s">
        <v>6</v>
      </c>
      <c r="B117" t="s">
        <v>34</v>
      </c>
      <c r="C117">
        <v>33.447997000000001</v>
      </c>
      <c r="D117">
        <v>121084.00964</v>
      </c>
      <c r="E117">
        <v>2.76237937E-2</v>
      </c>
    </row>
    <row r="118" spans="1:5" x14ac:dyDescent="0.25">
      <c r="A118" t="s">
        <v>6</v>
      </c>
      <c r="B118" t="s">
        <v>33</v>
      </c>
      <c r="C118">
        <v>28.626182</v>
      </c>
      <c r="D118">
        <v>169643.73629</v>
      </c>
      <c r="E118">
        <v>1.6874293499999998E-2</v>
      </c>
    </row>
    <row r="119" spans="1:5" x14ac:dyDescent="0.25">
      <c r="A119" t="s">
        <v>6</v>
      </c>
      <c r="B119" t="s">
        <v>32</v>
      </c>
      <c r="C119">
        <v>23.326991</v>
      </c>
      <c r="D119">
        <v>218090.7421</v>
      </c>
      <c r="E119">
        <v>1.06960024E-2</v>
      </c>
    </row>
    <row r="120" spans="1:5" x14ac:dyDescent="0.25">
      <c r="A120" t="s">
        <v>6</v>
      </c>
      <c r="B120" t="s">
        <v>31</v>
      </c>
      <c r="C120">
        <v>20.925751999999999</v>
      </c>
      <c r="D120">
        <v>266825.80323999998</v>
      </c>
      <c r="E120">
        <v>7.8424768999999991E-3</v>
      </c>
    </row>
    <row r="121" spans="1:5" x14ac:dyDescent="0.25">
      <c r="A121" t="s">
        <v>6</v>
      </c>
      <c r="B121" t="s">
        <v>30</v>
      </c>
      <c r="C121">
        <v>21.635611999999998</v>
      </c>
      <c r="D121">
        <v>244678.88128</v>
      </c>
      <c r="E121">
        <v>8.8424517000000001E-3</v>
      </c>
    </row>
    <row r="122" spans="1:5" x14ac:dyDescent="0.25">
      <c r="A122" t="s">
        <v>6</v>
      </c>
      <c r="B122" t="s">
        <v>29</v>
      </c>
      <c r="C122">
        <v>26.117011000000002</v>
      </c>
      <c r="D122">
        <v>182786.36446000001</v>
      </c>
      <c r="E122">
        <v>1.42882709E-2</v>
      </c>
    </row>
    <row r="123" spans="1:5" x14ac:dyDescent="0.25">
      <c r="A123" t="s">
        <v>6</v>
      </c>
      <c r="B123" t="s">
        <v>28</v>
      </c>
      <c r="C123">
        <v>33.384905000000003</v>
      </c>
      <c r="D123">
        <v>125630.02854</v>
      </c>
      <c r="E123">
        <v>2.6573985000000001E-2</v>
      </c>
    </row>
    <row r="124" spans="1:5" x14ac:dyDescent="0.25">
      <c r="A124" t="s">
        <v>6</v>
      </c>
      <c r="B124" t="s">
        <v>27</v>
      </c>
      <c r="C124">
        <v>35.993417999999998</v>
      </c>
      <c r="D124">
        <v>123437.56327</v>
      </c>
      <c r="E124">
        <v>2.9159209799999999E-2</v>
      </c>
    </row>
    <row r="125" spans="1:5" x14ac:dyDescent="0.25">
      <c r="A125" t="s">
        <v>6</v>
      </c>
      <c r="B125" t="s">
        <v>26</v>
      </c>
      <c r="C125">
        <v>23.329035000000001</v>
      </c>
      <c r="D125">
        <v>181196.24916000001</v>
      </c>
      <c r="E125">
        <v>1.28750099E-2</v>
      </c>
    </row>
    <row r="126" spans="1:5" x14ac:dyDescent="0.25">
      <c r="A126" t="s">
        <v>6</v>
      </c>
      <c r="B126" t="s">
        <v>25</v>
      </c>
      <c r="C126">
        <v>25.482073</v>
      </c>
      <c r="D126">
        <v>184918.36820999999</v>
      </c>
      <c r="E126">
        <v>1.3780174100000001E-2</v>
      </c>
    </row>
    <row r="127" spans="1:5" x14ac:dyDescent="0.25">
      <c r="A127" t="s">
        <v>6</v>
      </c>
      <c r="B127" t="s">
        <v>24</v>
      </c>
      <c r="C127">
        <v>32.580337999999998</v>
      </c>
      <c r="D127">
        <v>147015.29238</v>
      </c>
      <c r="E127">
        <v>2.2161189800000002E-2</v>
      </c>
    </row>
    <row r="128" spans="1:5" x14ac:dyDescent="0.25">
      <c r="A128" t="s">
        <v>6</v>
      </c>
      <c r="B128" t="s">
        <v>23</v>
      </c>
      <c r="C128">
        <v>41.356088</v>
      </c>
      <c r="D128">
        <v>138725.53414</v>
      </c>
      <c r="E128">
        <v>2.9811446200000001E-2</v>
      </c>
    </row>
    <row r="129" spans="1:5" x14ac:dyDescent="0.25">
      <c r="A129" t="s">
        <v>6</v>
      </c>
      <c r="B129" t="s">
        <v>22</v>
      </c>
      <c r="C129">
        <v>39.559659000000003</v>
      </c>
      <c r="D129">
        <v>122975.78801</v>
      </c>
      <c r="E129">
        <v>3.2168656599999998E-2</v>
      </c>
    </row>
    <row r="130" spans="1:5" x14ac:dyDescent="0.25">
      <c r="A130" t="s">
        <v>6</v>
      </c>
      <c r="B130" t="s">
        <v>21</v>
      </c>
      <c r="C130">
        <v>35.888289999999998</v>
      </c>
      <c r="D130">
        <v>149441.23744</v>
      </c>
      <c r="E130">
        <v>2.4014984499999999E-2</v>
      </c>
    </row>
    <row r="131" spans="1:5" x14ac:dyDescent="0.25">
      <c r="A131" t="s">
        <v>6</v>
      </c>
      <c r="B131" t="s">
        <v>20</v>
      </c>
      <c r="C131">
        <v>29.609030000000001</v>
      </c>
      <c r="D131">
        <v>209853.55144000001</v>
      </c>
      <c r="E131">
        <v>1.41093776E-2</v>
      </c>
    </row>
    <row r="132" spans="1:5" x14ac:dyDescent="0.25">
      <c r="A132" t="s">
        <v>6</v>
      </c>
      <c r="B132" t="s">
        <v>19</v>
      </c>
      <c r="C132">
        <v>23.409395</v>
      </c>
      <c r="D132">
        <v>228886.57946000001</v>
      </c>
      <c r="E132">
        <v>1.02275088E-2</v>
      </c>
    </row>
    <row r="133" spans="1:5" x14ac:dyDescent="0.25">
      <c r="A133" t="s">
        <v>6</v>
      </c>
      <c r="B133" t="s">
        <v>18</v>
      </c>
      <c r="C133">
        <v>25.064485999999999</v>
      </c>
      <c r="D133">
        <v>251797.08158</v>
      </c>
      <c r="E133">
        <v>9.9542400999999992E-3</v>
      </c>
    </row>
    <row r="134" spans="1:5" x14ac:dyDescent="0.25">
      <c r="A134" t="s">
        <v>6</v>
      </c>
      <c r="B134" t="s">
        <v>17</v>
      </c>
      <c r="C134">
        <v>27.058969000000001</v>
      </c>
      <c r="D134">
        <v>200796.52976</v>
      </c>
      <c r="E134">
        <v>1.34758151E-2</v>
      </c>
    </row>
    <row r="135" spans="1:5" x14ac:dyDescent="0.25">
      <c r="A135" t="s">
        <v>6</v>
      </c>
      <c r="B135" t="s">
        <v>16</v>
      </c>
      <c r="C135">
        <v>32.460151000000003</v>
      </c>
      <c r="D135">
        <v>124594.89474</v>
      </c>
      <c r="E135">
        <v>2.6052552999999999E-2</v>
      </c>
    </row>
    <row r="136" spans="1:5" x14ac:dyDescent="0.25">
      <c r="A136" t="s">
        <v>6</v>
      </c>
      <c r="B136" t="s">
        <v>15</v>
      </c>
      <c r="C136">
        <v>25.454898</v>
      </c>
      <c r="D136">
        <v>147561.06933999999</v>
      </c>
      <c r="E136">
        <v>1.7250415799999998E-2</v>
      </c>
    </row>
    <row r="137" spans="1:5" x14ac:dyDescent="0.25">
      <c r="A137" t="s">
        <v>6</v>
      </c>
      <c r="B137" t="s">
        <v>14</v>
      </c>
      <c r="C137">
        <v>22.140193</v>
      </c>
      <c r="D137">
        <v>220903.62914</v>
      </c>
      <c r="E137">
        <v>1.00225574E-2</v>
      </c>
    </row>
    <row r="138" spans="1:5" x14ac:dyDescent="0.25">
      <c r="A138" t="s">
        <v>6</v>
      </c>
      <c r="B138" t="s">
        <v>13</v>
      </c>
      <c r="C138">
        <v>30.526855999999999</v>
      </c>
      <c r="D138">
        <v>208591.29230999999</v>
      </c>
      <c r="E138">
        <v>1.46347701E-2</v>
      </c>
    </row>
    <row r="139" spans="1:5" x14ac:dyDescent="0.25">
      <c r="A139" t="s">
        <v>6</v>
      </c>
      <c r="B139" t="s">
        <v>12</v>
      </c>
      <c r="C139">
        <v>24.254988000000001</v>
      </c>
      <c r="D139">
        <v>182950.89913999999</v>
      </c>
      <c r="E139">
        <v>1.3257649E-2</v>
      </c>
    </row>
    <row r="140" spans="1:5" x14ac:dyDescent="0.25">
      <c r="A140" t="s">
        <v>6</v>
      </c>
      <c r="B140" t="s">
        <v>11</v>
      </c>
      <c r="C140">
        <v>40.858480999999998</v>
      </c>
      <c r="D140">
        <v>151530.32345</v>
      </c>
      <c r="E140">
        <v>2.6963897399999999E-2</v>
      </c>
    </row>
    <row r="141" spans="1:5" x14ac:dyDescent="0.25">
      <c r="A141" t="s">
        <v>6</v>
      </c>
      <c r="B141" t="s">
        <v>10</v>
      </c>
      <c r="C141">
        <v>44.783755999999997</v>
      </c>
      <c r="D141">
        <v>115119.94692</v>
      </c>
      <c r="E141">
        <v>3.89018213E-2</v>
      </c>
    </row>
    <row r="142" spans="1:5" x14ac:dyDescent="0.25">
      <c r="A142" t="s">
        <v>7</v>
      </c>
      <c r="B142" t="s">
        <v>37</v>
      </c>
      <c r="C142">
        <v>14.355092000000001</v>
      </c>
      <c r="D142">
        <v>118179.0085</v>
      </c>
      <c r="E142">
        <v>1.2146905100000001E-2</v>
      </c>
    </row>
    <row r="143" spans="1:5" x14ac:dyDescent="0.25">
      <c r="A143" t="s">
        <v>7</v>
      </c>
      <c r="B143" t="s">
        <v>36</v>
      </c>
      <c r="C143">
        <v>13.176069999999999</v>
      </c>
      <c r="D143">
        <v>107629.71459</v>
      </c>
      <c r="E143">
        <v>1.22420375E-2</v>
      </c>
    </row>
    <row r="144" spans="1:5" x14ac:dyDescent="0.25">
      <c r="A144" t="s">
        <v>7</v>
      </c>
      <c r="B144" t="s">
        <v>35</v>
      </c>
      <c r="C144">
        <v>17.226614999999999</v>
      </c>
      <c r="D144">
        <v>107318.58474999999</v>
      </c>
      <c r="E144">
        <v>1.6051847000000001E-2</v>
      </c>
    </row>
    <row r="145" spans="1:5" x14ac:dyDescent="0.25">
      <c r="A145" t="s">
        <v>7</v>
      </c>
      <c r="B145" t="s">
        <v>34</v>
      </c>
      <c r="C145">
        <v>19.410250999999999</v>
      </c>
      <c r="D145">
        <v>125497.88429</v>
      </c>
      <c r="E145">
        <v>1.54665962E-2</v>
      </c>
    </row>
    <row r="146" spans="1:5" x14ac:dyDescent="0.25">
      <c r="A146" t="s">
        <v>7</v>
      </c>
      <c r="B146" t="s">
        <v>33</v>
      </c>
      <c r="C146">
        <v>17.174078000000002</v>
      </c>
      <c r="D146">
        <v>162338.98314</v>
      </c>
      <c r="E146">
        <v>1.0579145999999999E-2</v>
      </c>
    </row>
    <row r="147" spans="1:5" x14ac:dyDescent="0.25">
      <c r="A147" t="s">
        <v>7</v>
      </c>
      <c r="B147" t="s">
        <v>32</v>
      </c>
      <c r="C147">
        <v>13.420707999999999</v>
      </c>
      <c r="D147">
        <v>209080.52286999999</v>
      </c>
      <c r="E147">
        <v>6.4189182999999997E-3</v>
      </c>
    </row>
    <row r="148" spans="1:5" x14ac:dyDescent="0.25">
      <c r="A148" t="s">
        <v>7</v>
      </c>
      <c r="B148" t="s">
        <v>31</v>
      </c>
      <c r="C148">
        <v>13.687271000000001</v>
      </c>
      <c r="D148">
        <v>216573.94368999999</v>
      </c>
      <c r="E148">
        <v>6.3199066000000003E-3</v>
      </c>
    </row>
    <row r="149" spans="1:5" x14ac:dyDescent="0.25">
      <c r="A149" t="s">
        <v>7</v>
      </c>
      <c r="B149" t="s">
        <v>30</v>
      </c>
      <c r="C149">
        <v>16.403037000000001</v>
      </c>
      <c r="D149">
        <v>233080.76944</v>
      </c>
      <c r="E149">
        <v>7.0374905000000001E-3</v>
      </c>
    </row>
    <row r="150" spans="1:5" x14ac:dyDescent="0.25">
      <c r="A150" t="s">
        <v>7</v>
      </c>
      <c r="B150" t="s">
        <v>29</v>
      </c>
      <c r="C150">
        <v>18.73582</v>
      </c>
      <c r="D150">
        <v>175005.40925999999</v>
      </c>
      <c r="E150">
        <v>1.07058519E-2</v>
      </c>
    </row>
    <row r="151" spans="1:5" x14ac:dyDescent="0.25">
      <c r="A151" t="s">
        <v>7</v>
      </c>
      <c r="B151" t="s">
        <v>28</v>
      </c>
      <c r="C151">
        <v>20.247654000000001</v>
      </c>
      <c r="D151">
        <v>126045.53979</v>
      </c>
      <c r="E151">
        <v>1.60637608E-2</v>
      </c>
    </row>
    <row r="152" spans="1:5" x14ac:dyDescent="0.25">
      <c r="A152" t="s">
        <v>7</v>
      </c>
      <c r="B152" t="s">
        <v>27</v>
      </c>
      <c r="C152">
        <v>21.137869999999999</v>
      </c>
      <c r="D152">
        <v>106648.52383000001</v>
      </c>
      <c r="E152">
        <v>1.9820124299999999E-2</v>
      </c>
    </row>
    <row r="153" spans="1:5" x14ac:dyDescent="0.25">
      <c r="A153" t="s">
        <v>7</v>
      </c>
      <c r="B153" t="s">
        <v>26</v>
      </c>
      <c r="C153">
        <v>15.772425</v>
      </c>
      <c r="D153">
        <v>133257.93299999999</v>
      </c>
      <c r="E153">
        <v>1.1836012E-2</v>
      </c>
    </row>
    <row r="154" spans="1:5" x14ac:dyDescent="0.25">
      <c r="A154" t="s">
        <v>7</v>
      </c>
      <c r="B154" t="s">
        <v>25</v>
      </c>
      <c r="C154">
        <v>17.538554000000001</v>
      </c>
      <c r="D154">
        <v>134089.56495999999</v>
      </c>
      <c r="E154">
        <v>1.30797307E-2</v>
      </c>
    </row>
    <row r="155" spans="1:5" x14ac:dyDescent="0.25">
      <c r="A155" t="s">
        <v>7</v>
      </c>
      <c r="B155" t="s">
        <v>24</v>
      </c>
      <c r="C155">
        <v>24.122015000000001</v>
      </c>
      <c r="D155">
        <v>97626.304556000003</v>
      </c>
      <c r="E155">
        <v>2.4708520000000001E-2</v>
      </c>
    </row>
    <row r="156" spans="1:5" x14ac:dyDescent="0.25">
      <c r="A156" t="s">
        <v>7</v>
      </c>
      <c r="B156" t="s">
        <v>23</v>
      </c>
      <c r="C156">
        <v>29.605972999999999</v>
      </c>
      <c r="D156">
        <v>106819.90227999999</v>
      </c>
      <c r="E156">
        <v>2.7715783599999998E-2</v>
      </c>
    </row>
    <row r="157" spans="1:5" x14ac:dyDescent="0.25">
      <c r="A157" t="s">
        <v>7</v>
      </c>
      <c r="B157" t="s">
        <v>22</v>
      </c>
      <c r="C157">
        <v>23.955556999999999</v>
      </c>
      <c r="D157">
        <v>108816.81554</v>
      </c>
      <c r="E157">
        <v>2.2014572699999999E-2</v>
      </c>
    </row>
    <row r="158" spans="1:5" x14ac:dyDescent="0.25">
      <c r="A158" t="s">
        <v>7</v>
      </c>
      <c r="B158" t="s">
        <v>21</v>
      </c>
      <c r="C158">
        <v>29.486053999999999</v>
      </c>
      <c r="D158">
        <v>145791.51965999999</v>
      </c>
      <c r="E158">
        <v>2.0224807399999999E-2</v>
      </c>
    </row>
    <row r="159" spans="1:5" x14ac:dyDescent="0.25">
      <c r="A159" t="s">
        <v>7</v>
      </c>
      <c r="B159" t="s">
        <v>20</v>
      </c>
      <c r="C159">
        <v>28.479496999999999</v>
      </c>
      <c r="D159">
        <v>210576.12203999999</v>
      </c>
      <c r="E159">
        <v>1.3524561399999999E-2</v>
      </c>
    </row>
    <row r="160" spans="1:5" x14ac:dyDescent="0.25">
      <c r="A160" t="s">
        <v>7</v>
      </c>
      <c r="B160" t="s">
        <v>19</v>
      </c>
      <c r="C160">
        <v>30.065405999999999</v>
      </c>
      <c r="D160">
        <v>217311.64116</v>
      </c>
      <c r="E160">
        <v>1.38351567E-2</v>
      </c>
    </row>
    <row r="161" spans="1:5" x14ac:dyDescent="0.25">
      <c r="A161" t="s">
        <v>7</v>
      </c>
      <c r="B161" t="s">
        <v>18</v>
      </c>
      <c r="C161">
        <v>33.202345000000001</v>
      </c>
      <c r="D161">
        <v>236965.27116999999</v>
      </c>
      <c r="E161">
        <v>1.4011481399999999E-2</v>
      </c>
    </row>
    <row r="162" spans="1:5" x14ac:dyDescent="0.25">
      <c r="A162" t="s">
        <v>7</v>
      </c>
      <c r="B162" t="s">
        <v>17</v>
      </c>
      <c r="C162">
        <v>33.535617999999999</v>
      </c>
      <c r="D162">
        <v>193026.86650999999</v>
      </c>
      <c r="E162">
        <v>1.73735494E-2</v>
      </c>
    </row>
    <row r="163" spans="1:5" x14ac:dyDescent="0.25">
      <c r="A163" t="s">
        <v>7</v>
      </c>
      <c r="B163" t="s">
        <v>16</v>
      </c>
      <c r="C163">
        <v>48.414620999999997</v>
      </c>
      <c r="D163">
        <v>129006.75913000001</v>
      </c>
      <c r="E163">
        <v>3.7528747600000002E-2</v>
      </c>
    </row>
    <row r="164" spans="1:5" x14ac:dyDescent="0.25">
      <c r="A164" t="s">
        <v>7</v>
      </c>
      <c r="B164" t="s">
        <v>15</v>
      </c>
      <c r="C164">
        <v>40.223914000000001</v>
      </c>
      <c r="D164">
        <v>122806.75294000001</v>
      </c>
      <c r="E164">
        <v>3.27538291E-2</v>
      </c>
    </row>
    <row r="165" spans="1:5" x14ac:dyDescent="0.25">
      <c r="A165" t="s">
        <v>7</v>
      </c>
      <c r="B165" t="s">
        <v>14</v>
      </c>
      <c r="C165">
        <v>40.225419000000002</v>
      </c>
      <c r="D165">
        <v>161650.63777999999</v>
      </c>
      <c r="E165">
        <v>2.48841697E-2</v>
      </c>
    </row>
    <row r="166" spans="1:5" x14ac:dyDescent="0.25">
      <c r="A166" t="s">
        <v>7</v>
      </c>
      <c r="B166" t="s">
        <v>13</v>
      </c>
      <c r="C166">
        <v>59.610823000000003</v>
      </c>
      <c r="D166">
        <v>153597.77158</v>
      </c>
      <c r="E166">
        <v>3.8809692600000001E-2</v>
      </c>
    </row>
    <row r="167" spans="1:5" x14ac:dyDescent="0.25">
      <c r="A167" t="s">
        <v>7</v>
      </c>
      <c r="B167" t="s">
        <v>12</v>
      </c>
      <c r="C167">
        <v>47.097608999999999</v>
      </c>
      <c r="D167">
        <v>130865.11048</v>
      </c>
      <c r="E167">
        <v>3.5989431299999999E-2</v>
      </c>
    </row>
    <row r="168" spans="1:5" x14ac:dyDescent="0.25">
      <c r="A168" t="s">
        <v>7</v>
      </c>
      <c r="B168" t="s">
        <v>11</v>
      </c>
      <c r="C168">
        <v>75.672495999999995</v>
      </c>
      <c r="D168">
        <v>119239.48496</v>
      </c>
      <c r="E168">
        <v>6.3462615599999994E-2</v>
      </c>
    </row>
    <row r="169" spans="1:5" x14ac:dyDescent="0.25">
      <c r="A169" t="s">
        <v>7</v>
      </c>
      <c r="B169" t="s">
        <v>10</v>
      </c>
      <c r="C169">
        <v>83.900996000000006</v>
      </c>
      <c r="D169">
        <v>113167.12516</v>
      </c>
      <c r="E169">
        <v>7.4139018599999995E-2</v>
      </c>
    </row>
    <row r="170" spans="1:5" x14ac:dyDescent="0.25">
      <c r="A170" t="s">
        <v>8</v>
      </c>
      <c r="B170" t="s">
        <v>37</v>
      </c>
      <c r="C170">
        <v>7.21976</v>
      </c>
      <c r="D170">
        <v>572653.54122000001</v>
      </c>
      <c r="E170">
        <v>1.2607553E-3</v>
      </c>
    </row>
    <row r="171" spans="1:5" x14ac:dyDescent="0.25">
      <c r="A171" t="s">
        <v>8</v>
      </c>
      <c r="B171" t="s">
        <v>36</v>
      </c>
      <c r="C171">
        <v>9.8819040000000005</v>
      </c>
      <c r="D171">
        <v>545657.96365000005</v>
      </c>
      <c r="E171">
        <v>1.8110069999999999E-3</v>
      </c>
    </row>
    <row r="172" spans="1:5" x14ac:dyDescent="0.25">
      <c r="A172" t="s">
        <v>8</v>
      </c>
      <c r="B172" t="s">
        <v>35</v>
      </c>
      <c r="C172">
        <v>13.340704000000001</v>
      </c>
      <c r="D172">
        <v>589489.17021999997</v>
      </c>
      <c r="E172">
        <v>2.2630956999999999E-3</v>
      </c>
    </row>
    <row r="173" spans="1:5" x14ac:dyDescent="0.25">
      <c r="A173" t="s">
        <v>8</v>
      </c>
      <c r="B173" t="s">
        <v>34</v>
      </c>
      <c r="C173">
        <v>13.22433642105263</v>
      </c>
      <c r="D173">
        <v>687820.73198157898</v>
      </c>
      <c r="E173">
        <v>1.9226428931494901E-3</v>
      </c>
    </row>
    <row r="174" spans="1:5" x14ac:dyDescent="0.25">
      <c r="A174" t="s">
        <v>8</v>
      </c>
      <c r="B174" t="s">
        <v>33</v>
      </c>
      <c r="C174">
        <v>14.79387157894736</v>
      </c>
      <c r="D174">
        <v>839428.50957842101</v>
      </c>
      <c r="E174">
        <v>1.7623742117571345E-3</v>
      </c>
    </row>
    <row r="175" spans="1:5" x14ac:dyDescent="0.25">
      <c r="A175" t="s">
        <v>8</v>
      </c>
      <c r="B175" t="s">
        <v>32</v>
      </c>
      <c r="C175">
        <v>9.9617920000000009</v>
      </c>
      <c r="D175">
        <v>990957.23366000003</v>
      </c>
      <c r="E175">
        <v>1.0052696E-3</v>
      </c>
    </row>
    <row r="176" spans="1:5" x14ac:dyDescent="0.25">
      <c r="A176" t="s">
        <v>8</v>
      </c>
      <c r="B176" t="s">
        <v>31</v>
      </c>
      <c r="C176">
        <v>8.6267519999999998</v>
      </c>
      <c r="D176">
        <v>1043187.686</v>
      </c>
      <c r="E176">
        <v>8.2696069999999998E-4</v>
      </c>
    </row>
    <row r="177" spans="1:5" x14ac:dyDescent="0.25">
      <c r="A177" t="s">
        <v>8</v>
      </c>
      <c r="B177" t="s">
        <v>30</v>
      </c>
      <c r="C177">
        <v>9.6298239999999993</v>
      </c>
      <c r="D177">
        <v>1092017.872</v>
      </c>
      <c r="E177">
        <v>8.8183759999999999E-4</v>
      </c>
    </row>
    <row r="178" spans="1:5" x14ac:dyDescent="0.25">
      <c r="A178" t="s">
        <v>8</v>
      </c>
      <c r="B178" t="s">
        <v>29</v>
      </c>
      <c r="C178">
        <v>11.448143999999999</v>
      </c>
      <c r="D178">
        <v>891327.32206000003</v>
      </c>
      <c r="E178">
        <v>1.2843927999999999E-3</v>
      </c>
    </row>
    <row r="179" spans="1:5" x14ac:dyDescent="0.25">
      <c r="A179" t="s">
        <v>8</v>
      </c>
      <c r="B179" t="s">
        <v>28</v>
      </c>
      <c r="C179">
        <v>12.237216</v>
      </c>
      <c r="D179">
        <v>729414.98450999998</v>
      </c>
      <c r="E179">
        <v>1.6776753999999999E-3</v>
      </c>
    </row>
    <row r="180" spans="1:5" x14ac:dyDescent="0.25">
      <c r="A180" t="s">
        <v>8</v>
      </c>
      <c r="B180" t="s">
        <v>27</v>
      </c>
      <c r="C180">
        <v>10.910816000000001</v>
      </c>
      <c r="D180">
        <v>539750.83325999998</v>
      </c>
      <c r="E180">
        <v>2.0214541999999999E-3</v>
      </c>
    </row>
    <row r="181" spans="1:5" x14ac:dyDescent="0.25">
      <c r="A181" t="s">
        <v>8</v>
      </c>
      <c r="B181" t="s">
        <v>26</v>
      </c>
      <c r="C181">
        <v>9.403632</v>
      </c>
      <c r="D181">
        <v>640006.67992999998</v>
      </c>
      <c r="E181">
        <v>1.4693022000000001E-3</v>
      </c>
    </row>
    <row r="182" spans="1:5" x14ac:dyDescent="0.25">
      <c r="A182" t="s">
        <v>8</v>
      </c>
      <c r="B182" t="s">
        <v>25</v>
      </c>
      <c r="C182">
        <v>13.595184</v>
      </c>
      <c r="D182">
        <v>687356.20678000001</v>
      </c>
      <c r="E182">
        <v>1.9778949999999999E-3</v>
      </c>
    </row>
    <row r="183" spans="1:5" x14ac:dyDescent="0.25">
      <c r="A183" t="s">
        <v>8</v>
      </c>
      <c r="B183" t="s">
        <v>24</v>
      </c>
      <c r="C183">
        <v>17.146391000000001</v>
      </c>
      <c r="D183">
        <v>459134.21603000001</v>
      </c>
      <c r="E183">
        <v>3.7345052E-3</v>
      </c>
    </row>
    <row r="184" spans="1:5" x14ac:dyDescent="0.25">
      <c r="A184" t="s">
        <v>8</v>
      </c>
      <c r="B184" t="s">
        <v>23</v>
      </c>
      <c r="C184">
        <v>21.203302000000001</v>
      </c>
      <c r="D184">
        <v>536240.21368000004</v>
      </c>
      <c r="E184">
        <v>3.9540679000000002E-3</v>
      </c>
    </row>
    <row r="185" spans="1:5" x14ac:dyDescent="0.25">
      <c r="A185" t="s">
        <v>8</v>
      </c>
      <c r="B185" t="s">
        <v>22</v>
      </c>
      <c r="C185">
        <v>19.250443000000001</v>
      </c>
      <c r="D185">
        <v>575190.62453999999</v>
      </c>
      <c r="E185">
        <v>3.3467936E-3</v>
      </c>
    </row>
    <row r="186" spans="1:5" x14ac:dyDescent="0.25">
      <c r="A186" t="s">
        <v>8</v>
      </c>
      <c r="B186" t="s">
        <v>21</v>
      </c>
      <c r="C186">
        <v>18.686323999999999</v>
      </c>
      <c r="D186">
        <v>760708.52740999998</v>
      </c>
      <c r="E186">
        <v>2.4564368E-3</v>
      </c>
    </row>
    <row r="187" spans="1:5" x14ac:dyDescent="0.25">
      <c r="A187" t="s">
        <v>8</v>
      </c>
      <c r="B187" t="s">
        <v>20</v>
      </c>
      <c r="C187">
        <v>14.99694</v>
      </c>
      <c r="D187">
        <v>977115.02841000003</v>
      </c>
      <c r="E187">
        <v>1.5348183E-3</v>
      </c>
    </row>
    <row r="188" spans="1:5" x14ac:dyDescent="0.25">
      <c r="A188" t="s">
        <v>8</v>
      </c>
      <c r="B188" t="s">
        <v>19</v>
      </c>
      <c r="C188">
        <v>14.7636</v>
      </c>
      <c r="D188">
        <v>1012607.6253</v>
      </c>
      <c r="E188">
        <v>1.4579784000000001E-3</v>
      </c>
    </row>
    <row r="189" spans="1:5" x14ac:dyDescent="0.25">
      <c r="A189" t="s">
        <v>8</v>
      </c>
      <c r="B189" t="s">
        <v>18</v>
      </c>
      <c r="C189">
        <v>15.433259</v>
      </c>
      <c r="D189">
        <v>1038652.6946</v>
      </c>
      <c r="E189">
        <v>1.4858922E-3</v>
      </c>
    </row>
    <row r="190" spans="1:5" x14ac:dyDescent="0.25">
      <c r="A190" t="s">
        <v>8</v>
      </c>
      <c r="B190" t="s">
        <v>17</v>
      </c>
      <c r="C190">
        <v>14.972186000000001</v>
      </c>
      <c r="D190">
        <v>844749.37409000006</v>
      </c>
      <c r="E190">
        <v>1.7723820000000001E-3</v>
      </c>
    </row>
    <row r="191" spans="1:5" x14ac:dyDescent="0.25">
      <c r="A191" t="s">
        <v>8</v>
      </c>
      <c r="B191" t="s">
        <v>16</v>
      </c>
      <c r="C191">
        <v>20.225515999999999</v>
      </c>
      <c r="D191">
        <v>721939.55128999997</v>
      </c>
      <c r="E191">
        <v>2.8015525999999999E-3</v>
      </c>
    </row>
    <row r="192" spans="1:5" x14ac:dyDescent="0.25">
      <c r="A192" t="s">
        <v>8</v>
      </c>
      <c r="B192" t="s">
        <v>15</v>
      </c>
      <c r="C192">
        <v>14.634209</v>
      </c>
      <c r="D192">
        <v>636826.77769000002</v>
      </c>
      <c r="E192">
        <v>2.2979889999999998E-3</v>
      </c>
    </row>
    <row r="193" spans="1:5" x14ac:dyDescent="0.25">
      <c r="A193" t="s">
        <v>8</v>
      </c>
      <c r="B193" t="s">
        <v>14</v>
      </c>
      <c r="C193">
        <v>13.506448000000001</v>
      </c>
      <c r="D193">
        <v>797391.62511999998</v>
      </c>
      <c r="E193">
        <v>1.6938286999999999E-3</v>
      </c>
    </row>
    <row r="194" spans="1:5" x14ac:dyDescent="0.25">
      <c r="A194" t="s">
        <v>8</v>
      </c>
      <c r="B194" t="s">
        <v>13</v>
      </c>
      <c r="C194">
        <v>23.074245999999999</v>
      </c>
      <c r="D194">
        <v>794882.28795999999</v>
      </c>
      <c r="E194">
        <v>2.9028507E-3</v>
      </c>
    </row>
    <row r="195" spans="1:5" x14ac:dyDescent="0.25">
      <c r="A195" t="s">
        <v>8</v>
      </c>
      <c r="B195" t="s">
        <v>12</v>
      </c>
      <c r="C195">
        <v>18.223523</v>
      </c>
      <c r="D195">
        <v>690491.04053999996</v>
      </c>
      <c r="E195">
        <v>2.6392121000000002E-3</v>
      </c>
    </row>
    <row r="196" spans="1:5" x14ac:dyDescent="0.25">
      <c r="A196" t="s">
        <v>8</v>
      </c>
      <c r="B196" t="s">
        <v>11</v>
      </c>
      <c r="C196">
        <v>24.541153999999999</v>
      </c>
      <c r="D196">
        <v>593585.03373000002</v>
      </c>
      <c r="E196">
        <v>4.1343956999999997E-3</v>
      </c>
    </row>
    <row r="197" spans="1:5" x14ac:dyDescent="0.25">
      <c r="A197" t="s">
        <v>8</v>
      </c>
      <c r="B197" t="s">
        <v>10</v>
      </c>
      <c r="C197">
        <v>29.487589</v>
      </c>
      <c r="D197">
        <v>599922.57982999994</v>
      </c>
      <c r="E197">
        <v>4.9152324000000004E-3</v>
      </c>
    </row>
    <row r="198" spans="1:5" x14ac:dyDescent="0.25">
      <c r="A198" t="s">
        <v>9</v>
      </c>
      <c r="B198" t="s">
        <v>37</v>
      </c>
      <c r="C198">
        <v>5.5793200000000001</v>
      </c>
      <c r="D198">
        <v>162508.81557999999</v>
      </c>
      <c r="E198">
        <v>3.4332414000000002E-3</v>
      </c>
    </row>
    <row r="199" spans="1:5" x14ac:dyDescent="0.25">
      <c r="A199" t="s">
        <v>9</v>
      </c>
      <c r="B199" t="s">
        <v>36</v>
      </c>
      <c r="C199">
        <v>5.5115809999999996</v>
      </c>
      <c r="D199">
        <v>139584.67947</v>
      </c>
      <c r="E199">
        <v>3.9485572999999998E-3</v>
      </c>
    </row>
    <row r="200" spans="1:5" x14ac:dyDescent="0.25">
      <c r="A200" t="s">
        <v>9</v>
      </c>
      <c r="B200" t="s">
        <v>35</v>
      </c>
      <c r="C200">
        <v>6.6898229999999996</v>
      </c>
      <c r="D200">
        <v>120893.52455</v>
      </c>
      <c r="E200">
        <v>5.5336487000000002E-3</v>
      </c>
    </row>
    <row r="201" spans="1:5" x14ac:dyDescent="0.25">
      <c r="A201" t="s">
        <v>9</v>
      </c>
      <c r="B201" t="s">
        <v>34</v>
      </c>
      <c r="C201">
        <v>7.6922569999999997</v>
      </c>
      <c r="D201">
        <v>133339.25162</v>
      </c>
      <c r="E201">
        <v>5.7689367000000004E-3</v>
      </c>
    </row>
    <row r="202" spans="1:5" x14ac:dyDescent="0.25">
      <c r="A202" t="s">
        <v>9</v>
      </c>
      <c r="B202" t="s">
        <v>33</v>
      </c>
      <c r="C202">
        <v>6.8605580000000002</v>
      </c>
      <c r="D202">
        <v>172571.11663999999</v>
      </c>
      <c r="E202">
        <v>3.9754960999999998E-3</v>
      </c>
    </row>
    <row r="203" spans="1:5" x14ac:dyDescent="0.25">
      <c r="A203" t="s">
        <v>9</v>
      </c>
      <c r="B203" t="s">
        <v>32</v>
      </c>
      <c r="C203">
        <v>6.3322859999999999</v>
      </c>
      <c r="D203">
        <v>227181.31571</v>
      </c>
      <c r="E203">
        <v>2.7873269E-3</v>
      </c>
    </row>
    <row r="204" spans="1:5" x14ac:dyDescent="0.25">
      <c r="A204" t="s">
        <v>9</v>
      </c>
      <c r="B204" t="s">
        <v>31</v>
      </c>
      <c r="C204">
        <v>5.8326909999999996</v>
      </c>
      <c r="D204">
        <v>243739.35837</v>
      </c>
      <c r="E204">
        <v>2.3930033E-3</v>
      </c>
    </row>
    <row r="205" spans="1:5" x14ac:dyDescent="0.25">
      <c r="A205" t="s">
        <v>9</v>
      </c>
      <c r="B205" t="s">
        <v>30</v>
      </c>
      <c r="C205">
        <v>6.0052859999999999</v>
      </c>
      <c r="D205">
        <v>244280.48225999999</v>
      </c>
      <c r="E205">
        <v>2.4583569E-3</v>
      </c>
    </row>
    <row r="206" spans="1:5" x14ac:dyDescent="0.25">
      <c r="A206" t="s">
        <v>9</v>
      </c>
      <c r="B206" t="s">
        <v>29</v>
      </c>
      <c r="C206">
        <v>6.5745979999999999</v>
      </c>
      <c r="D206">
        <v>177084.78524</v>
      </c>
      <c r="E206">
        <v>3.7126836999999998E-3</v>
      </c>
    </row>
    <row r="207" spans="1:5" x14ac:dyDescent="0.25">
      <c r="A207" t="s">
        <v>9</v>
      </c>
      <c r="B207" t="s">
        <v>28</v>
      </c>
      <c r="C207">
        <v>7.9641000000000002</v>
      </c>
      <c r="D207">
        <v>126570.03517</v>
      </c>
      <c r="E207">
        <v>6.2922476000000001E-3</v>
      </c>
    </row>
    <row r="208" spans="1:5" x14ac:dyDescent="0.25">
      <c r="A208" t="s">
        <v>9</v>
      </c>
      <c r="B208" t="s">
        <v>27</v>
      </c>
      <c r="C208">
        <v>6.1780119999999998</v>
      </c>
      <c r="D208">
        <v>116677.11876</v>
      </c>
      <c r="E208">
        <v>5.2949644999999998E-3</v>
      </c>
    </row>
    <row r="209" spans="1:5" x14ac:dyDescent="0.25">
      <c r="A209" t="s">
        <v>9</v>
      </c>
      <c r="B209" t="s">
        <v>26</v>
      </c>
      <c r="C209">
        <v>5.6841939999999997</v>
      </c>
      <c r="D209">
        <v>165515.34513</v>
      </c>
      <c r="E209">
        <v>3.4342398999999998E-3</v>
      </c>
    </row>
    <row r="210" spans="1:5" x14ac:dyDescent="0.25">
      <c r="A210" t="s">
        <v>9</v>
      </c>
      <c r="B210" t="s">
        <v>25</v>
      </c>
      <c r="C210">
        <v>6.849863</v>
      </c>
      <c r="D210">
        <v>176723.18723000001</v>
      </c>
      <c r="E210">
        <v>3.8760409000000002E-3</v>
      </c>
    </row>
    <row r="211" spans="1:5" x14ac:dyDescent="0.25">
      <c r="A211" t="s">
        <v>9</v>
      </c>
      <c r="B211" t="s">
        <v>24</v>
      </c>
      <c r="C211">
        <v>7.8269489999999999</v>
      </c>
      <c r="D211">
        <v>125435.41605</v>
      </c>
      <c r="E211">
        <v>6.2398237999999996E-3</v>
      </c>
    </row>
    <row r="212" spans="1:5" x14ac:dyDescent="0.25">
      <c r="A212" t="s">
        <v>9</v>
      </c>
      <c r="B212" t="s">
        <v>23</v>
      </c>
      <c r="C212">
        <v>6.6946110000000001</v>
      </c>
      <c r="D212">
        <v>121174.63877000001</v>
      </c>
      <c r="E212">
        <v>5.5247624999999996E-3</v>
      </c>
    </row>
    <row r="213" spans="1:5" x14ac:dyDescent="0.25">
      <c r="A213" t="s">
        <v>9</v>
      </c>
      <c r="B213" t="s">
        <v>22</v>
      </c>
      <c r="C213">
        <v>10.37</v>
      </c>
      <c r="D213">
        <v>124495.52999</v>
      </c>
      <c r="E213">
        <v>8.3296163000000003E-3</v>
      </c>
    </row>
    <row r="214" spans="1:5" x14ac:dyDescent="0.25">
      <c r="A214" t="s">
        <v>9</v>
      </c>
      <c r="B214" t="s">
        <v>21</v>
      </c>
      <c r="C214">
        <v>9.2341619999999995</v>
      </c>
      <c r="D214">
        <v>161453.09422999999</v>
      </c>
      <c r="E214">
        <v>5.7194085000000002E-3</v>
      </c>
    </row>
    <row r="215" spans="1:5" x14ac:dyDescent="0.25">
      <c r="A215" t="s">
        <v>9</v>
      </c>
      <c r="B215" t="s">
        <v>20</v>
      </c>
      <c r="C215">
        <v>6.8171340000000002</v>
      </c>
      <c r="D215">
        <v>209764.69132000001</v>
      </c>
      <c r="E215">
        <v>3.2498958999999999E-3</v>
      </c>
    </row>
    <row r="216" spans="1:5" x14ac:dyDescent="0.25">
      <c r="A216" t="s">
        <v>9</v>
      </c>
      <c r="B216" t="s">
        <v>19</v>
      </c>
      <c r="C216">
        <v>6.1224559999999997</v>
      </c>
      <c r="D216">
        <v>218558.56250999999</v>
      </c>
      <c r="E216">
        <v>2.8012886000000001E-3</v>
      </c>
    </row>
    <row r="217" spans="1:5" x14ac:dyDescent="0.25">
      <c r="A217" t="s">
        <v>9</v>
      </c>
      <c r="B217" t="s">
        <v>18</v>
      </c>
      <c r="C217">
        <v>7.4377560000000003</v>
      </c>
      <c r="D217">
        <v>238008.96473000001</v>
      </c>
      <c r="E217">
        <v>3.1249899000000002E-3</v>
      </c>
    </row>
    <row r="218" spans="1:5" x14ac:dyDescent="0.25">
      <c r="A218" t="s">
        <v>9</v>
      </c>
      <c r="B218" t="s">
        <v>17</v>
      </c>
      <c r="C218">
        <v>6.9411639999999997</v>
      </c>
      <c r="D218">
        <v>182135.27004999999</v>
      </c>
      <c r="E218">
        <v>3.8109938999999998E-3</v>
      </c>
    </row>
    <row r="219" spans="1:5" x14ac:dyDescent="0.25">
      <c r="A219" t="s">
        <v>9</v>
      </c>
      <c r="B219" t="s">
        <v>16</v>
      </c>
      <c r="C219">
        <v>8.4058740000000007</v>
      </c>
      <c r="D219">
        <v>124276.07395000001</v>
      </c>
      <c r="E219">
        <v>6.7638715E-3</v>
      </c>
    </row>
    <row r="220" spans="1:5" x14ac:dyDescent="0.25">
      <c r="A220" t="s">
        <v>9</v>
      </c>
      <c r="B220" t="s">
        <v>15</v>
      </c>
      <c r="C220">
        <v>6.1751139999999998</v>
      </c>
      <c r="D220">
        <v>142842.80557</v>
      </c>
      <c r="E220">
        <v>4.3230137000000004E-3</v>
      </c>
    </row>
    <row r="221" spans="1:5" x14ac:dyDescent="0.25">
      <c r="A221" t="s">
        <v>9</v>
      </c>
      <c r="B221" t="s">
        <v>14</v>
      </c>
      <c r="C221">
        <v>6.067844</v>
      </c>
      <c r="D221">
        <v>205896.38531000001</v>
      </c>
      <c r="E221">
        <v>2.9470376999999998E-3</v>
      </c>
    </row>
    <row r="222" spans="1:5" x14ac:dyDescent="0.25">
      <c r="A222" t="s">
        <v>9</v>
      </c>
      <c r="B222" t="s">
        <v>13</v>
      </c>
      <c r="C222">
        <v>8.8432910000000007</v>
      </c>
      <c r="D222">
        <v>194762.89613000001</v>
      </c>
      <c r="E222">
        <v>4.5405419000000002E-3</v>
      </c>
    </row>
    <row r="223" spans="1:5" x14ac:dyDescent="0.25">
      <c r="A223" t="s">
        <v>9</v>
      </c>
      <c r="B223" t="s">
        <v>12</v>
      </c>
      <c r="C223">
        <v>7.656047</v>
      </c>
      <c r="D223">
        <v>165403.91519</v>
      </c>
      <c r="E223">
        <v>4.6286976000000004E-3</v>
      </c>
    </row>
    <row r="224" spans="1:5" x14ac:dyDescent="0.25">
      <c r="A224" t="s">
        <v>9</v>
      </c>
      <c r="B224" t="s">
        <v>11</v>
      </c>
      <c r="C224">
        <v>10.498393</v>
      </c>
      <c r="D224">
        <v>132319.09703999999</v>
      </c>
      <c r="E224">
        <v>7.9341480000000002E-3</v>
      </c>
    </row>
    <row r="225" spans="1:5" x14ac:dyDescent="0.25">
      <c r="A225" t="s">
        <v>9</v>
      </c>
      <c r="B225" t="s">
        <v>10</v>
      </c>
      <c r="C225">
        <v>10.533664</v>
      </c>
      <c r="D225">
        <v>120386.40719</v>
      </c>
      <c r="E225">
        <v>8.7498782000000001E-3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E34" sqref="E34"/>
    </sheetView>
  </sheetViews>
  <sheetFormatPr defaultRowHeight="15" x14ac:dyDescent="0.25"/>
  <cols>
    <col min="1" max="1" width="13.42578125" bestFit="1" customWidth="1"/>
    <col min="2" max="2" width="18.42578125" bestFit="1" customWidth="1"/>
    <col min="3" max="3" width="22.85546875" bestFit="1" customWidth="1"/>
    <col min="4" max="4" width="12.28515625" bestFit="1" customWidth="1"/>
  </cols>
  <sheetData>
    <row r="1" spans="1:6" ht="30" x14ac:dyDescent="0.25">
      <c r="A1" t="s">
        <v>38</v>
      </c>
      <c r="B1" s="28" t="s">
        <v>75</v>
      </c>
      <c r="C1" t="s">
        <v>39</v>
      </c>
      <c r="D1" t="s">
        <v>2</v>
      </c>
      <c r="F1" t="s">
        <v>78</v>
      </c>
    </row>
    <row r="2" spans="1:6" x14ac:dyDescent="0.25">
      <c r="A2" t="s">
        <v>37</v>
      </c>
      <c r="B2">
        <v>342.84850499999999</v>
      </c>
      <c r="C2">
        <v>6009147.1770000001</v>
      </c>
      <c r="D2">
        <v>5.7054436000000004E-3</v>
      </c>
      <c r="F2" s="6">
        <v>1367</v>
      </c>
    </row>
    <row r="3" spans="1:6" x14ac:dyDescent="0.25">
      <c r="A3" t="s">
        <v>36</v>
      </c>
      <c r="B3">
        <v>340.87734</v>
      </c>
      <c r="C3">
        <v>5360535.7662000004</v>
      </c>
      <c r="D3">
        <v>6.3590162000000004E-3</v>
      </c>
      <c r="F3" s="6">
        <v>1400</v>
      </c>
    </row>
    <row r="4" spans="1:6" x14ac:dyDescent="0.25">
      <c r="A4" t="s">
        <v>35</v>
      </c>
      <c r="B4">
        <v>417.112076</v>
      </c>
      <c r="C4">
        <v>5220768.2755000005</v>
      </c>
      <c r="D4">
        <v>7.9894769000000004E-3</v>
      </c>
      <c r="F4" s="6">
        <v>1452</v>
      </c>
    </row>
    <row r="5" spans="1:6" x14ac:dyDescent="0.25">
      <c r="A5" t="s">
        <v>34</v>
      </c>
      <c r="B5">
        <v>489.67315142105264</v>
      </c>
      <c r="C5">
        <v>5862403.8078315789</v>
      </c>
      <c r="D5">
        <v>8.3527707655842269E-3</v>
      </c>
      <c r="F5" s="6">
        <v>1483</v>
      </c>
    </row>
    <row r="6" spans="1:6" x14ac:dyDescent="0.25">
      <c r="A6" t="s">
        <v>33</v>
      </c>
      <c r="B6">
        <v>450.83328557894731</v>
      </c>
      <c r="C6">
        <v>7873082.8203684213</v>
      </c>
      <c r="D6">
        <v>5.7262611846607067E-3</v>
      </c>
      <c r="F6" s="6">
        <v>1529</v>
      </c>
    </row>
    <row r="7" spans="1:6" x14ac:dyDescent="0.25">
      <c r="A7" t="s">
        <v>32</v>
      </c>
      <c r="B7">
        <v>362.96996999999999</v>
      </c>
      <c r="C7">
        <v>9772167.4176000003</v>
      </c>
      <c r="D7">
        <v>3.7143240999999998E-3</v>
      </c>
      <c r="F7" s="6">
        <v>1556</v>
      </c>
    </row>
    <row r="8" spans="1:6" x14ac:dyDescent="0.25">
      <c r="A8" t="s">
        <v>31</v>
      </c>
      <c r="B8">
        <v>367.07661300000001</v>
      </c>
      <c r="C8">
        <v>10536038.482999999</v>
      </c>
      <c r="D8">
        <v>3.4840098E-3</v>
      </c>
      <c r="F8" s="6">
        <v>1597</v>
      </c>
    </row>
    <row r="9" spans="1:6" x14ac:dyDescent="0.25">
      <c r="A9" t="s">
        <v>30</v>
      </c>
      <c r="B9">
        <v>354.75306999999998</v>
      </c>
      <c r="C9">
        <v>10875352.902000001</v>
      </c>
      <c r="D9">
        <v>3.2619913000000002E-3</v>
      </c>
      <c r="F9" s="6">
        <v>1634</v>
      </c>
    </row>
    <row r="10" spans="1:6" x14ac:dyDescent="0.25">
      <c r="A10" t="s">
        <v>29</v>
      </c>
      <c r="B10">
        <v>393.97752300000002</v>
      </c>
      <c r="C10">
        <v>8399811.7857000008</v>
      </c>
      <c r="D10">
        <v>4.6903136999999996E-3</v>
      </c>
      <c r="F10" s="6">
        <v>1684</v>
      </c>
    </row>
    <row r="11" spans="1:6" x14ac:dyDescent="0.25">
      <c r="A11" t="s">
        <v>28</v>
      </c>
      <c r="B11">
        <v>488.99654299999997</v>
      </c>
      <c r="C11">
        <v>6003255.5004000003</v>
      </c>
      <c r="D11">
        <v>8.1455228000000008E-3</v>
      </c>
      <c r="F11" s="6">
        <v>1712</v>
      </c>
    </row>
    <row r="12" spans="1:6" x14ac:dyDescent="0.25">
      <c r="A12" t="s">
        <v>27</v>
      </c>
      <c r="B12">
        <v>486.918699</v>
      </c>
      <c r="C12">
        <v>5088674.8761</v>
      </c>
      <c r="D12">
        <v>9.5686738E-3</v>
      </c>
      <c r="F12" s="6">
        <v>1763</v>
      </c>
    </row>
    <row r="13" spans="1:6" x14ac:dyDescent="0.25">
      <c r="A13" t="s">
        <v>26</v>
      </c>
      <c r="B13">
        <v>341.23082499999998</v>
      </c>
      <c r="C13">
        <v>6613768.6364000002</v>
      </c>
      <c r="D13">
        <v>5.1594007000000004E-3</v>
      </c>
      <c r="F13" s="6">
        <v>1815</v>
      </c>
    </row>
    <row r="14" spans="1:6" x14ac:dyDescent="0.25">
      <c r="A14" t="s">
        <v>25</v>
      </c>
      <c r="B14">
        <v>371.132947</v>
      </c>
      <c r="C14">
        <v>6766016.9016000004</v>
      </c>
      <c r="D14">
        <v>5.4852501000000001E-3</v>
      </c>
      <c r="F14" s="6">
        <v>1867</v>
      </c>
    </row>
    <row r="15" spans="1:6" x14ac:dyDescent="0.25">
      <c r="A15" t="s">
        <v>24</v>
      </c>
      <c r="B15">
        <v>531.21638299999995</v>
      </c>
      <c r="C15">
        <v>4999194.0768999998</v>
      </c>
      <c r="D15">
        <v>1.06260404E-2</v>
      </c>
      <c r="F15" s="6">
        <v>1936</v>
      </c>
    </row>
    <row r="16" spans="1:6" x14ac:dyDescent="0.25">
      <c r="A16" t="s">
        <v>23</v>
      </c>
      <c r="B16">
        <v>706.94080799999995</v>
      </c>
      <c r="C16">
        <v>5262701.72</v>
      </c>
      <c r="D16">
        <v>1.34330396E-2</v>
      </c>
      <c r="F16" s="6">
        <v>1977</v>
      </c>
    </row>
    <row r="17" spans="1:6" x14ac:dyDescent="0.25">
      <c r="A17" t="s">
        <v>22</v>
      </c>
      <c r="B17">
        <v>624.35641799999996</v>
      </c>
      <c r="C17">
        <v>5185176.7362000002</v>
      </c>
      <c r="D17">
        <v>1.20411791E-2</v>
      </c>
      <c r="F17" s="6">
        <v>2106</v>
      </c>
    </row>
    <row r="18" spans="1:6" x14ac:dyDescent="0.25">
      <c r="A18" t="s">
        <v>21</v>
      </c>
      <c r="B18">
        <v>597.13652300000001</v>
      </c>
      <c r="C18">
        <v>6928863.2911</v>
      </c>
      <c r="D18">
        <v>8.6181021999999999E-3</v>
      </c>
      <c r="F18" s="6">
        <v>2181</v>
      </c>
    </row>
    <row r="19" spans="1:6" x14ac:dyDescent="0.25">
      <c r="A19" t="s">
        <v>20</v>
      </c>
      <c r="B19">
        <v>501.10397599999999</v>
      </c>
      <c r="C19">
        <v>9797594.6864</v>
      </c>
      <c r="D19">
        <v>5.1145612000000002E-3</v>
      </c>
      <c r="F19" s="6">
        <v>2277</v>
      </c>
    </row>
    <row r="20" spans="1:6" x14ac:dyDescent="0.25">
      <c r="A20" t="s">
        <v>19</v>
      </c>
      <c r="B20">
        <v>443.39893000000001</v>
      </c>
      <c r="C20">
        <v>10207123.717</v>
      </c>
      <c r="D20">
        <v>4.3440144999999999E-3</v>
      </c>
      <c r="F20" s="6">
        <v>2391</v>
      </c>
    </row>
    <row r="21" spans="1:6" x14ac:dyDescent="0.25">
      <c r="A21" t="s">
        <v>18</v>
      </c>
      <c r="B21">
        <v>463.318127</v>
      </c>
      <c r="C21">
        <v>10981777.143999999</v>
      </c>
      <c r="D21">
        <v>4.2189721999999997E-3</v>
      </c>
      <c r="F21" s="6">
        <v>2498</v>
      </c>
    </row>
    <row r="22" spans="1:6" x14ac:dyDescent="0.25">
      <c r="A22" t="s">
        <v>17</v>
      </c>
      <c r="B22">
        <v>490.21931699999999</v>
      </c>
      <c r="C22">
        <v>9038512.0383000001</v>
      </c>
      <c r="D22">
        <v>5.4236728000000003E-3</v>
      </c>
      <c r="F22" s="6">
        <v>2636</v>
      </c>
    </row>
    <row r="23" spans="1:6" x14ac:dyDescent="0.25">
      <c r="A23" t="s">
        <v>16</v>
      </c>
      <c r="B23">
        <v>631.54782699999998</v>
      </c>
      <c r="C23">
        <v>5960975.0784</v>
      </c>
      <c r="D23">
        <v>1.05947067E-2</v>
      </c>
      <c r="F23" s="6">
        <v>2756</v>
      </c>
    </row>
    <row r="24" spans="1:6" x14ac:dyDescent="0.25">
      <c r="A24" t="s">
        <v>15</v>
      </c>
      <c r="B24">
        <v>512.92487400000005</v>
      </c>
      <c r="C24">
        <v>5909852.6668999996</v>
      </c>
      <c r="D24">
        <v>8.6791482000000003E-3</v>
      </c>
      <c r="F24" s="6">
        <v>2895</v>
      </c>
    </row>
    <row r="25" spans="1:6" x14ac:dyDescent="0.25">
      <c r="A25" t="s">
        <v>14</v>
      </c>
      <c r="B25">
        <v>463.05223000000001</v>
      </c>
      <c r="C25">
        <v>8079486.9380999999</v>
      </c>
      <c r="D25">
        <v>5.7312083000000003E-3</v>
      </c>
      <c r="F25" s="6">
        <v>3005</v>
      </c>
    </row>
    <row r="26" spans="1:6" x14ac:dyDescent="0.25">
      <c r="A26" t="s">
        <v>13</v>
      </c>
      <c r="B26">
        <v>744.67754100000002</v>
      </c>
      <c r="C26">
        <v>7739856.5415000003</v>
      </c>
      <c r="D26">
        <v>9.6213351999999992E-3</v>
      </c>
      <c r="F26" s="6">
        <v>3137</v>
      </c>
    </row>
    <row r="27" spans="1:6" x14ac:dyDescent="0.25">
      <c r="A27" t="s">
        <v>12</v>
      </c>
      <c r="B27">
        <v>589.13795200000004</v>
      </c>
      <c r="C27">
        <v>6557250.5505999997</v>
      </c>
      <c r="D27">
        <v>8.9845271000000004E-3</v>
      </c>
      <c r="F27" s="6">
        <v>3299</v>
      </c>
    </row>
    <row r="28" spans="1:6" x14ac:dyDescent="0.25">
      <c r="A28" t="s">
        <v>11</v>
      </c>
      <c r="B28">
        <v>1016.1842820000001</v>
      </c>
      <c r="C28">
        <v>5740282.4244999997</v>
      </c>
      <c r="D28">
        <v>1.77026879E-2</v>
      </c>
      <c r="F28" s="6">
        <v>3417</v>
      </c>
    </row>
    <row r="29" spans="1:6" x14ac:dyDescent="0.25">
      <c r="A29" t="s">
        <v>10</v>
      </c>
      <c r="B29">
        <v>1129.503557</v>
      </c>
      <c r="C29">
        <v>5304475.0597999999</v>
      </c>
      <c r="D29">
        <v>2.12934088E-2</v>
      </c>
      <c r="F29" s="6">
        <v>3561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AC23" sqref="B23:AC23"/>
    </sheetView>
  </sheetViews>
  <sheetFormatPr defaultRowHeight="15" x14ac:dyDescent="0.25"/>
  <cols>
    <col min="1" max="1" width="40" bestFit="1" customWidth="1"/>
    <col min="2" max="2" width="11.7109375" bestFit="1" customWidth="1"/>
    <col min="3" max="13" width="9.140625" customWidth="1"/>
    <col min="15" max="16" width="9.140625" customWidth="1"/>
    <col min="18" max="25" width="9.140625" customWidth="1"/>
    <col min="27" max="28" width="9.140625" customWidth="1"/>
  </cols>
  <sheetData>
    <row r="1" spans="1:29" x14ac:dyDescent="0.25">
      <c r="A1" s="1" t="s">
        <v>54</v>
      </c>
    </row>
    <row r="2" spans="1:29" x14ac:dyDescent="0.25">
      <c r="A2" s="4" t="s">
        <v>55</v>
      </c>
      <c r="B2" s="12">
        <v>40909</v>
      </c>
      <c r="C2" s="5">
        <v>40940</v>
      </c>
      <c r="D2" s="5">
        <v>40969</v>
      </c>
      <c r="E2" s="5">
        <v>41000</v>
      </c>
      <c r="F2" s="5">
        <v>41030</v>
      </c>
      <c r="G2" s="5">
        <v>41061</v>
      </c>
      <c r="H2" s="5">
        <v>41091</v>
      </c>
      <c r="I2" s="5">
        <v>41122</v>
      </c>
      <c r="J2" s="5">
        <v>41153</v>
      </c>
      <c r="K2" s="5">
        <v>41183</v>
      </c>
      <c r="L2" s="5">
        <v>41214</v>
      </c>
      <c r="M2" s="5">
        <v>41244</v>
      </c>
      <c r="N2" s="12">
        <v>41275</v>
      </c>
      <c r="O2" s="5">
        <v>41306</v>
      </c>
      <c r="P2" s="5">
        <v>41334</v>
      </c>
      <c r="Q2" s="5">
        <v>41365</v>
      </c>
      <c r="R2" s="5">
        <v>41395</v>
      </c>
      <c r="S2" s="5">
        <v>41426</v>
      </c>
      <c r="T2" s="5">
        <v>41456</v>
      </c>
      <c r="U2" s="5">
        <v>41487</v>
      </c>
      <c r="V2" s="5">
        <v>41518</v>
      </c>
      <c r="W2" s="5">
        <v>41548</v>
      </c>
      <c r="X2" s="5">
        <v>41579</v>
      </c>
      <c r="Y2" s="5">
        <v>41609</v>
      </c>
      <c r="Z2" s="12">
        <v>41640</v>
      </c>
      <c r="AA2" s="5">
        <v>41671</v>
      </c>
      <c r="AB2" s="5">
        <v>41699</v>
      </c>
      <c r="AC2" s="5">
        <v>41730</v>
      </c>
    </row>
    <row r="3" spans="1:29" x14ac:dyDescent="0.25">
      <c r="A3" s="4" t="s">
        <v>1</v>
      </c>
      <c r="B3" s="13">
        <v>2070789</v>
      </c>
      <c r="C3" s="6">
        <v>2075347</v>
      </c>
      <c r="D3" s="6">
        <v>2079474</v>
      </c>
      <c r="E3" s="6">
        <v>2082140</v>
      </c>
      <c r="F3" s="6">
        <v>2085028</v>
      </c>
      <c r="G3" s="6">
        <v>2088943</v>
      </c>
      <c r="H3" s="6">
        <v>2090404</v>
      </c>
      <c r="I3" s="6">
        <v>2094028</v>
      </c>
      <c r="J3" s="6">
        <v>2096966</v>
      </c>
      <c r="K3" s="6">
        <v>2099335</v>
      </c>
      <c r="L3" s="6">
        <v>2103039</v>
      </c>
      <c r="M3" s="6">
        <v>2104719</v>
      </c>
      <c r="N3" s="13">
        <v>2108106</v>
      </c>
      <c r="O3" s="6">
        <v>2111790</v>
      </c>
      <c r="P3" s="6">
        <v>2116786</v>
      </c>
      <c r="Q3" s="6">
        <v>2119948</v>
      </c>
      <c r="R3" s="6">
        <v>2124861</v>
      </c>
      <c r="S3" s="6">
        <v>2128562</v>
      </c>
      <c r="T3" s="6">
        <v>2131027</v>
      </c>
      <c r="U3" s="6">
        <v>2134586</v>
      </c>
      <c r="V3" s="6">
        <v>2136350</v>
      </c>
      <c r="W3" s="6">
        <v>2139703</v>
      </c>
      <c r="X3" s="6">
        <v>2143899</v>
      </c>
      <c r="Y3" s="6">
        <v>2145729</v>
      </c>
      <c r="Z3" s="13">
        <v>2150368</v>
      </c>
      <c r="AA3" s="6">
        <v>2155183</v>
      </c>
      <c r="AB3" s="6">
        <v>2159591</v>
      </c>
      <c r="AC3" s="6">
        <v>2165278</v>
      </c>
    </row>
    <row r="4" spans="1:29" x14ac:dyDescent="0.25">
      <c r="A4" s="4" t="s">
        <v>3</v>
      </c>
      <c r="B4" s="13">
        <v>199784</v>
      </c>
      <c r="C4" s="6">
        <v>200065</v>
      </c>
      <c r="D4" s="6">
        <v>200372</v>
      </c>
      <c r="E4" s="6">
        <v>200472</v>
      </c>
      <c r="F4" s="6">
        <v>200714</v>
      </c>
      <c r="G4" s="6">
        <v>200867</v>
      </c>
      <c r="H4" s="6">
        <v>200692</v>
      </c>
      <c r="I4" s="6">
        <v>200791</v>
      </c>
      <c r="J4" s="6">
        <v>200802</v>
      </c>
      <c r="K4" s="6">
        <v>200691</v>
      </c>
      <c r="L4" s="6">
        <v>200985</v>
      </c>
      <c r="M4" s="6">
        <v>200917</v>
      </c>
      <c r="N4" s="13">
        <v>200792</v>
      </c>
      <c r="O4" s="6">
        <v>201047</v>
      </c>
      <c r="P4" s="6">
        <v>201158</v>
      </c>
      <c r="Q4" s="6">
        <v>201216</v>
      </c>
      <c r="R4" s="6">
        <v>201288</v>
      </c>
      <c r="S4" s="6">
        <v>201398</v>
      </c>
      <c r="T4" s="6">
        <v>201618</v>
      </c>
      <c r="U4" s="6">
        <v>201766</v>
      </c>
      <c r="V4" s="6">
        <v>201707</v>
      </c>
      <c r="W4" s="6">
        <v>201909</v>
      </c>
      <c r="X4" s="6">
        <v>201996</v>
      </c>
      <c r="Y4" s="6">
        <v>202110</v>
      </c>
      <c r="Z4" s="13">
        <v>202221</v>
      </c>
      <c r="AA4" s="6">
        <v>202392</v>
      </c>
      <c r="AB4" s="6">
        <v>202455</v>
      </c>
      <c r="AC4" s="6">
        <v>202623</v>
      </c>
    </row>
    <row r="5" spans="1:29" x14ac:dyDescent="0.25">
      <c r="A5" s="4" t="s">
        <v>4</v>
      </c>
      <c r="B5" s="13">
        <v>156274</v>
      </c>
      <c r="C5" s="6">
        <v>156668</v>
      </c>
      <c r="D5" s="6">
        <v>157060</v>
      </c>
      <c r="E5" s="6">
        <v>157308</v>
      </c>
      <c r="F5" s="6">
        <v>157589</v>
      </c>
      <c r="G5" s="6">
        <v>157938</v>
      </c>
      <c r="H5" s="6">
        <v>158194</v>
      </c>
      <c r="I5" s="6">
        <v>158560</v>
      </c>
      <c r="J5" s="6">
        <v>158860</v>
      </c>
      <c r="K5" s="6">
        <v>159111</v>
      </c>
      <c r="L5" s="6">
        <v>159484</v>
      </c>
      <c r="M5" s="6">
        <v>159717</v>
      </c>
      <c r="N5" s="13">
        <v>159952</v>
      </c>
      <c r="O5" s="6">
        <v>160264</v>
      </c>
      <c r="P5" s="6">
        <v>160608</v>
      </c>
      <c r="Q5" s="6">
        <v>160839</v>
      </c>
      <c r="R5" s="6">
        <v>161167</v>
      </c>
      <c r="S5" s="6">
        <v>161480</v>
      </c>
      <c r="T5" s="6">
        <v>161662</v>
      </c>
      <c r="U5" s="6">
        <v>161957</v>
      </c>
      <c r="V5" s="6">
        <v>162184</v>
      </c>
      <c r="W5" s="6">
        <v>162515</v>
      </c>
      <c r="X5" s="6">
        <v>162845</v>
      </c>
      <c r="Y5" s="6">
        <v>163073</v>
      </c>
      <c r="Z5" s="13">
        <v>163526</v>
      </c>
      <c r="AA5" s="6">
        <v>163960</v>
      </c>
      <c r="AB5" s="6">
        <v>164296</v>
      </c>
      <c r="AC5" s="6">
        <v>164820</v>
      </c>
    </row>
    <row r="6" spans="1:29" x14ac:dyDescent="0.25">
      <c r="A6" s="4" t="s">
        <v>5</v>
      </c>
      <c r="B6" s="13">
        <v>2225791</v>
      </c>
      <c r="C6" s="6">
        <v>2229227</v>
      </c>
      <c r="D6" s="6">
        <v>2232361</v>
      </c>
      <c r="E6" s="6">
        <v>2233680</v>
      </c>
      <c r="F6" s="6">
        <v>2235279</v>
      </c>
      <c r="G6" s="6">
        <v>2238150</v>
      </c>
      <c r="H6" s="6">
        <v>2238830</v>
      </c>
      <c r="I6" s="6">
        <v>2241205</v>
      </c>
      <c r="J6" s="6">
        <v>2243054</v>
      </c>
      <c r="K6" s="6">
        <v>2244517</v>
      </c>
      <c r="L6" s="6">
        <v>2247435</v>
      </c>
      <c r="M6" s="6">
        <v>2248533</v>
      </c>
      <c r="N6" s="13">
        <v>2250617</v>
      </c>
      <c r="O6" s="6">
        <v>2254020</v>
      </c>
      <c r="P6" s="6">
        <v>2257036</v>
      </c>
      <c r="Q6" s="6">
        <v>2259583</v>
      </c>
      <c r="R6" s="6">
        <v>2262415</v>
      </c>
      <c r="S6" s="6">
        <v>2265582</v>
      </c>
      <c r="T6" s="6">
        <v>2266924</v>
      </c>
      <c r="U6" s="6">
        <v>2270296</v>
      </c>
      <c r="V6" s="6">
        <v>2271433</v>
      </c>
      <c r="W6" s="6">
        <v>2273292</v>
      </c>
      <c r="X6" s="6">
        <v>2276384</v>
      </c>
      <c r="Y6" s="6">
        <v>2277759</v>
      </c>
      <c r="Z6" s="13">
        <v>2281059</v>
      </c>
      <c r="AA6" s="6">
        <v>2283845</v>
      </c>
      <c r="AB6" s="6">
        <v>2285852</v>
      </c>
      <c r="AC6" s="6">
        <v>2289155</v>
      </c>
    </row>
    <row r="7" spans="1:29" x14ac:dyDescent="0.25">
      <c r="A7" s="4" t="s">
        <v>6</v>
      </c>
      <c r="B7" s="13">
        <v>145833</v>
      </c>
      <c r="C7" s="6">
        <v>146070</v>
      </c>
      <c r="D7" s="6">
        <v>146100</v>
      </c>
      <c r="E7" s="6">
        <v>146063</v>
      </c>
      <c r="F7" s="6">
        <v>146116</v>
      </c>
      <c r="G7" s="6">
        <v>146216</v>
      </c>
      <c r="H7" s="6">
        <v>146054</v>
      </c>
      <c r="I7" s="6">
        <v>145944</v>
      </c>
      <c r="J7" s="6">
        <v>145831</v>
      </c>
      <c r="K7" s="6">
        <v>145671</v>
      </c>
      <c r="L7" s="6">
        <v>145805</v>
      </c>
      <c r="M7" s="6">
        <v>145774</v>
      </c>
      <c r="N7" s="13">
        <v>145732</v>
      </c>
      <c r="O7" s="6">
        <v>145892</v>
      </c>
      <c r="P7" s="6">
        <v>145961</v>
      </c>
      <c r="Q7" s="6">
        <v>145885</v>
      </c>
      <c r="R7" s="6">
        <v>145957</v>
      </c>
      <c r="S7" s="6">
        <v>146026</v>
      </c>
      <c r="T7" s="6">
        <v>146028</v>
      </c>
      <c r="U7" s="6">
        <v>146093</v>
      </c>
      <c r="V7" s="6">
        <v>145947</v>
      </c>
      <c r="W7" s="6">
        <v>146112</v>
      </c>
      <c r="X7" s="6">
        <v>146245</v>
      </c>
      <c r="Y7" s="6">
        <v>146179</v>
      </c>
      <c r="Z7" s="13">
        <v>146100</v>
      </c>
      <c r="AA7" s="6">
        <v>146137</v>
      </c>
      <c r="AB7" s="6">
        <v>146056</v>
      </c>
      <c r="AC7" s="6">
        <v>146128</v>
      </c>
    </row>
    <row r="8" spans="1:29" x14ac:dyDescent="0.25">
      <c r="A8" s="4" t="s">
        <v>7</v>
      </c>
      <c r="B8" s="13">
        <v>124009</v>
      </c>
      <c r="C8" s="6">
        <v>124216</v>
      </c>
      <c r="D8" s="6">
        <v>124422</v>
      </c>
      <c r="E8" s="6">
        <v>124595</v>
      </c>
      <c r="F8" s="6">
        <v>124744</v>
      </c>
      <c r="G8" s="6">
        <v>124925</v>
      </c>
      <c r="H8" s="6">
        <v>125033</v>
      </c>
      <c r="I8" s="6">
        <v>125249</v>
      </c>
      <c r="J8" s="6">
        <v>125429</v>
      </c>
      <c r="K8" s="6">
        <v>125604</v>
      </c>
      <c r="L8" s="6">
        <v>125861</v>
      </c>
      <c r="M8" s="6">
        <v>126113</v>
      </c>
      <c r="N8" s="13">
        <v>126295</v>
      </c>
      <c r="O8" s="6">
        <v>126562</v>
      </c>
      <c r="P8" s="6">
        <v>126811</v>
      </c>
      <c r="Q8" s="6">
        <v>127097</v>
      </c>
      <c r="R8" s="6">
        <v>127407</v>
      </c>
      <c r="S8" s="6">
        <v>127661</v>
      </c>
      <c r="T8" s="6">
        <v>127901</v>
      </c>
      <c r="U8" s="6">
        <v>128224</v>
      </c>
      <c r="V8" s="6">
        <v>128495</v>
      </c>
      <c r="W8" s="6">
        <v>128700</v>
      </c>
      <c r="X8" s="6">
        <v>128947</v>
      </c>
      <c r="Y8" s="6">
        <v>129110</v>
      </c>
      <c r="Z8" s="13">
        <v>129491</v>
      </c>
      <c r="AA8" s="6">
        <v>129757</v>
      </c>
      <c r="AB8" s="6">
        <v>129983</v>
      </c>
      <c r="AC8" s="6">
        <v>130195</v>
      </c>
    </row>
    <row r="9" spans="1:29" x14ac:dyDescent="0.25">
      <c r="A9" s="4" t="s">
        <v>8</v>
      </c>
      <c r="B9" s="13">
        <v>601233</v>
      </c>
      <c r="C9" s="6">
        <v>602636</v>
      </c>
      <c r="D9" s="6">
        <v>603712</v>
      </c>
      <c r="E9" s="6">
        <v>603801</v>
      </c>
      <c r="F9" s="6">
        <v>603997</v>
      </c>
      <c r="G9" s="6">
        <v>604670</v>
      </c>
      <c r="H9" s="6">
        <v>604707</v>
      </c>
      <c r="I9" s="6">
        <v>605454</v>
      </c>
      <c r="J9" s="6">
        <v>605935</v>
      </c>
      <c r="K9" s="6">
        <v>606619</v>
      </c>
      <c r="L9" s="6">
        <v>607933</v>
      </c>
      <c r="M9" s="6">
        <v>608349</v>
      </c>
      <c r="N9" s="13">
        <v>608756</v>
      </c>
      <c r="O9" s="6">
        <v>609760</v>
      </c>
      <c r="P9" s="6">
        <v>610814</v>
      </c>
      <c r="Q9" s="6">
        <v>610753</v>
      </c>
      <c r="R9" s="6">
        <v>611197</v>
      </c>
      <c r="S9" s="6">
        <v>611428</v>
      </c>
      <c r="T9" s="6">
        <v>611356</v>
      </c>
      <c r="U9" s="6">
        <v>612104</v>
      </c>
      <c r="V9" s="6">
        <v>612133</v>
      </c>
      <c r="W9" s="6">
        <v>612834</v>
      </c>
      <c r="X9" s="6">
        <v>613895</v>
      </c>
      <c r="Y9" s="6">
        <v>614163</v>
      </c>
      <c r="Z9" s="13">
        <v>615025</v>
      </c>
      <c r="AA9" s="6">
        <v>616442</v>
      </c>
      <c r="AB9" s="6">
        <v>617036</v>
      </c>
      <c r="AC9" s="6">
        <v>617426</v>
      </c>
    </row>
    <row r="10" spans="1:29" x14ac:dyDescent="0.25">
      <c r="A10" s="4" t="s">
        <v>9</v>
      </c>
      <c r="B10" s="13">
        <v>146838</v>
      </c>
      <c r="C10" s="6">
        <v>147071</v>
      </c>
      <c r="D10" s="6">
        <v>147225</v>
      </c>
      <c r="E10" s="6">
        <v>147204</v>
      </c>
      <c r="F10" s="6">
        <v>147195</v>
      </c>
      <c r="G10" s="6">
        <v>147405</v>
      </c>
      <c r="H10" s="6">
        <v>147251</v>
      </c>
      <c r="I10" s="6">
        <v>147395</v>
      </c>
      <c r="J10" s="6">
        <v>147454</v>
      </c>
      <c r="K10" s="6">
        <v>147542</v>
      </c>
      <c r="L10" s="6">
        <v>147718</v>
      </c>
      <c r="M10" s="6">
        <v>147669</v>
      </c>
      <c r="N10" s="13">
        <v>147756</v>
      </c>
      <c r="O10" s="6">
        <v>147901</v>
      </c>
      <c r="P10" s="6">
        <v>148303</v>
      </c>
      <c r="Q10" s="6">
        <v>148346</v>
      </c>
      <c r="R10" s="6">
        <v>148345</v>
      </c>
      <c r="S10" s="6">
        <v>148502</v>
      </c>
      <c r="T10" s="6">
        <v>148337</v>
      </c>
      <c r="U10" s="6">
        <v>148668</v>
      </c>
      <c r="V10" s="6">
        <v>148562</v>
      </c>
      <c r="W10" s="6">
        <v>148587</v>
      </c>
      <c r="X10" s="6">
        <v>148854</v>
      </c>
      <c r="Y10" s="6">
        <v>148707</v>
      </c>
      <c r="Z10" s="13">
        <v>148776</v>
      </c>
      <c r="AA10" s="6">
        <v>148990</v>
      </c>
      <c r="AB10" s="6">
        <v>148963</v>
      </c>
      <c r="AC10" s="6">
        <v>149146</v>
      </c>
    </row>
    <row r="11" spans="1:29" x14ac:dyDescent="0.25">
      <c r="B11" s="13">
        <f>SUM(B3:B10)</f>
        <v>5670551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f>SUM(N3:N10)</f>
        <v>5748006</v>
      </c>
      <c r="O11" s="6"/>
      <c r="P11" s="6"/>
      <c r="Q11" s="6">
        <f>SUM(Q3:Q10)</f>
        <v>5773667</v>
      </c>
      <c r="R11" s="6"/>
      <c r="S11" s="6"/>
      <c r="T11" s="6"/>
      <c r="U11" s="6"/>
      <c r="V11" s="6"/>
      <c r="W11" s="6"/>
      <c r="X11" s="6"/>
      <c r="Y11" s="6"/>
      <c r="Z11" s="13">
        <f>SUM(Z3:Z10)</f>
        <v>5836566</v>
      </c>
      <c r="AA11" s="6"/>
      <c r="AB11" s="6"/>
      <c r="AC11" s="6">
        <f>SUM(AC3:AC10)</f>
        <v>5864771</v>
      </c>
    </row>
    <row r="12" spans="1:29" x14ac:dyDescent="0.25"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4">
        <f>N11/B11-1</f>
        <v>1.3659166454899951E-2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14">
        <f>Z11/N11-1</f>
        <v>1.5407082038536579E-2</v>
      </c>
      <c r="AA12" s="6"/>
      <c r="AB12" s="6"/>
      <c r="AC12" s="11">
        <f>AC11/Q11-1</f>
        <v>1.5779226616290831E-2</v>
      </c>
    </row>
    <row r="13" spans="1:29" x14ac:dyDescent="0.25">
      <c r="B13" s="1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13"/>
      <c r="AA13" s="6"/>
      <c r="AB13" s="6"/>
      <c r="AC13" s="6"/>
    </row>
    <row r="14" spans="1:29" x14ac:dyDescent="0.25">
      <c r="A14" s="1" t="s">
        <v>56</v>
      </c>
      <c r="B14" s="12">
        <v>40909</v>
      </c>
      <c r="C14" s="5">
        <v>40940</v>
      </c>
      <c r="D14" s="5">
        <v>40969</v>
      </c>
      <c r="E14" s="5">
        <v>41000</v>
      </c>
      <c r="F14" s="5">
        <v>41030</v>
      </c>
      <c r="G14" s="5">
        <v>41061</v>
      </c>
      <c r="H14" s="5">
        <v>41091</v>
      </c>
      <c r="I14" s="5">
        <v>41122</v>
      </c>
      <c r="J14" s="5">
        <v>41153</v>
      </c>
      <c r="K14" s="5">
        <v>41183</v>
      </c>
      <c r="L14" s="5">
        <v>41214</v>
      </c>
      <c r="M14" s="5">
        <v>41244</v>
      </c>
      <c r="N14" s="12">
        <v>41275</v>
      </c>
      <c r="O14" s="5">
        <v>41306</v>
      </c>
      <c r="P14" s="5">
        <v>41334</v>
      </c>
      <c r="Q14" s="5">
        <v>41365</v>
      </c>
      <c r="R14" s="5">
        <v>41395</v>
      </c>
      <c r="S14" s="5">
        <v>41426</v>
      </c>
      <c r="T14" s="5">
        <v>41456</v>
      </c>
      <c r="U14" s="5">
        <v>41487</v>
      </c>
      <c r="V14" s="5">
        <v>41518</v>
      </c>
      <c r="W14" s="5">
        <v>41548</v>
      </c>
      <c r="X14" s="5">
        <v>41579</v>
      </c>
      <c r="Y14" s="5">
        <v>41609</v>
      </c>
      <c r="Z14" s="12">
        <v>41640</v>
      </c>
      <c r="AA14" s="5">
        <v>41671</v>
      </c>
      <c r="AB14" s="5">
        <v>41699</v>
      </c>
      <c r="AC14" s="5">
        <v>41730</v>
      </c>
    </row>
    <row r="15" spans="1:29" x14ac:dyDescent="0.25">
      <c r="A15" s="4" t="s">
        <v>1</v>
      </c>
      <c r="B15" s="13">
        <v>396</v>
      </c>
      <c r="C15" s="6">
        <v>408</v>
      </c>
      <c r="D15" s="6">
        <v>443</v>
      </c>
      <c r="E15" s="6">
        <v>451</v>
      </c>
      <c r="F15" s="6">
        <v>472</v>
      </c>
      <c r="G15" s="6">
        <v>483</v>
      </c>
      <c r="H15" s="6">
        <v>491</v>
      </c>
      <c r="I15" s="6">
        <v>497</v>
      </c>
      <c r="J15" s="6">
        <v>517</v>
      </c>
      <c r="K15" s="6">
        <v>520</v>
      </c>
      <c r="L15" s="6">
        <v>558</v>
      </c>
      <c r="M15" s="6">
        <v>598</v>
      </c>
      <c r="N15" s="13">
        <v>641</v>
      </c>
      <c r="O15" s="6">
        <v>662</v>
      </c>
      <c r="P15" s="6">
        <v>672</v>
      </c>
      <c r="Q15" s="6">
        <v>712</v>
      </c>
      <c r="R15" s="6">
        <v>731</v>
      </c>
      <c r="S15" s="6">
        <v>773</v>
      </c>
      <c r="T15" s="6">
        <v>819</v>
      </c>
      <c r="U15" s="6">
        <v>846</v>
      </c>
      <c r="V15" s="6">
        <v>866</v>
      </c>
      <c r="W15" s="6">
        <v>890</v>
      </c>
      <c r="X15" s="6">
        <v>910</v>
      </c>
      <c r="Y15" s="6">
        <v>938</v>
      </c>
      <c r="Z15" s="13">
        <v>969</v>
      </c>
      <c r="AA15" s="6">
        <v>1001</v>
      </c>
      <c r="AB15" s="6">
        <v>1032</v>
      </c>
      <c r="AC15" s="6">
        <v>1061</v>
      </c>
    </row>
    <row r="16" spans="1:29" x14ac:dyDescent="0.25">
      <c r="A16" s="4" t="s">
        <v>3</v>
      </c>
      <c r="B16" s="13">
        <v>52</v>
      </c>
      <c r="C16" s="6">
        <v>54</v>
      </c>
      <c r="D16" s="6">
        <v>54</v>
      </c>
      <c r="E16" s="6">
        <v>57</v>
      </c>
      <c r="F16" s="6">
        <v>60</v>
      </c>
      <c r="G16" s="6">
        <v>62</v>
      </c>
      <c r="H16" s="6">
        <v>64</v>
      </c>
      <c r="I16" s="6">
        <v>66</v>
      </c>
      <c r="J16" s="6">
        <v>69</v>
      </c>
      <c r="K16" s="6">
        <v>70</v>
      </c>
      <c r="L16" s="6">
        <v>71</v>
      </c>
      <c r="M16" s="6">
        <v>73</v>
      </c>
      <c r="N16" s="13">
        <v>74</v>
      </c>
      <c r="O16" s="6">
        <v>76</v>
      </c>
      <c r="P16" s="6">
        <v>76</v>
      </c>
      <c r="Q16" s="6">
        <v>81</v>
      </c>
      <c r="R16" s="6">
        <v>83</v>
      </c>
      <c r="S16" s="6">
        <v>84</v>
      </c>
      <c r="T16" s="6">
        <v>86</v>
      </c>
      <c r="U16" s="6">
        <v>88</v>
      </c>
      <c r="V16" s="6">
        <v>91</v>
      </c>
      <c r="W16" s="6">
        <v>92</v>
      </c>
      <c r="X16" s="6">
        <v>94</v>
      </c>
      <c r="Y16" s="6">
        <v>94</v>
      </c>
      <c r="Z16" s="13">
        <v>97</v>
      </c>
      <c r="AA16" s="6">
        <v>99</v>
      </c>
      <c r="AB16" s="6">
        <v>102</v>
      </c>
      <c r="AC16" s="6">
        <v>103</v>
      </c>
    </row>
    <row r="17" spans="1:29" x14ac:dyDescent="0.25">
      <c r="A17" s="4" t="s">
        <v>4</v>
      </c>
      <c r="B17" s="13">
        <v>32</v>
      </c>
      <c r="C17" s="6">
        <v>32</v>
      </c>
      <c r="D17" s="6">
        <v>33</v>
      </c>
      <c r="E17" s="6">
        <v>36</v>
      </c>
      <c r="F17" s="6">
        <v>36</v>
      </c>
      <c r="G17" s="6">
        <v>34</v>
      </c>
      <c r="H17" s="6">
        <v>35</v>
      </c>
      <c r="I17" s="6">
        <v>35</v>
      </c>
      <c r="J17" s="6">
        <v>35</v>
      </c>
      <c r="K17" s="6">
        <v>36</v>
      </c>
      <c r="L17" s="6">
        <v>36</v>
      </c>
      <c r="M17" s="6">
        <v>37</v>
      </c>
      <c r="N17" s="13">
        <v>38</v>
      </c>
      <c r="O17" s="6">
        <v>39</v>
      </c>
      <c r="P17" s="6">
        <v>39</v>
      </c>
      <c r="Q17" s="6">
        <v>41</v>
      </c>
      <c r="R17" s="6">
        <v>42</v>
      </c>
      <c r="S17" s="6">
        <v>43</v>
      </c>
      <c r="T17" s="6">
        <v>46</v>
      </c>
      <c r="U17" s="6">
        <v>45</v>
      </c>
      <c r="V17" s="6">
        <v>48</v>
      </c>
      <c r="W17" s="6">
        <v>50</v>
      </c>
      <c r="X17" s="6">
        <v>50</v>
      </c>
      <c r="Y17" s="6">
        <v>50</v>
      </c>
      <c r="Z17" s="13">
        <v>50</v>
      </c>
      <c r="AA17" s="6">
        <v>54</v>
      </c>
      <c r="AB17" s="6">
        <v>54</v>
      </c>
      <c r="AC17" s="6">
        <v>55</v>
      </c>
    </row>
    <row r="18" spans="1:29" x14ac:dyDescent="0.25">
      <c r="A18" s="4" t="s">
        <v>5</v>
      </c>
      <c r="B18" s="13">
        <v>727</v>
      </c>
      <c r="C18" s="6">
        <v>745</v>
      </c>
      <c r="D18" s="6">
        <v>758</v>
      </c>
      <c r="E18" s="6">
        <v>773</v>
      </c>
      <c r="F18" s="6">
        <v>789</v>
      </c>
      <c r="G18" s="6">
        <v>801</v>
      </c>
      <c r="H18" s="6">
        <v>827</v>
      </c>
      <c r="I18" s="6">
        <v>846</v>
      </c>
      <c r="J18" s="6">
        <v>870</v>
      </c>
      <c r="K18" s="6">
        <v>890</v>
      </c>
      <c r="L18" s="6">
        <v>901</v>
      </c>
      <c r="M18" s="6">
        <v>907</v>
      </c>
      <c r="N18" s="13">
        <v>912</v>
      </c>
      <c r="O18" s="6">
        <v>952</v>
      </c>
      <c r="P18" s="6">
        <v>975</v>
      </c>
      <c r="Q18" s="6">
        <v>1036</v>
      </c>
      <c r="R18" s="6">
        <v>1077</v>
      </c>
      <c r="S18" s="6">
        <v>1120</v>
      </c>
      <c r="T18" s="6">
        <v>1167</v>
      </c>
      <c r="U18" s="6">
        <v>1236</v>
      </c>
      <c r="V18" s="6">
        <v>1321</v>
      </c>
      <c r="W18" s="6">
        <v>1405</v>
      </c>
      <c r="X18" s="6">
        <v>1508</v>
      </c>
      <c r="Y18" s="6">
        <v>1570</v>
      </c>
      <c r="Z18" s="13">
        <v>1647</v>
      </c>
      <c r="AA18" s="6">
        <v>1751</v>
      </c>
      <c r="AB18" s="6">
        <v>1819</v>
      </c>
      <c r="AC18" s="6">
        <v>1908</v>
      </c>
    </row>
    <row r="19" spans="1:29" x14ac:dyDescent="0.25">
      <c r="A19" s="4" t="s">
        <v>6</v>
      </c>
      <c r="B19" s="13">
        <v>47</v>
      </c>
      <c r="C19" s="6">
        <v>47</v>
      </c>
      <c r="D19" s="6">
        <v>47</v>
      </c>
      <c r="E19" s="6">
        <v>47</v>
      </c>
      <c r="F19" s="6">
        <v>47</v>
      </c>
      <c r="G19" s="6">
        <v>47</v>
      </c>
      <c r="H19" s="6">
        <v>47</v>
      </c>
      <c r="I19" s="6">
        <v>47</v>
      </c>
      <c r="J19" s="6">
        <v>47</v>
      </c>
      <c r="K19" s="6">
        <v>47</v>
      </c>
      <c r="L19" s="6">
        <v>47</v>
      </c>
      <c r="M19" s="6">
        <v>47</v>
      </c>
      <c r="N19" s="13">
        <v>47</v>
      </c>
      <c r="O19" s="6">
        <v>47</v>
      </c>
      <c r="P19" s="6">
        <v>47</v>
      </c>
      <c r="Q19" s="6">
        <v>49</v>
      </c>
      <c r="R19" s="6">
        <v>49</v>
      </c>
      <c r="S19" s="6">
        <v>49</v>
      </c>
      <c r="T19" s="6">
        <v>50</v>
      </c>
      <c r="U19" s="6">
        <v>51</v>
      </c>
      <c r="V19" s="6">
        <v>53</v>
      </c>
      <c r="W19" s="6">
        <v>53</v>
      </c>
      <c r="X19" s="6">
        <v>54</v>
      </c>
      <c r="Y19" s="6">
        <v>54</v>
      </c>
      <c r="Z19" s="13">
        <v>55</v>
      </c>
      <c r="AA19" s="6">
        <v>55</v>
      </c>
      <c r="AB19" s="6">
        <v>56</v>
      </c>
      <c r="AC19" s="6">
        <v>59</v>
      </c>
    </row>
    <row r="20" spans="1:29" x14ac:dyDescent="0.25">
      <c r="A20" s="4" t="s">
        <v>7</v>
      </c>
      <c r="B20" s="13">
        <v>53</v>
      </c>
      <c r="C20" s="6">
        <v>53</v>
      </c>
      <c r="D20" s="6">
        <v>53</v>
      </c>
      <c r="E20" s="6">
        <v>54</v>
      </c>
      <c r="F20" s="6">
        <v>57</v>
      </c>
      <c r="G20" s="6">
        <v>58</v>
      </c>
      <c r="H20" s="6">
        <v>61</v>
      </c>
      <c r="I20" s="6">
        <v>65</v>
      </c>
      <c r="J20" s="6">
        <v>66</v>
      </c>
      <c r="K20" s="6">
        <v>67</v>
      </c>
      <c r="L20" s="6">
        <v>67</v>
      </c>
      <c r="M20" s="6">
        <v>67</v>
      </c>
      <c r="N20" s="13">
        <v>67</v>
      </c>
      <c r="O20" s="6">
        <v>68</v>
      </c>
      <c r="P20" s="6">
        <v>71</v>
      </c>
      <c r="Q20" s="6">
        <v>84</v>
      </c>
      <c r="R20" s="6">
        <v>92</v>
      </c>
      <c r="S20" s="6">
        <v>100</v>
      </c>
      <c r="T20" s="6">
        <v>111</v>
      </c>
      <c r="U20" s="6">
        <v>117</v>
      </c>
      <c r="V20" s="6">
        <v>135</v>
      </c>
      <c r="W20" s="6">
        <v>142</v>
      </c>
      <c r="X20" s="6">
        <v>151</v>
      </c>
      <c r="Y20" s="6">
        <v>169</v>
      </c>
      <c r="Z20" s="13">
        <v>188</v>
      </c>
      <c r="AA20" s="6">
        <v>205</v>
      </c>
      <c r="AB20" s="6">
        <v>217</v>
      </c>
      <c r="AC20" s="6">
        <v>230</v>
      </c>
    </row>
    <row r="21" spans="1:29" x14ac:dyDescent="0.25">
      <c r="A21" s="4" t="s">
        <v>8</v>
      </c>
      <c r="B21" s="13">
        <v>42</v>
      </c>
      <c r="C21" s="6">
        <v>42</v>
      </c>
      <c r="D21" s="6">
        <v>45</v>
      </c>
      <c r="E21" s="6">
        <v>46</v>
      </c>
      <c r="F21" s="6">
        <v>48</v>
      </c>
      <c r="G21" s="6">
        <v>49</v>
      </c>
      <c r="H21" s="6">
        <v>49</v>
      </c>
      <c r="I21" s="6">
        <v>54</v>
      </c>
      <c r="J21" s="6">
        <v>56</v>
      </c>
      <c r="K21" s="6">
        <v>58</v>
      </c>
      <c r="L21" s="6">
        <v>58</v>
      </c>
      <c r="M21" s="6">
        <v>59</v>
      </c>
      <c r="N21" s="13">
        <v>61</v>
      </c>
      <c r="O21" s="6">
        <v>62</v>
      </c>
      <c r="P21" s="6">
        <v>65</v>
      </c>
      <c r="Q21" s="6">
        <v>71</v>
      </c>
      <c r="R21" s="6">
        <v>75</v>
      </c>
      <c r="S21" s="6">
        <v>76</v>
      </c>
      <c r="T21" s="6">
        <v>79</v>
      </c>
      <c r="U21" s="6">
        <v>82</v>
      </c>
      <c r="V21" s="6">
        <v>89</v>
      </c>
      <c r="W21" s="6">
        <v>91</v>
      </c>
      <c r="X21" s="6">
        <v>94</v>
      </c>
      <c r="Y21" s="6">
        <v>95</v>
      </c>
      <c r="Z21" s="13">
        <v>96</v>
      </c>
      <c r="AA21" s="6">
        <v>99</v>
      </c>
      <c r="AB21" s="6">
        <v>101</v>
      </c>
      <c r="AC21" s="6">
        <v>107</v>
      </c>
    </row>
    <row r="22" spans="1:29" x14ac:dyDescent="0.25">
      <c r="A22" s="4" t="s">
        <v>9</v>
      </c>
      <c r="B22" s="13">
        <v>18</v>
      </c>
      <c r="C22" s="6">
        <v>19</v>
      </c>
      <c r="D22" s="6">
        <v>19</v>
      </c>
      <c r="E22" s="6">
        <v>19</v>
      </c>
      <c r="F22" s="6">
        <v>20</v>
      </c>
      <c r="G22" s="6">
        <v>22</v>
      </c>
      <c r="H22" s="6">
        <v>23</v>
      </c>
      <c r="I22" s="6">
        <v>24</v>
      </c>
      <c r="J22" s="6">
        <v>24</v>
      </c>
      <c r="K22" s="6">
        <v>24</v>
      </c>
      <c r="L22" s="6">
        <v>25</v>
      </c>
      <c r="M22" s="6">
        <v>27</v>
      </c>
      <c r="N22" s="13">
        <v>27</v>
      </c>
      <c r="O22" s="6">
        <v>30</v>
      </c>
      <c r="P22" s="6">
        <v>32</v>
      </c>
      <c r="Q22" s="6">
        <v>32</v>
      </c>
      <c r="R22" s="6">
        <v>32</v>
      </c>
      <c r="S22" s="6">
        <v>32</v>
      </c>
      <c r="T22" s="6">
        <v>33</v>
      </c>
      <c r="U22" s="6">
        <v>33</v>
      </c>
      <c r="V22" s="6">
        <v>33</v>
      </c>
      <c r="W22" s="6">
        <v>33</v>
      </c>
      <c r="X22" s="6">
        <v>34</v>
      </c>
      <c r="Y22" s="6">
        <v>35</v>
      </c>
      <c r="Z22" s="13">
        <v>35</v>
      </c>
      <c r="AA22" s="6">
        <v>35</v>
      </c>
      <c r="AB22" s="6">
        <v>36</v>
      </c>
      <c r="AC22" s="6">
        <v>38</v>
      </c>
    </row>
    <row r="23" spans="1:29" x14ac:dyDescent="0.25">
      <c r="A23" s="4"/>
      <c r="B23" s="13">
        <f>SUM(B15:B22)</f>
        <v>1367</v>
      </c>
      <c r="C23" s="6">
        <f>SUM(C15:C22)</f>
        <v>1400</v>
      </c>
      <c r="D23" s="6">
        <f t="shared" ref="D23:M23" si="0">SUM(D15:D22)</f>
        <v>1452</v>
      </c>
      <c r="E23" s="6">
        <f t="shared" si="0"/>
        <v>1483</v>
      </c>
      <c r="F23" s="6">
        <f t="shared" si="0"/>
        <v>1529</v>
      </c>
      <c r="G23" s="6">
        <f t="shared" si="0"/>
        <v>1556</v>
      </c>
      <c r="H23" s="6">
        <f t="shared" si="0"/>
        <v>1597</v>
      </c>
      <c r="I23" s="6">
        <f t="shared" si="0"/>
        <v>1634</v>
      </c>
      <c r="J23" s="6">
        <f t="shared" si="0"/>
        <v>1684</v>
      </c>
      <c r="K23" s="6">
        <f t="shared" si="0"/>
        <v>1712</v>
      </c>
      <c r="L23" s="6">
        <f t="shared" si="0"/>
        <v>1763</v>
      </c>
      <c r="M23" s="6">
        <f t="shared" si="0"/>
        <v>1815</v>
      </c>
      <c r="N23" s="13">
        <f>SUM(N15:N22)</f>
        <v>1867</v>
      </c>
      <c r="O23" s="6">
        <f t="shared" ref="O23:Y23" si="1">SUM(O15:O22)</f>
        <v>1936</v>
      </c>
      <c r="P23" s="6">
        <f t="shared" si="1"/>
        <v>1977</v>
      </c>
      <c r="Q23" s="6">
        <f t="shared" si="1"/>
        <v>2106</v>
      </c>
      <c r="R23" s="6">
        <f t="shared" si="1"/>
        <v>2181</v>
      </c>
      <c r="S23" s="6">
        <f t="shared" si="1"/>
        <v>2277</v>
      </c>
      <c r="T23" s="6">
        <f t="shared" si="1"/>
        <v>2391</v>
      </c>
      <c r="U23" s="6">
        <f t="shared" si="1"/>
        <v>2498</v>
      </c>
      <c r="V23" s="6">
        <f t="shared" si="1"/>
        <v>2636</v>
      </c>
      <c r="W23" s="6">
        <f t="shared" si="1"/>
        <v>2756</v>
      </c>
      <c r="X23" s="6">
        <f t="shared" si="1"/>
        <v>2895</v>
      </c>
      <c r="Y23" s="6">
        <f t="shared" si="1"/>
        <v>3005</v>
      </c>
      <c r="Z23" s="13">
        <f>SUM(Z15:Z22)</f>
        <v>3137</v>
      </c>
      <c r="AA23" s="6">
        <f t="shared" ref="AA23:AB23" si="2">SUM(AA15:AA22)</f>
        <v>3299</v>
      </c>
      <c r="AB23" s="6">
        <f t="shared" si="2"/>
        <v>3417</v>
      </c>
      <c r="AC23" s="6">
        <f>SUM(AC15:AC22)</f>
        <v>3561</v>
      </c>
    </row>
    <row r="24" spans="1:29" x14ac:dyDescent="0.25">
      <c r="A24" s="4"/>
      <c r="B24" s="13"/>
      <c r="N24" s="14">
        <f>N23/B23-1</f>
        <v>0.36576444769568406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4">
        <f>Z23/N23-1</f>
        <v>0.68023567220139269</v>
      </c>
      <c r="AA24" s="6"/>
      <c r="AB24" s="6"/>
      <c r="AC24" s="11">
        <f>AC23/Q23-1</f>
        <v>0.69088319088319095</v>
      </c>
    </row>
    <row r="26" spans="1:29" x14ac:dyDescent="0.25">
      <c r="A26" s="7" t="s">
        <v>57</v>
      </c>
      <c r="C26" s="5">
        <v>40940</v>
      </c>
      <c r="D26" s="5">
        <v>40969</v>
      </c>
      <c r="E26" s="5">
        <v>41000</v>
      </c>
      <c r="F26" s="5">
        <v>41030</v>
      </c>
      <c r="G26" s="5">
        <v>41061</v>
      </c>
      <c r="H26" s="5">
        <v>41091</v>
      </c>
      <c r="I26" s="5">
        <v>41122</v>
      </c>
      <c r="J26" s="5">
        <v>41153</v>
      </c>
      <c r="K26" s="5">
        <v>41183</v>
      </c>
      <c r="L26" s="5">
        <v>41214</v>
      </c>
      <c r="M26" s="5">
        <v>41244</v>
      </c>
      <c r="N26" s="5">
        <v>41275</v>
      </c>
      <c r="O26" s="5">
        <v>41306</v>
      </c>
      <c r="P26" s="5">
        <v>41334</v>
      </c>
      <c r="Q26" s="5">
        <v>41365</v>
      </c>
      <c r="R26" s="5">
        <v>41395</v>
      </c>
      <c r="S26" s="5">
        <v>41426</v>
      </c>
      <c r="T26" s="5">
        <v>41456</v>
      </c>
      <c r="U26" s="5">
        <v>41487</v>
      </c>
      <c r="V26" s="5">
        <v>41518</v>
      </c>
      <c r="W26" s="5">
        <v>41548</v>
      </c>
      <c r="X26" s="5">
        <v>41579</v>
      </c>
      <c r="Y26" s="5">
        <v>41609</v>
      </c>
      <c r="Z26" s="5">
        <v>41640</v>
      </c>
      <c r="AA26" s="5">
        <v>41671</v>
      </c>
      <c r="AB26" s="5">
        <v>41699</v>
      </c>
      <c r="AC26" s="5">
        <v>41730</v>
      </c>
    </row>
    <row r="27" spans="1:29" x14ac:dyDescent="0.25">
      <c r="A27" s="8" t="s">
        <v>58</v>
      </c>
      <c r="C27" s="9">
        <f>(C6-B6)/B6</f>
        <v>1.5437208614825022E-3</v>
      </c>
      <c r="D27" s="9">
        <f t="shared" ref="D27:AC27" si="3">(D6-C6)/C6</f>
        <v>1.4058684916340956E-3</v>
      </c>
      <c r="E27" s="9">
        <f t="shared" si="3"/>
        <v>5.9085425699517235E-4</v>
      </c>
      <c r="F27" s="9">
        <f t="shared" si="3"/>
        <v>7.158590308370044E-4</v>
      </c>
      <c r="G27" s="9">
        <f t="shared" si="3"/>
        <v>1.2844034234652587E-3</v>
      </c>
      <c r="H27" s="9">
        <f t="shared" si="3"/>
        <v>3.0382235328284523E-4</v>
      </c>
      <c r="I27" s="9">
        <f t="shared" si="3"/>
        <v>1.060821947177767E-3</v>
      </c>
      <c r="J27" s="9">
        <f t="shared" si="3"/>
        <v>8.2500262135770718E-4</v>
      </c>
      <c r="K27" s="9">
        <f t="shared" si="3"/>
        <v>6.5223574644212754E-4</v>
      </c>
      <c r="L27" s="9">
        <f t="shared" si="3"/>
        <v>1.3000569833064308E-3</v>
      </c>
      <c r="M27" s="9">
        <f t="shared" si="3"/>
        <v>4.8855695492861862E-4</v>
      </c>
      <c r="N27" s="9">
        <f t="shared" si="3"/>
        <v>9.2682651310876918E-4</v>
      </c>
      <c r="O27" s="9">
        <f t="shared" si="3"/>
        <v>1.5120298122692577E-3</v>
      </c>
      <c r="P27" s="9">
        <f t="shared" si="3"/>
        <v>1.3380537883426057E-3</v>
      </c>
      <c r="Q27" s="9">
        <f t="shared" si="3"/>
        <v>1.1284711453428303E-3</v>
      </c>
      <c r="R27" s="9">
        <f t="shared" si="3"/>
        <v>1.2533286008967141E-3</v>
      </c>
      <c r="S27" s="9">
        <f t="shared" si="3"/>
        <v>1.3998315958831603E-3</v>
      </c>
      <c r="T27" s="9">
        <f t="shared" si="3"/>
        <v>5.9234227673065905E-4</v>
      </c>
      <c r="U27" s="9">
        <f t="shared" si="3"/>
        <v>1.4874781863000259E-3</v>
      </c>
      <c r="V27" s="9">
        <f t="shared" si="3"/>
        <v>5.0081575265956515E-4</v>
      </c>
      <c r="W27" s="9">
        <f t="shared" si="3"/>
        <v>8.1842607728249087E-4</v>
      </c>
      <c r="X27" s="9">
        <f t="shared" si="3"/>
        <v>1.3601420319079116E-3</v>
      </c>
      <c r="Y27" s="9">
        <f t="shared" si="3"/>
        <v>6.0402814287923302E-4</v>
      </c>
      <c r="Z27" s="9">
        <f t="shared" si="3"/>
        <v>1.4487924315083377E-3</v>
      </c>
      <c r="AA27" s="9">
        <f t="shared" si="3"/>
        <v>1.2213625338055702E-3</v>
      </c>
      <c r="AB27" s="9">
        <f t="shared" si="3"/>
        <v>8.7878117823232313E-4</v>
      </c>
      <c r="AC27" s="9">
        <f t="shared" si="3"/>
        <v>1.4449754402297262E-3</v>
      </c>
    </row>
    <row r="28" spans="1:29" x14ac:dyDescent="0.25">
      <c r="A28" s="10" t="s">
        <v>59</v>
      </c>
      <c r="C28" s="9">
        <f>(C18-B18)/B18</f>
        <v>2.4759284731774415E-2</v>
      </c>
      <c r="D28" s="9">
        <f t="shared" ref="D28:AC28" si="4">(D18-C18)/C18</f>
        <v>1.74496644295302E-2</v>
      </c>
      <c r="E28" s="9">
        <f t="shared" si="4"/>
        <v>1.9788918205804751E-2</v>
      </c>
      <c r="F28" s="9">
        <f t="shared" si="4"/>
        <v>2.0698576972833119E-2</v>
      </c>
      <c r="G28" s="9">
        <f t="shared" si="4"/>
        <v>1.5209125475285171E-2</v>
      </c>
      <c r="H28" s="9">
        <f t="shared" si="4"/>
        <v>3.2459425717852687E-2</v>
      </c>
      <c r="I28" s="9">
        <f t="shared" si="4"/>
        <v>2.2974607013301087E-2</v>
      </c>
      <c r="J28" s="9">
        <f t="shared" si="4"/>
        <v>2.8368794326241134E-2</v>
      </c>
      <c r="K28" s="9">
        <f t="shared" si="4"/>
        <v>2.2988505747126436E-2</v>
      </c>
      <c r="L28" s="9">
        <f t="shared" si="4"/>
        <v>1.2359550561797753E-2</v>
      </c>
      <c r="M28" s="9">
        <f t="shared" si="4"/>
        <v>6.6592674805771362E-3</v>
      </c>
      <c r="N28" s="9">
        <f t="shared" si="4"/>
        <v>5.512679162072767E-3</v>
      </c>
      <c r="O28" s="9">
        <f t="shared" si="4"/>
        <v>4.3859649122807015E-2</v>
      </c>
      <c r="P28" s="9">
        <f t="shared" si="4"/>
        <v>2.4159663865546219E-2</v>
      </c>
      <c r="Q28" s="9">
        <f t="shared" si="4"/>
        <v>6.2564102564102567E-2</v>
      </c>
      <c r="R28" s="9">
        <f t="shared" si="4"/>
        <v>3.9575289575289573E-2</v>
      </c>
      <c r="S28" s="9">
        <f t="shared" si="4"/>
        <v>3.9925719591457756E-2</v>
      </c>
      <c r="T28" s="9">
        <f t="shared" si="4"/>
        <v>4.1964285714285711E-2</v>
      </c>
      <c r="U28" s="9">
        <f t="shared" si="4"/>
        <v>5.9125964010282778E-2</v>
      </c>
      <c r="V28" s="9">
        <f t="shared" si="4"/>
        <v>6.877022653721683E-2</v>
      </c>
      <c r="W28" s="9">
        <f t="shared" si="4"/>
        <v>6.3588190764572297E-2</v>
      </c>
      <c r="X28" s="9">
        <f t="shared" si="4"/>
        <v>7.3309608540925261E-2</v>
      </c>
      <c r="Y28" s="9">
        <f t="shared" si="4"/>
        <v>4.1114058355437667E-2</v>
      </c>
      <c r="Z28" s="9">
        <f t="shared" si="4"/>
        <v>4.9044585987261149E-2</v>
      </c>
      <c r="AA28" s="9">
        <f t="shared" si="4"/>
        <v>6.3145112325440192E-2</v>
      </c>
      <c r="AB28" s="9">
        <f t="shared" si="4"/>
        <v>3.8834951456310676E-2</v>
      </c>
      <c r="AC28" s="9">
        <f t="shared" si="4"/>
        <v>4.8927982407916439E-2</v>
      </c>
    </row>
    <row r="29" spans="1:29" x14ac:dyDescent="0.25">
      <c r="A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1" spans="1:29" x14ac:dyDescent="0.25">
      <c r="A31" s="1" t="s">
        <v>60</v>
      </c>
      <c r="C31" s="5">
        <v>40940</v>
      </c>
      <c r="D31" s="5">
        <v>40969</v>
      </c>
      <c r="E31" s="5">
        <v>41000</v>
      </c>
      <c r="F31" s="5">
        <v>41030</v>
      </c>
      <c r="G31" s="5">
        <v>41061</v>
      </c>
      <c r="H31" s="5">
        <v>41091</v>
      </c>
      <c r="I31" s="5">
        <v>41122</v>
      </c>
      <c r="J31" s="5">
        <v>41153</v>
      </c>
      <c r="K31" s="5">
        <v>41183</v>
      </c>
      <c r="L31" s="5">
        <v>41214</v>
      </c>
      <c r="M31" s="5">
        <v>41244</v>
      </c>
      <c r="N31" s="5">
        <v>41275</v>
      </c>
      <c r="O31" s="5">
        <v>41306</v>
      </c>
      <c r="P31" s="5">
        <v>41334</v>
      </c>
      <c r="Q31" s="5">
        <v>41365</v>
      </c>
      <c r="R31" s="5">
        <v>41395</v>
      </c>
      <c r="S31" s="5">
        <v>41426</v>
      </c>
      <c r="T31" s="5">
        <v>41456</v>
      </c>
      <c r="U31" s="5">
        <v>41487</v>
      </c>
      <c r="V31" s="5">
        <v>41518</v>
      </c>
      <c r="W31" s="5">
        <v>41548</v>
      </c>
      <c r="X31" s="5">
        <v>41579</v>
      </c>
      <c r="Y31" s="5">
        <v>41609</v>
      </c>
      <c r="Z31" s="5">
        <v>41640</v>
      </c>
      <c r="AA31" s="5">
        <v>41671</v>
      </c>
      <c r="AB31" s="5">
        <v>41699</v>
      </c>
      <c r="AC31" s="5">
        <v>41730</v>
      </c>
    </row>
    <row r="32" spans="1:29" x14ac:dyDescent="0.25">
      <c r="A32" s="4" t="s">
        <v>1</v>
      </c>
      <c r="C32" s="6">
        <f>C15-B15</f>
        <v>12</v>
      </c>
      <c r="D32" s="6">
        <f t="shared" ref="D32:AC39" si="5">D15-C15</f>
        <v>35</v>
      </c>
      <c r="E32" s="6">
        <f t="shared" si="5"/>
        <v>8</v>
      </c>
      <c r="F32" s="6">
        <f t="shared" si="5"/>
        <v>21</v>
      </c>
      <c r="G32" s="6">
        <f t="shared" si="5"/>
        <v>11</v>
      </c>
      <c r="H32" s="6">
        <f t="shared" si="5"/>
        <v>8</v>
      </c>
      <c r="I32" s="6">
        <f t="shared" si="5"/>
        <v>6</v>
      </c>
      <c r="J32" s="6">
        <f t="shared" si="5"/>
        <v>20</v>
      </c>
      <c r="K32" s="6">
        <f t="shared" si="5"/>
        <v>3</v>
      </c>
      <c r="L32" s="6">
        <f t="shared" si="5"/>
        <v>38</v>
      </c>
      <c r="M32" s="6">
        <f t="shared" si="5"/>
        <v>40</v>
      </c>
      <c r="N32" s="6">
        <f t="shared" si="5"/>
        <v>43</v>
      </c>
      <c r="O32" s="6">
        <f t="shared" si="5"/>
        <v>21</v>
      </c>
      <c r="P32" s="6">
        <f t="shared" si="5"/>
        <v>10</v>
      </c>
      <c r="Q32" s="6">
        <f t="shared" si="5"/>
        <v>40</v>
      </c>
      <c r="R32" s="6">
        <f t="shared" si="5"/>
        <v>19</v>
      </c>
      <c r="S32" s="6">
        <f t="shared" si="5"/>
        <v>42</v>
      </c>
      <c r="T32" s="6">
        <f t="shared" si="5"/>
        <v>46</v>
      </c>
      <c r="U32" s="6">
        <f t="shared" si="5"/>
        <v>27</v>
      </c>
      <c r="V32" s="6">
        <f t="shared" si="5"/>
        <v>20</v>
      </c>
      <c r="W32" s="6">
        <f t="shared" si="5"/>
        <v>24</v>
      </c>
      <c r="X32" s="6">
        <f t="shared" si="5"/>
        <v>20</v>
      </c>
      <c r="Y32" s="6">
        <f t="shared" si="5"/>
        <v>28</v>
      </c>
      <c r="Z32" s="6">
        <f t="shared" si="5"/>
        <v>31</v>
      </c>
      <c r="AA32" s="6">
        <f t="shared" si="5"/>
        <v>32</v>
      </c>
      <c r="AB32" s="6">
        <f t="shared" si="5"/>
        <v>31</v>
      </c>
      <c r="AC32" s="6">
        <f t="shared" si="5"/>
        <v>29</v>
      </c>
    </row>
    <row r="33" spans="1:29" x14ac:dyDescent="0.25">
      <c r="A33" s="4" t="s">
        <v>3</v>
      </c>
      <c r="C33" s="6">
        <f t="shared" ref="C33:R39" si="6">C16-B16</f>
        <v>2</v>
      </c>
      <c r="D33" s="6">
        <f t="shared" si="6"/>
        <v>0</v>
      </c>
      <c r="E33" s="6">
        <f t="shared" si="6"/>
        <v>3</v>
      </c>
      <c r="F33" s="6">
        <f t="shared" si="6"/>
        <v>3</v>
      </c>
      <c r="G33" s="6">
        <f t="shared" si="6"/>
        <v>2</v>
      </c>
      <c r="H33" s="6">
        <f t="shared" si="6"/>
        <v>2</v>
      </c>
      <c r="I33" s="6">
        <f t="shared" si="6"/>
        <v>2</v>
      </c>
      <c r="J33" s="6">
        <f t="shared" si="6"/>
        <v>3</v>
      </c>
      <c r="K33" s="6">
        <f t="shared" si="6"/>
        <v>1</v>
      </c>
      <c r="L33" s="6">
        <f t="shared" si="6"/>
        <v>1</v>
      </c>
      <c r="M33" s="6">
        <f t="shared" si="6"/>
        <v>2</v>
      </c>
      <c r="N33" s="6">
        <f t="shared" si="6"/>
        <v>1</v>
      </c>
      <c r="O33" s="6">
        <f t="shared" si="6"/>
        <v>2</v>
      </c>
      <c r="P33" s="6">
        <f t="shared" si="6"/>
        <v>0</v>
      </c>
      <c r="Q33" s="6">
        <f t="shared" si="6"/>
        <v>5</v>
      </c>
      <c r="R33" s="6">
        <f t="shared" si="6"/>
        <v>2</v>
      </c>
      <c r="S33" s="6">
        <f t="shared" si="5"/>
        <v>1</v>
      </c>
      <c r="T33" s="6">
        <f t="shared" si="5"/>
        <v>2</v>
      </c>
      <c r="U33" s="6">
        <f t="shared" si="5"/>
        <v>2</v>
      </c>
      <c r="V33" s="6">
        <f t="shared" si="5"/>
        <v>3</v>
      </c>
      <c r="W33" s="6">
        <f t="shared" si="5"/>
        <v>1</v>
      </c>
      <c r="X33" s="6">
        <f t="shared" si="5"/>
        <v>2</v>
      </c>
      <c r="Y33" s="6">
        <f t="shared" si="5"/>
        <v>0</v>
      </c>
      <c r="Z33" s="6">
        <f t="shared" si="5"/>
        <v>3</v>
      </c>
      <c r="AA33" s="6">
        <f t="shared" si="5"/>
        <v>2</v>
      </c>
      <c r="AB33" s="6">
        <f t="shared" si="5"/>
        <v>3</v>
      </c>
      <c r="AC33" s="6">
        <f t="shared" si="5"/>
        <v>1</v>
      </c>
    </row>
    <row r="34" spans="1:29" x14ac:dyDescent="0.25">
      <c r="A34" s="4" t="s">
        <v>4</v>
      </c>
      <c r="C34" s="6">
        <f t="shared" si="6"/>
        <v>0</v>
      </c>
      <c r="D34" s="6">
        <f t="shared" si="5"/>
        <v>1</v>
      </c>
      <c r="E34" s="6">
        <f t="shared" si="5"/>
        <v>3</v>
      </c>
      <c r="F34" s="6">
        <f t="shared" si="5"/>
        <v>0</v>
      </c>
      <c r="G34" s="6">
        <f t="shared" si="5"/>
        <v>-2</v>
      </c>
      <c r="H34" s="6">
        <f t="shared" si="5"/>
        <v>1</v>
      </c>
      <c r="I34" s="6">
        <f t="shared" si="5"/>
        <v>0</v>
      </c>
      <c r="J34" s="6">
        <f t="shared" si="5"/>
        <v>0</v>
      </c>
      <c r="K34" s="6">
        <f t="shared" si="5"/>
        <v>1</v>
      </c>
      <c r="L34" s="6">
        <f t="shared" si="5"/>
        <v>0</v>
      </c>
      <c r="M34" s="6">
        <f t="shared" si="5"/>
        <v>1</v>
      </c>
      <c r="N34" s="6">
        <f t="shared" si="5"/>
        <v>1</v>
      </c>
      <c r="O34" s="6">
        <f t="shared" si="5"/>
        <v>1</v>
      </c>
      <c r="P34" s="6">
        <f t="shared" si="5"/>
        <v>0</v>
      </c>
      <c r="Q34" s="6">
        <f t="shared" si="5"/>
        <v>2</v>
      </c>
      <c r="R34" s="6">
        <f t="shared" si="5"/>
        <v>1</v>
      </c>
      <c r="S34" s="6">
        <f t="shared" si="5"/>
        <v>1</v>
      </c>
      <c r="T34" s="6">
        <f t="shared" si="5"/>
        <v>3</v>
      </c>
      <c r="U34" s="6">
        <f t="shared" si="5"/>
        <v>-1</v>
      </c>
      <c r="V34" s="6">
        <f t="shared" si="5"/>
        <v>3</v>
      </c>
      <c r="W34" s="6">
        <f t="shared" si="5"/>
        <v>2</v>
      </c>
      <c r="X34" s="6">
        <f t="shared" si="5"/>
        <v>0</v>
      </c>
      <c r="Y34" s="6">
        <f t="shared" si="5"/>
        <v>0</v>
      </c>
      <c r="Z34" s="6">
        <f t="shared" si="5"/>
        <v>0</v>
      </c>
      <c r="AA34" s="6">
        <f t="shared" si="5"/>
        <v>4</v>
      </c>
      <c r="AB34" s="6">
        <f t="shared" si="5"/>
        <v>0</v>
      </c>
      <c r="AC34" s="6">
        <f t="shared" si="5"/>
        <v>1</v>
      </c>
    </row>
    <row r="35" spans="1:29" x14ac:dyDescent="0.25">
      <c r="A35" s="4" t="s">
        <v>5</v>
      </c>
      <c r="C35" s="6">
        <f t="shared" si="6"/>
        <v>18</v>
      </c>
      <c r="D35" s="6">
        <f t="shared" si="5"/>
        <v>13</v>
      </c>
      <c r="E35" s="6">
        <f t="shared" si="5"/>
        <v>15</v>
      </c>
      <c r="F35" s="6">
        <f t="shared" si="5"/>
        <v>16</v>
      </c>
      <c r="G35" s="6">
        <f t="shared" si="5"/>
        <v>12</v>
      </c>
      <c r="H35" s="6">
        <f t="shared" si="5"/>
        <v>26</v>
      </c>
      <c r="I35" s="6">
        <f t="shared" si="5"/>
        <v>19</v>
      </c>
      <c r="J35" s="6">
        <f t="shared" si="5"/>
        <v>24</v>
      </c>
      <c r="K35" s="6">
        <f t="shared" si="5"/>
        <v>20</v>
      </c>
      <c r="L35" s="6">
        <f t="shared" si="5"/>
        <v>11</v>
      </c>
      <c r="M35" s="6">
        <f t="shared" si="5"/>
        <v>6</v>
      </c>
      <c r="N35" s="6">
        <f t="shared" si="5"/>
        <v>5</v>
      </c>
      <c r="O35" s="6">
        <f t="shared" si="5"/>
        <v>40</v>
      </c>
      <c r="P35" s="6">
        <f t="shared" si="5"/>
        <v>23</v>
      </c>
      <c r="Q35" s="6">
        <f t="shared" si="5"/>
        <v>61</v>
      </c>
      <c r="R35" s="6">
        <f t="shared" si="5"/>
        <v>41</v>
      </c>
      <c r="S35" s="6">
        <f t="shared" si="5"/>
        <v>43</v>
      </c>
      <c r="T35" s="6">
        <f t="shared" si="5"/>
        <v>47</v>
      </c>
      <c r="U35" s="6">
        <f t="shared" si="5"/>
        <v>69</v>
      </c>
      <c r="V35" s="6">
        <f t="shared" si="5"/>
        <v>85</v>
      </c>
      <c r="W35" s="6">
        <f t="shared" si="5"/>
        <v>84</v>
      </c>
      <c r="X35" s="6">
        <f t="shared" si="5"/>
        <v>103</v>
      </c>
      <c r="Y35" s="6">
        <f t="shared" si="5"/>
        <v>62</v>
      </c>
      <c r="Z35" s="6">
        <f t="shared" si="5"/>
        <v>77</v>
      </c>
      <c r="AA35" s="6">
        <f t="shared" si="5"/>
        <v>104</v>
      </c>
      <c r="AB35" s="6">
        <f t="shared" si="5"/>
        <v>68</v>
      </c>
      <c r="AC35" s="6">
        <f t="shared" si="5"/>
        <v>89</v>
      </c>
    </row>
    <row r="36" spans="1:29" x14ac:dyDescent="0.25">
      <c r="A36" s="4" t="s">
        <v>6</v>
      </c>
      <c r="C36" s="6">
        <f t="shared" si="6"/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2</v>
      </c>
      <c r="R36" s="6">
        <f t="shared" si="5"/>
        <v>0</v>
      </c>
      <c r="S36" s="6">
        <f t="shared" si="5"/>
        <v>0</v>
      </c>
      <c r="T36" s="6">
        <f t="shared" si="5"/>
        <v>1</v>
      </c>
      <c r="U36" s="6">
        <f t="shared" si="5"/>
        <v>1</v>
      </c>
      <c r="V36" s="6">
        <f t="shared" si="5"/>
        <v>2</v>
      </c>
      <c r="W36" s="6">
        <f t="shared" si="5"/>
        <v>0</v>
      </c>
      <c r="X36" s="6">
        <f t="shared" si="5"/>
        <v>1</v>
      </c>
      <c r="Y36" s="6">
        <f t="shared" si="5"/>
        <v>0</v>
      </c>
      <c r="Z36" s="6">
        <f t="shared" si="5"/>
        <v>1</v>
      </c>
      <c r="AA36" s="6">
        <f t="shared" si="5"/>
        <v>0</v>
      </c>
      <c r="AB36" s="6">
        <f t="shared" si="5"/>
        <v>1</v>
      </c>
      <c r="AC36" s="6">
        <f t="shared" si="5"/>
        <v>3</v>
      </c>
    </row>
    <row r="37" spans="1:29" x14ac:dyDescent="0.25">
      <c r="A37" s="4" t="s">
        <v>7</v>
      </c>
      <c r="C37" s="6">
        <f t="shared" si="6"/>
        <v>0</v>
      </c>
      <c r="D37" s="6">
        <f t="shared" si="5"/>
        <v>0</v>
      </c>
      <c r="E37" s="6">
        <f t="shared" si="5"/>
        <v>1</v>
      </c>
      <c r="F37" s="6">
        <f t="shared" si="5"/>
        <v>3</v>
      </c>
      <c r="G37" s="6">
        <f t="shared" si="5"/>
        <v>1</v>
      </c>
      <c r="H37" s="6">
        <f t="shared" si="5"/>
        <v>3</v>
      </c>
      <c r="I37" s="6">
        <f t="shared" si="5"/>
        <v>4</v>
      </c>
      <c r="J37" s="6">
        <f t="shared" si="5"/>
        <v>1</v>
      </c>
      <c r="K37" s="6">
        <f t="shared" si="5"/>
        <v>1</v>
      </c>
      <c r="L37" s="6">
        <f t="shared" si="5"/>
        <v>0</v>
      </c>
      <c r="M37" s="6">
        <f t="shared" si="5"/>
        <v>0</v>
      </c>
      <c r="N37" s="6">
        <f t="shared" si="5"/>
        <v>0</v>
      </c>
      <c r="O37" s="6">
        <f t="shared" si="5"/>
        <v>1</v>
      </c>
      <c r="P37" s="6">
        <f t="shared" si="5"/>
        <v>3</v>
      </c>
      <c r="Q37" s="6">
        <f t="shared" si="5"/>
        <v>13</v>
      </c>
      <c r="R37" s="6">
        <f t="shared" si="5"/>
        <v>8</v>
      </c>
      <c r="S37" s="6">
        <f t="shared" si="5"/>
        <v>8</v>
      </c>
      <c r="T37" s="6">
        <f t="shared" si="5"/>
        <v>11</v>
      </c>
      <c r="U37" s="6">
        <f t="shared" si="5"/>
        <v>6</v>
      </c>
      <c r="V37" s="6">
        <f t="shared" si="5"/>
        <v>18</v>
      </c>
      <c r="W37" s="6">
        <f t="shared" si="5"/>
        <v>7</v>
      </c>
      <c r="X37" s="6">
        <f t="shared" si="5"/>
        <v>9</v>
      </c>
      <c r="Y37" s="6">
        <f t="shared" si="5"/>
        <v>18</v>
      </c>
      <c r="Z37" s="6">
        <f t="shared" si="5"/>
        <v>19</v>
      </c>
      <c r="AA37" s="6">
        <f t="shared" si="5"/>
        <v>17</v>
      </c>
      <c r="AB37" s="6">
        <f t="shared" si="5"/>
        <v>12</v>
      </c>
      <c r="AC37" s="6">
        <f t="shared" si="5"/>
        <v>13</v>
      </c>
    </row>
    <row r="38" spans="1:29" x14ac:dyDescent="0.25">
      <c r="A38" s="4" t="s">
        <v>8</v>
      </c>
      <c r="C38" s="6">
        <f t="shared" si="6"/>
        <v>0</v>
      </c>
      <c r="D38" s="6">
        <f t="shared" si="5"/>
        <v>3</v>
      </c>
      <c r="E38" s="6">
        <f t="shared" si="5"/>
        <v>1</v>
      </c>
      <c r="F38" s="6">
        <f t="shared" si="5"/>
        <v>2</v>
      </c>
      <c r="G38" s="6">
        <f t="shared" si="5"/>
        <v>1</v>
      </c>
      <c r="H38" s="6">
        <f t="shared" si="5"/>
        <v>0</v>
      </c>
      <c r="I38" s="6">
        <f t="shared" si="5"/>
        <v>5</v>
      </c>
      <c r="J38" s="6">
        <f t="shared" si="5"/>
        <v>2</v>
      </c>
      <c r="K38" s="6">
        <f t="shared" si="5"/>
        <v>2</v>
      </c>
      <c r="L38" s="6">
        <f t="shared" si="5"/>
        <v>0</v>
      </c>
      <c r="M38" s="6">
        <f t="shared" si="5"/>
        <v>1</v>
      </c>
      <c r="N38" s="6">
        <f t="shared" si="5"/>
        <v>2</v>
      </c>
      <c r="O38" s="6">
        <f t="shared" si="5"/>
        <v>1</v>
      </c>
      <c r="P38" s="6">
        <f t="shared" si="5"/>
        <v>3</v>
      </c>
      <c r="Q38" s="6">
        <f t="shared" si="5"/>
        <v>6</v>
      </c>
      <c r="R38" s="6">
        <f t="shared" si="5"/>
        <v>4</v>
      </c>
      <c r="S38" s="6">
        <f t="shared" si="5"/>
        <v>1</v>
      </c>
      <c r="T38" s="6">
        <f t="shared" si="5"/>
        <v>3</v>
      </c>
      <c r="U38" s="6">
        <f t="shared" si="5"/>
        <v>3</v>
      </c>
      <c r="V38" s="6">
        <f t="shared" si="5"/>
        <v>7</v>
      </c>
      <c r="W38" s="6">
        <f t="shared" si="5"/>
        <v>2</v>
      </c>
      <c r="X38" s="6">
        <f t="shared" si="5"/>
        <v>3</v>
      </c>
      <c r="Y38" s="6">
        <f t="shared" si="5"/>
        <v>1</v>
      </c>
      <c r="Z38" s="6">
        <f t="shared" si="5"/>
        <v>1</v>
      </c>
      <c r="AA38" s="6">
        <f t="shared" si="5"/>
        <v>3</v>
      </c>
      <c r="AB38" s="6">
        <f t="shared" si="5"/>
        <v>2</v>
      </c>
      <c r="AC38" s="6">
        <f t="shared" si="5"/>
        <v>6</v>
      </c>
    </row>
    <row r="39" spans="1:29" x14ac:dyDescent="0.25">
      <c r="A39" s="4" t="s">
        <v>9</v>
      </c>
      <c r="C39" s="6">
        <f t="shared" si="6"/>
        <v>1</v>
      </c>
      <c r="D39" s="6">
        <f t="shared" si="5"/>
        <v>0</v>
      </c>
      <c r="E39" s="6">
        <f t="shared" si="5"/>
        <v>0</v>
      </c>
      <c r="F39" s="6">
        <f t="shared" si="5"/>
        <v>1</v>
      </c>
      <c r="G39" s="6">
        <f t="shared" si="5"/>
        <v>2</v>
      </c>
      <c r="H39" s="6">
        <f t="shared" si="5"/>
        <v>1</v>
      </c>
      <c r="I39" s="6">
        <f t="shared" si="5"/>
        <v>1</v>
      </c>
      <c r="J39" s="6">
        <f t="shared" si="5"/>
        <v>0</v>
      </c>
      <c r="K39" s="6">
        <f t="shared" si="5"/>
        <v>0</v>
      </c>
      <c r="L39" s="6">
        <f t="shared" si="5"/>
        <v>1</v>
      </c>
      <c r="M39" s="6">
        <f t="shared" si="5"/>
        <v>2</v>
      </c>
      <c r="N39" s="6">
        <f t="shared" si="5"/>
        <v>0</v>
      </c>
      <c r="O39" s="6">
        <f t="shared" si="5"/>
        <v>3</v>
      </c>
      <c r="P39" s="6">
        <f t="shared" si="5"/>
        <v>2</v>
      </c>
      <c r="Q39" s="6">
        <f t="shared" si="5"/>
        <v>0</v>
      </c>
      <c r="R39" s="6">
        <f t="shared" si="5"/>
        <v>0</v>
      </c>
      <c r="S39" s="6">
        <f t="shared" si="5"/>
        <v>0</v>
      </c>
      <c r="T39" s="6">
        <f t="shared" si="5"/>
        <v>1</v>
      </c>
      <c r="U39" s="6">
        <f t="shared" si="5"/>
        <v>0</v>
      </c>
      <c r="V39" s="6">
        <f t="shared" si="5"/>
        <v>0</v>
      </c>
      <c r="W39" s="6">
        <f t="shared" si="5"/>
        <v>0</v>
      </c>
      <c r="X39" s="6">
        <f t="shared" si="5"/>
        <v>1</v>
      </c>
      <c r="Y39" s="6">
        <f t="shared" si="5"/>
        <v>1</v>
      </c>
      <c r="Z39" s="6">
        <f t="shared" si="5"/>
        <v>0</v>
      </c>
      <c r="AA39" s="6">
        <f t="shared" si="5"/>
        <v>0</v>
      </c>
      <c r="AB39" s="6">
        <f t="shared" si="5"/>
        <v>1</v>
      </c>
      <c r="AC39" s="6">
        <f t="shared" si="5"/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4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A15" sqref="AA15"/>
    </sheetView>
  </sheetViews>
  <sheetFormatPr defaultRowHeight="15" x14ac:dyDescent="0.25"/>
  <cols>
    <col min="1" max="1" width="30" customWidth="1"/>
    <col min="2" max="2" width="16.28515625" customWidth="1"/>
    <col min="3" max="29" width="12" customWidth="1"/>
    <col min="30" max="30" width="12" bestFit="1" customWidth="1"/>
  </cols>
  <sheetData>
    <row r="3" spans="1:30" x14ac:dyDescent="0.25">
      <c r="A3" s="15" t="s">
        <v>64</v>
      </c>
      <c r="B3" s="15" t="s">
        <v>61</v>
      </c>
    </row>
    <row r="4" spans="1:30" x14ac:dyDescent="0.25">
      <c r="A4" s="15" t="s">
        <v>63</v>
      </c>
      <c r="B4" t="s">
        <v>37</v>
      </c>
      <c r="C4" t="s">
        <v>36</v>
      </c>
      <c r="D4" t="s">
        <v>35</v>
      </c>
      <c r="E4" t="s">
        <v>34</v>
      </c>
      <c r="F4" t="s">
        <v>33</v>
      </c>
      <c r="G4" t="s">
        <v>32</v>
      </c>
      <c r="H4" t="s">
        <v>31</v>
      </c>
      <c r="I4" t="s">
        <v>30</v>
      </c>
      <c r="J4" t="s">
        <v>29</v>
      </c>
      <c r="K4" t="s">
        <v>28</v>
      </c>
      <c r="L4" t="s">
        <v>27</v>
      </c>
      <c r="M4" t="s">
        <v>26</v>
      </c>
      <c r="N4" t="s">
        <v>25</v>
      </c>
      <c r="O4" t="s">
        <v>24</v>
      </c>
      <c r="P4" t="s">
        <v>23</v>
      </c>
      <c r="Q4" t="s">
        <v>22</v>
      </c>
      <c r="R4" t="s">
        <v>21</v>
      </c>
      <c r="S4" t="s">
        <v>20</v>
      </c>
      <c r="T4" t="s">
        <v>19</v>
      </c>
      <c r="U4" t="s">
        <v>18</v>
      </c>
      <c r="V4" t="s">
        <v>17</v>
      </c>
      <c r="W4" t="s">
        <v>16</v>
      </c>
      <c r="X4" t="s">
        <v>15</v>
      </c>
      <c r="Y4" t="s">
        <v>14</v>
      </c>
      <c r="Z4" t="s">
        <v>13</v>
      </c>
      <c r="AA4" t="s">
        <v>12</v>
      </c>
      <c r="AB4" t="s">
        <v>11</v>
      </c>
      <c r="AC4" t="s">
        <v>10</v>
      </c>
      <c r="AD4" t="s">
        <v>62</v>
      </c>
    </row>
    <row r="5" spans="1:30" x14ac:dyDescent="0.25">
      <c r="A5" s="16" t="s">
        <v>1</v>
      </c>
      <c r="B5" s="6">
        <v>1828925.1532000001</v>
      </c>
      <c r="C5" s="6">
        <v>1669435.4423</v>
      </c>
      <c r="D5" s="6">
        <v>1897832.6107999999</v>
      </c>
      <c r="E5" s="6">
        <v>2244711.1943999999</v>
      </c>
      <c r="F5" s="6">
        <v>3013865.6571999998</v>
      </c>
      <c r="G5" s="6">
        <v>3669682.8996000001</v>
      </c>
      <c r="H5" s="6">
        <v>3640645.7521000002</v>
      </c>
      <c r="I5" s="6">
        <v>4115029.0463999999</v>
      </c>
      <c r="J5" s="6">
        <v>3195674.6401999998</v>
      </c>
      <c r="K5" s="6">
        <v>2305983.3626999999</v>
      </c>
      <c r="L5" s="6">
        <v>1791891.9815</v>
      </c>
      <c r="M5" s="6">
        <v>2130574.9224</v>
      </c>
      <c r="N5" s="6">
        <v>2087080.2217000001</v>
      </c>
      <c r="O5" s="6">
        <v>1525602.6953</v>
      </c>
      <c r="P5" s="6">
        <v>1766686.845</v>
      </c>
      <c r="Q5" s="6">
        <v>1818683.6017</v>
      </c>
      <c r="R5" s="6">
        <v>2667201.2648999998</v>
      </c>
      <c r="S5" s="6">
        <v>3820463.7736999998</v>
      </c>
      <c r="T5" s="6">
        <v>3885240.6716</v>
      </c>
      <c r="U5" s="6">
        <v>4056603.7417000001</v>
      </c>
      <c r="V5" s="6">
        <v>3473116.1546</v>
      </c>
      <c r="W5" s="6">
        <v>2312550.2467999998</v>
      </c>
      <c r="X5" s="6">
        <v>1945065.2489</v>
      </c>
      <c r="Y5" s="6">
        <v>2402566.4862000002</v>
      </c>
      <c r="Z5" s="6">
        <v>2330114.5622999999</v>
      </c>
      <c r="AA5" s="6">
        <v>1948204.9676999999</v>
      </c>
      <c r="AB5" s="6">
        <v>1855611.987</v>
      </c>
      <c r="AC5" s="6">
        <v>1960723.7646000001</v>
      </c>
      <c r="AD5" s="6">
        <v>71359768.896499991</v>
      </c>
    </row>
    <row r="6" spans="1:30" x14ac:dyDescent="0.25">
      <c r="A6" s="16" t="s">
        <v>3</v>
      </c>
      <c r="B6" s="6">
        <v>241816.71898000001</v>
      </c>
      <c r="C6" s="6">
        <v>214516.36796999999</v>
      </c>
      <c r="D6" s="6">
        <v>181540.32939</v>
      </c>
      <c r="E6" s="6">
        <v>185802.34078999999</v>
      </c>
      <c r="F6" s="6">
        <v>250979.23970999999</v>
      </c>
      <c r="G6" s="6">
        <v>311190.04989999998</v>
      </c>
      <c r="H6" s="6">
        <v>344151.00566999998</v>
      </c>
      <c r="I6" s="6">
        <v>351953.00737000001</v>
      </c>
      <c r="J6" s="6">
        <v>268746.04534999997</v>
      </c>
      <c r="K6" s="6">
        <v>196508.69636</v>
      </c>
      <c r="L6" s="6">
        <v>195590.89822999999</v>
      </c>
      <c r="M6" s="6">
        <v>259892.23311999999</v>
      </c>
      <c r="N6" s="6">
        <v>268796.62686999998</v>
      </c>
      <c r="O6" s="6">
        <v>208301.17368000001</v>
      </c>
      <c r="P6" s="6">
        <v>206462.07683000001</v>
      </c>
      <c r="Q6" s="6">
        <v>185989.49518999999</v>
      </c>
      <c r="R6" s="6">
        <v>224895.22498</v>
      </c>
      <c r="S6" s="6">
        <v>312158.14704000001</v>
      </c>
      <c r="T6" s="6">
        <v>321656.13545</v>
      </c>
      <c r="U6" s="6">
        <v>359870.12125999999</v>
      </c>
      <c r="V6" s="6">
        <v>294853.50063000002</v>
      </c>
      <c r="W6" s="6">
        <v>190831.94581</v>
      </c>
      <c r="X6" s="6">
        <v>231845.60428</v>
      </c>
      <c r="Y6" s="6">
        <v>318409.04586999997</v>
      </c>
      <c r="Z6" s="6">
        <v>323362.75451</v>
      </c>
      <c r="AA6" s="6">
        <v>260721.48422000001</v>
      </c>
      <c r="AB6" s="6">
        <v>228685.23035999999</v>
      </c>
      <c r="AC6" s="6">
        <v>178805.9129</v>
      </c>
      <c r="AD6" s="6">
        <v>7118331.4127200004</v>
      </c>
    </row>
    <row r="7" spans="1:30" x14ac:dyDescent="0.25">
      <c r="A7" s="16" t="s">
        <v>4</v>
      </c>
      <c r="B7" s="6">
        <v>185375.10258999999</v>
      </c>
      <c r="C7" s="6">
        <v>160928.52968000001</v>
      </c>
      <c r="D7" s="6">
        <v>145870.75844000001</v>
      </c>
      <c r="E7" s="6">
        <v>156857.43648</v>
      </c>
      <c r="F7" s="6">
        <v>196714.73916999999</v>
      </c>
      <c r="G7" s="6">
        <v>265213.40195000003</v>
      </c>
      <c r="H7" s="6">
        <v>264245.04022999998</v>
      </c>
      <c r="I7" s="6">
        <v>270168.56432</v>
      </c>
      <c r="J7" s="6">
        <v>197176.84933999999</v>
      </c>
      <c r="K7" s="6">
        <v>144639.96877000001</v>
      </c>
      <c r="L7" s="6">
        <v>137518.8988</v>
      </c>
      <c r="M7" s="6">
        <v>195053.59828000001</v>
      </c>
      <c r="N7" s="6">
        <v>210761.89590999999</v>
      </c>
      <c r="O7" s="6">
        <v>155531.84031</v>
      </c>
      <c r="P7" s="6">
        <v>142618.98125000001</v>
      </c>
      <c r="Q7" s="6">
        <v>144901.41962</v>
      </c>
      <c r="R7" s="6">
        <v>194288.61397000001</v>
      </c>
      <c r="S7" s="6">
        <v>260742.45973</v>
      </c>
      <c r="T7" s="6">
        <v>249657.25623999999</v>
      </c>
      <c r="U7" s="6">
        <v>276793.58990999998</v>
      </c>
      <c r="V7" s="6">
        <v>209640.35346000001</v>
      </c>
      <c r="W7" s="6">
        <v>149391.82221000001</v>
      </c>
      <c r="X7" s="6">
        <v>171663.63602999999</v>
      </c>
      <c r="Y7" s="6">
        <v>237757.66453000001</v>
      </c>
      <c r="Z7" s="6">
        <v>224251.10378999999</v>
      </c>
      <c r="AA7" s="6">
        <v>184090.71840000001</v>
      </c>
      <c r="AB7" s="6">
        <v>152949.93325</v>
      </c>
      <c r="AC7" s="6">
        <v>142783.39264000001</v>
      </c>
      <c r="AD7" s="6">
        <v>5427587.5692999987</v>
      </c>
    </row>
    <row r="8" spans="1:30" x14ac:dyDescent="0.25">
      <c r="A8" s="16" t="s">
        <v>5</v>
      </c>
      <c r="B8" s="6">
        <v>2731288.645</v>
      </c>
      <c r="C8" s="6">
        <v>2373389.5597000001</v>
      </c>
      <c r="D8" s="6">
        <v>2057296.1917999999</v>
      </c>
      <c r="E8" s="6">
        <v>2207290.9586</v>
      </c>
      <c r="F8" s="6">
        <v>3067540.8387000002</v>
      </c>
      <c r="G8" s="6">
        <v>3880771.2518000002</v>
      </c>
      <c r="H8" s="6">
        <v>4516669.8936999999</v>
      </c>
      <c r="I8" s="6">
        <v>4324144.2786999997</v>
      </c>
      <c r="J8" s="6">
        <v>3312010.3698</v>
      </c>
      <c r="K8" s="6">
        <v>2248462.8845000002</v>
      </c>
      <c r="L8" s="6">
        <v>2077159.0584</v>
      </c>
      <c r="M8" s="6">
        <v>2908271.6754000001</v>
      </c>
      <c r="N8" s="6">
        <v>3016290.8298999998</v>
      </c>
      <c r="O8" s="6">
        <v>2280547.1384999999</v>
      </c>
      <c r="P8" s="6">
        <v>2243973.5281000002</v>
      </c>
      <c r="Q8" s="6">
        <v>2104123.4616999999</v>
      </c>
      <c r="R8" s="6">
        <v>2625083.8084999998</v>
      </c>
      <c r="S8" s="6">
        <v>3796920.9127000002</v>
      </c>
      <c r="T8" s="6">
        <v>4073205.2456</v>
      </c>
      <c r="U8" s="6">
        <v>4523085.6789999995</v>
      </c>
      <c r="V8" s="6">
        <v>3640193.9892000002</v>
      </c>
      <c r="W8" s="6">
        <v>2208383.7845000001</v>
      </c>
      <c r="X8" s="6">
        <v>2511240.7721000002</v>
      </c>
      <c r="Y8" s="6">
        <v>3734911.4641999998</v>
      </c>
      <c r="Z8" s="6">
        <v>3510293.8730000001</v>
      </c>
      <c r="AA8" s="6">
        <v>2994522.415</v>
      </c>
      <c r="AB8" s="6">
        <v>2506361.3347</v>
      </c>
      <c r="AC8" s="6">
        <v>2073565.9306000001</v>
      </c>
      <c r="AD8" s="6">
        <v>83546999.773400009</v>
      </c>
    </row>
    <row r="9" spans="1:30" x14ac:dyDescent="0.25">
      <c r="A9" s="16" t="s">
        <v>6</v>
      </c>
      <c r="B9" s="6">
        <v>168400.19198999999</v>
      </c>
      <c r="C9" s="6">
        <v>149393.50881</v>
      </c>
      <c r="D9" s="6">
        <v>120527.10556</v>
      </c>
      <c r="E9" s="6">
        <v>121084.00964</v>
      </c>
      <c r="F9" s="6">
        <v>169643.73629</v>
      </c>
      <c r="G9" s="6">
        <v>218090.7421</v>
      </c>
      <c r="H9" s="6">
        <v>266825.80323999998</v>
      </c>
      <c r="I9" s="6">
        <v>244678.88128</v>
      </c>
      <c r="J9" s="6">
        <v>182786.36446000001</v>
      </c>
      <c r="K9" s="6">
        <v>125630.02854</v>
      </c>
      <c r="L9" s="6">
        <v>123437.56327</v>
      </c>
      <c r="M9" s="6">
        <v>181196.24916000001</v>
      </c>
      <c r="N9" s="6">
        <v>184918.36820999999</v>
      </c>
      <c r="O9" s="6">
        <v>147015.29238</v>
      </c>
      <c r="P9" s="6">
        <v>138725.53414</v>
      </c>
      <c r="Q9" s="6">
        <v>122975.78801</v>
      </c>
      <c r="R9" s="6">
        <v>149441.23744</v>
      </c>
      <c r="S9" s="6">
        <v>209853.55144000001</v>
      </c>
      <c r="T9" s="6">
        <v>228886.57946000001</v>
      </c>
      <c r="U9" s="6">
        <v>251797.08158</v>
      </c>
      <c r="V9" s="6">
        <v>200796.52976</v>
      </c>
      <c r="W9" s="6">
        <v>124594.89474</v>
      </c>
      <c r="X9" s="6">
        <v>147561.06933999999</v>
      </c>
      <c r="Y9" s="6">
        <v>220903.62914</v>
      </c>
      <c r="Z9" s="6">
        <v>208591.29230999999</v>
      </c>
      <c r="AA9" s="6">
        <v>182950.89913999999</v>
      </c>
      <c r="AB9" s="6">
        <v>151530.32345</v>
      </c>
      <c r="AC9" s="6">
        <v>115119.94692</v>
      </c>
      <c r="AD9" s="6">
        <v>4857356.2018000009</v>
      </c>
    </row>
    <row r="10" spans="1:30" x14ac:dyDescent="0.25">
      <c r="A10" s="16" t="s">
        <v>7</v>
      </c>
      <c r="B10" s="6">
        <v>118179.0085</v>
      </c>
      <c r="C10" s="6">
        <v>107629.71459</v>
      </c>
      <c r="D10" s="6">
        <v>107318.58474999999</v>
      </c>
      <c r="E10" s="6">
        <v>125497.88429</v>
      </c>
      <c r="F10" s="6">
        <v>162338.98314</v>
      </c>
      <c r="G10" s="6">
        <v>209080.52286999999</v>
      </c>
      <c r="H10" s="6">
        <v>216573.94368999999</v>
      </c>
      <c r="I10" s="6">
        <v>233080.76944</v>
      </c>
      <c r="J10" s="6">
        <v>175005.40925999999</v>
      </c>
      <c r="K10" s="6">
        <v>126045.53979</v>
      </c>
      <c r="L10" s="6">
        <v>106648.52383000001</v>
      </c>
      <c r="M10" s="6">
        <v>133257.93299999999</v>
      </c>
      <c r="N10" s="6">
        <v>134089.56495999999</v>
      </c>
      <c r="O10" s="6">
        <v>97626.304556000003</v>
      </c>
      <c r="P10" s="6">
        <v>106819.90227999999</v>
      </c>
      <c r="Q10" s="6">
        <v>108816.81554</v>
      </c>
      <c r="R10" s="6">
        <v>145791.51965999999</v>
      </c>
      <c r="S10" s="6">
        <v>210576.12203999999</v>
      </c>
      <c r="T10" s="6">
        <v>217311.64116</v>
      </c>
      <c r="U10" s="6">
        <v>236965.27116999999</v>
      </c>
      <c r="V10" s="6">
        <v>193026.86650999999</v>
      </c>
      <c r="W10" s="6">
        <v>129006.75913000001</v>
      </c>
      <c r="X10" s="6">
        <v>122806.75294000001</v>
      </c>
      <c r="Y10" s="6">
        <v>161650.63777999999</v>
      </c>
      <c r="Z10" s="6">
        <v>153597.77158</v>
      </c>
      <c r="AA10" s="6">
        <v>130865.11048</v>
      </c>
      <c r="AB10" s="6">
        <v>119239.48496</v>
      </c>
      <c r="AC10" s="6">
        <v>113167.12516</v>
      </c>
      <c r="AD10" s="6">
        <v>4202014.4670560006</v>
      </c>
    </row>
    <row r="11" spans="1:30" x14ac:dyDescent="0.25">
      <c r="A11" s="16" t="s">
        <v>8</v>
      </c>
      <c r="B11" s="6">
        <v>572653.54122000001</v>
      </c>
      <c r="C11" s="6">
        <v>545657.96365000005</v>
      </c>
      <c r="D11" s="6">
        <v>589489.17021999997</v>
      </c>
      <c r="E11" s="6">
        <v>687820.73198157898</v>
      </c>
      <c r="F11" s="6">
        <v>839428.50957842101</v>
      </c>
      <c r="G11" s="6">
        <v>990957.23366000003</v>
      </c>
      <c r="H11" s="6">
        <v>1043187.686</v>
      </c>
      <c r="I11" s="6">
        <v>1092017.872</v>
      </c>
      <c r="J11" s="6">
        <v>891327.32206000003</v>
      </c>
      <c r="K11" s="6">
        <v>729414.98450999998</v>
      </c>
      <c r="L11" s="6">
        <v>539750.83325999998</v>
      </c>
      <c r="M11" s="6">
        <v>640006.67992999998</v>
      </c>
      <c r="N11" s="6">
        <v>687356.20678000001</v>
      </c>
      <c r="O11" s="6">
        <v>459134.21603000001</v>
      </c>
      <c r="P11" s="6">
        <v>536240.21368000004</v>
      </c>
      <c r="Q11" s="6">
        <v>575190.62453999999</v>
      </c>
      <c r="R11" s="6">
        <v>760708.52740999998</v>
      </c>
      <c r="S11" s="6">
        <v>977115.02841000003</v>
      </c>
      <c r="T11" s="6">
        <v>1012607.6253</v>
      </c>
      <c r="U11" s="6">
        <v>1038652.6946</v>
      </c>
      <c r="V11" s="6">
        <v>844749.37409000006</v>
      </c>
      <c r="W11" s="6">
        <v>721939.55128999997</v>
      </c>
      <c r="X11" s="6">
        <v>636826.77769000002</v>
      </c>
      <c r="Y11" s="6">
        <v>797391.62511999998</v>
      </c>
      <c r="Z11" s="6">
        <v>794882.28795999999</v>
      </c>
      <c r="AA11" s="6">
        <v>690491.04053999996</v>
      </c>
      <c r="AB11" s="6">
        <v>593585.03373000002</v>
      </c>
      <c r="AC11" s="6">
        <v>599922.57982999994</v>
      </c>
      <c r="AD11" s="6">
        <v>20888505.935069997</v>
      </c>
    </row>
    <row r="12" spans="1:30" x14ac:dyDescent="0.25">
      <c r="A12" s="16" t="s">
        <v>9</v>
      </c>
      <c r="B12" s="6">
        <v>162508.81557999999</v>
      </c>
      <c r="C12" s="6">
        <v>139584.67947</v>
      </c>
      <c r="D12" s="6">
        <v>120893.52455</v>
      </c>
      <c r="E12" s="6">
        <v>133339.25162</v>
      </c>
      <c r="F12" s="6">
        <v>172571.11663999999</v>
      </c>
      <c r="G12" s="6">
        <v>227181.31571</v>
      </c>
      <c r="H12" s="6">
        <v>243739.35837</v>
      </c>
      <c r="I12" s="6">
        <v>244280.48225999999</v>
      </c>
      <c r="J12" s="6">
        <v>177084.78524</v>
      </c>
      <c r="K12" s="6">
        <v>126570.03517</v>
      </c>
      <c r="L12" s="6">
        <v>116677.11876</v>
      </c>
      <c r="M12" s="6">
        <v>165515.34513</v>
      </c>
      <c r="N12" s="6">
        <v>176723.18723000001</v>
      </c>
      <c r="O12" s="6">
        <v>125435.41605</v>
      </c>
      <c r="P12" s="6">
        <v>121174.63877000001</v>
      </c>
      <c r="Q12" s="6">
        <v>124495.52999</v>
      </c>
      <c r="R12" s="6">
        <v>161453.09422999999</v>
      </c>
      <c r="S12" s="6">
        <v>209764.69132000001</v>
      </c>
      <c r="T12" s="6">
        <v>218558.56250999999</v>
      </c>
      <c r="U12" s="6">
        <v>238008.96473000001</v>
      </c>
      <c r="V12" s="6">
        <v>182135.27004999999</v>
      </c>
      <c r="W12" s="6">
        <v>124276.07395000001</v>
      </c>
      <c r="X12" s="6">
        <v>142842.80557</v>
      </c>
      <c r="Y12" s="6">
        <v>205896.38531000001</v>
      </c>
      <c r="Z12" s="6">
        <v>194762.89613000001</v>
      </c>
      <c r="AA12" s="6">
        <v>165403.91519</v>
      </c>
      <c r="AB12" s="6">
        <v>132319.09703999999</v>
      </c>
      <c r="AC12" s="6">
        <v>120386.40719</v>
      </c>
      <c r="AD12" s="6">
        <v>4673582.7637600005</v>
      </c>
    </row>
    <row r="13" spans="1:30" x14ac:dyDescent="0.25">
      <c r="A13" s="16" t="s">
        <v>62</v>
      </c>
      <c r="B13" s="6">
        <v>6009147.1770599997</v>
      </c>
      <c r="C13" s="6">
        <v>5360535.7661699997</v>
      </c>
      <c r="D13" s="6">
        <v>5220768.2755100001</v>
      </c>
      <c r="E13" s="6">
        <v>5862403.8078015791</v>
      </c>
      <c r="F13" s="6">
        <v>7873082.8204284208</v>
      </c>
      <c r="G13" s="6">
        <v>9772167.4175900016</v>
      </c>
      <c r="H13" s="6">
        <v>10536038.483000001</v>
      </c>
      <c r="I13" s="6">
        <v>10875352.901769999</v>
      </c>
      <c r="J13" s="6">
        <v>8399811.7857099995</v>
      </c>
      <c r="K13" s="6">
        <v>6003255.5003399998</v>
      </c>
      <c r="L13" s="6">
        <v>5088674.8760499991</v>
      </c>
      <c r="M13" s="6">
        <v>6613768.6364200003</v>
      </c>
      <c r="N13" s="6">
        <v>6766016.9015599992</v>
      </c>
      <c r="O13" s="6">
        <v>4999194.0768060004</v>
      </c>
      <c r="P13" s="6">
        <v>5262701.7200500006</v>
      </c>
      <c r="Q13" s="6">
        <v>5185176.7362900004</v>
      </c>
      <c r="R13" s="6">
        <v>6928863.2910899986</v>
      </c>
      <c r="S13" s="6">
        <v>9797594.6863800008</v>
      </c>
      <c r="T13" s="6">
        <v>10207123.717320001</v>
      </c>
      <c r="U13" s="6">
        <v>10981777.143949999</v>
      </c>
      <c r="V13" s="6">
        <v>9038512.0383000001</v>
      </c>
      <c r="W13" s="6">
        <v>5960975.0784299998</v>
      </c>
      <c r="X13" s="6">
        <v>5909852.6668499997</v>
      </c>
      <c r="Y13" s="6">
        <v>8079486.9381500008</v>
      </c>
      <c r="Z13" s="6">
        <v>7739856.5415800018</v>
      </c>
      <c r="AA13" s="6">
        <v>6557250.5506699998</v>
      </c>
      <c r="AB13" s="6">
        <v>5740282.4244900001</v>
      </c>
      <c r="AC13" s="6">
        <v>5304475.0598400012</v>
      </c>
      <c r="AD13" s="6">
        <v>202074147.01960599</v>
      </c>
    </row>
    <row r="14" spans="1:30" x14ac:dyDescent="0.25">
      <c r="A14" s="16"/>
      <c r="B14" s="6"/>
      <c r="C14" s="6"/>
      <c r="D14" s="6"/>
      <c r="E14" s="6"/>
      <c r="F14" s="6">
        <f>SUM(D13:F13)</f>
        <v>18956254.90374</v>
      </c>
      <c r="G14" s="6"/>
      <c r="H14" s="6"/>
      <c r="I14" s="6">
        <f>SUM(G13:I13)</f>
        <v>31183558.802360002</v>
      </c>
      <c r="J14" s="6"/>
      <c r="K14" s="6"/>
      <c r="L14" s="6">
        <f>SUM(J13:L13)</f>
        <v>19491742.162099998</v>
      </c>
      <c r="M14" s="6"/>
      <c r="N14" s="6"/>
      <c r="O14" s="6">
        <f>SUM(M13:O13)</f>
        <v>18378979.614785999</v>
      </c>
      <c r="P14" s="6"/>
      <c r="Q14" s="6"/>
      <c r="R14" s="6">
        <f>SUM(P13:R13)</f>
        <v>17376741.747429997</v>
      </c>
      <c r="S14" s="6"/>
      <c r="T14" s="6"/>
      <c r="U14" s="6">
        <f>SUM(S13:U13)</f>
        <v>30986495.547650002</v>
      </c>
      <c r="V14" s="6"/>
      <c r="W14" s="6"/>
      <c r="X14" s="6">
        <f>SUM(V13:X13)</f>
        <v>20909339.783580001</v>
      </c>
      <c r="Y14" s="6"/>
      <c r="Z14" s="6"/>
      <c r="AA14" s="6">
        <f>SUM(Y13:AA13)</f>
        <v>22376594.030400001</v>
      </c>
      <c r="AB14" s="6"/>
      <c r="AC14" s="6"/>
      <c r="AD14" s="6"/>
    </row>
    <row r="15" spans="1:30" x14ac:dyDescent="0.25">
      <c r="A15" s="16"/>
      <c r="B15" s="6"/>
      <c r="C15" s="6"/>
      <c r="D15" s="6"/>
      <c r="E15" s="6"/>
      <c r="F15" s="11">
        <f>F14/$O$16</f>
        <v>0.21538620120547478</v>
      </c>
      <c r="G15" s="6"/>
      <c r="H15" s="6"/>
      <c r="I15" s="11">
        <f>I14/$O$16</f>
        <v>0.35431620352302406</v>
      </c>
      <c r="J15" s="6"/>
      <c r="K15" s="6"/>
      <c r="L15" s="11">
        <f>L14/$O$16</f>
        <v>0.22147055525946774</v>
      </c>
      <c r="M15" s="6"/>
      <c r="N15" s="6"/>
      <c r="O15" s="11">
        <f>O14/$O$16</f>
        <v>0.20882704001203334</v>
      </c>
      <c r="P15" s="6"/>
      <c r="Q15" s="6"/>
      <c r="R15" s="11">
        <f>R14/$AA$16</f>
        <v>0.18960064272433139</v>
      </c>
      <c r="S15" s="6"/>
      <c r="T15" s="6"/>
      <c r="U15" s="11">
        <f>U14/$AA$16</f>
        <v>0.33809902667615976</v>
      </c>
      <c r="V15" s="6"/>
      <c r="W15" s="6"/>
      <c r="X15" s="11">
        <f>X14/$AA$16</f>
        <v>0.22814543252877281</v>
      </c>
      <c r="Y15" s="6"/>
      <c r="Z15" s="6"/>
      <c r="AA15" s="11">
        <f>AA14/$AA$16</f>
        <v>0.24415489807073618</v>
      </c>
      <c r="AB15" s="6"/>
      <c r="AC15" s="6"/>
      <c r="AD15" s="6"/>
    </row>
    <row r="16" spans="1:30" x14ac:dyDescent="0.25">
      <c r="A16" s="16"/>
      <c r="B16" s="6"/>
      <c r="C16" s="6"/>
      <c r="D16" s="6"/>
      <c r="E16" s="6"/>
      <c r="F16" s="11"/>
      <c r="G16" s="6"/>
      <c r="H16" s="6"/>
      <c r="I16" s="6"/>
      <c r="J16" s="6"/>
      <c r="K16" s="6"/>
      <c r="L16" s="6"/>
      <c r="M16" s="6"/>
      <c r="N16" s="6"/>
      <c r="O16" s="6">
        <f>O14+L14+I14+F14</f>
        <v>88010535.482986003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>
        <f>AA14+X14+U14+R14</f>
        <v>91649171.109059989</v>
      </c>
      <c r="AB16" s="6"/>
      <c r="AC16" s="6"/>
      <c r="AD16" s="6"/>
    </row>
    <row r="18" spans="1:29" x14ac:dyDescent="0.25">
      <c r="A18" s="16" t="s">
        <v>65</v>
      </c>
      <c r="B18" s="12">
        <v>40909</v>
      </c>
      <c r="C18" s="5">
        <v>40940</v>
      </c>
      <c r="D18" s="5">
        <v>40969</v>
      </c>
      <c r="E18" s="5">
        <v>41000</v>
      </c>
      <c r="F18" s="5">
        <v>41030</v>
      </c>
      <c r="G18" s="5">
        <v>41061</v>
      </c>
      <c r="H18" s="5">
        <v>41091</v>
      </c>
      <c r="I18" s="5">
        <v>41122</v>
      </c>
      <c r="J18" s="5">
        <v>41153</v>
      </c>
      <c r="K18" s="5">
        <v>41183</v>
      </c>
      <c r="L18" s="5">
        <v>41214</v>
      </c>
      <c r="M18" s="5">
        <v>41244</v>
      </c>
      <c r="N18" s="12">
        <v>41275</v>
      </c>
      <c r="O18" s="5">
        <v>41306</v>
      </c>
      <c r="P18" s="5">
        <v>41334</v>
      </c>
      <c r="Q18" s="5">
        <v>41365</v>
      </c>
      <c r="R18" s="5">
        <v>41395</v>
      </c>
      <c r="S18" s="5">
        <v>41426</v>
      </c>
      <c r="T18" s="5">
        <v>41456</v>
      </c>
      <c r="U18" s="5">
        <v>41487</v>
      </c>
      <c r="V18" s="5">
        <v>41518</v>
      </c>
      <c r="W18" s="5">
        <v>41548</v>
      </c>
      <c r="X18" s="5">
        <v>41579</v>
      </c>
      <c r="Y18" s="5">
        <v>41609</v>
      </c>
      <c r="Z18" s="12">
        <v>41640</v>
      </c>
      <c r="AA18" s="5">
        <v>41671</v>
      </c>
      <c r="AB18" s="5">
        <v>41699</v>
      </c>
      <c r="AC18" s="5">
        <v>41730</v>
      </c>
    </row>
    <row r="19" spans="1:29" x14ac:dyDescent="0.25">
      <c r="A19" s="4" t="s">
        <v>1</v>
      </c>
      <c r="B19" s="6">
        <f>(B5/'res-PV-counts'!B3)*1000</f>
        <v>883.20208055963212</v>
      </c>
      <c r="C19" s="6">
        <f>(C5/'res-PV-counts'!C3)*1000</f>
        <v>804.41268004820404</v>
      </c>
      <c r="D19" s="6">
        <f>(D5/'res-PV-counts'!D3)*1000</f>
        <v>912.6503196481417</v>
      </c>
      <c r="E19" s="6">
        <f>(E5/'res-PV-counts'!E3)*1000</f>
        <v>1078.0788969041466</v>
      </c>
      <c r="F19" s="6">
        <f>(F5/'res-PV-counts'!F3)*1000</f>
        <v>1445.4797044452159</v>
      </c>
      <c r="G19" s="6">
        <f>(G5/'res-PV-counts'!G3)*1000</f>
        <v>1756.7175837732289</v>
      </c>
      <c r="H19" s="6">
        <f>(H5/'res-PV-counts'!H3)*1000</f>
        <v>1741.5991129465883</v>
      </c>
      <c r="I19" s="6">
        <f>(I5/'res-PV-counts'!I3)*1000</f>
        <v>1965.1260854200611</v>
      </c>
      <c r="J19" s="6">
        <f>(J5/'res-PV-counts'!J3)*1000</f>
        <v>1523.9515758481539</v>
      </c>
      <c r="K19" s="6">
        <f>(K5/'res-PV-counts'!K3)*1000</f>
        <v>1098.4351533699955</v>
      </c>
      <c r="L19" s="6">
        <f>(L5/'res-PV-counts'!L3)*1000</f>
        <v>852.04885953137341</v>
      </c>
      <c r="M19" s="6">
        <f>(M5/'res-PV-counts'!M3)*1000</f>
        <v>1012.2847384377678</v>
      </c>
      <c r="N19" s="6">
        <f>(N5/'res-PV-counts'!N3)*1000</f>
        <v>990.02622339673633</v>
      </c>
      <c r="O19" s="6">
        <f>(O5/'res-PV-counts'!O3)*1000</f>
        <v>722.4215927246554</v>
      </c>
      <c r="P19" s="6">
        <f>(P5/'res-PV-counts'!P3)*1000</f>
        <v>834.60814886341836</v>
      </c>
      <c r="Q19" s="6">
        <f>(Q5/'res-PV-counts'!Q3)*1000</f>
        <v>857.89066604463881</v>
      </c>
      <c r="R19" s="6">
        <f>(R5/'res-PV-counts'!R3)*1000</f>
        <v>1255.2356436020991</v>
      </c>
      <c r="S19" s="6">
        <f>(S5/'res-PV-counts'!S3)*1000</f>
        <v>1794.8567031169398</v>
      </c>
      <c r="T19" s="6">
        <f>(T5/'res-PV-counts'!T3)*1000</f>
        <v>1823.1775907109577</v>
      </c>
      <c r="U19" s="6">
        <f>(U5/'res-PV-counts'!U3)*1000</f>
        <v>1900.4171027543514</v>
      </c>
      <c r="V19" s="6">
        <f>(V5/'res-PV-counts'!V3)*1000</f>
        <v>1625.7243216701384</v>
      </c>
      <c r="W19" s="6">
        <f>(W5/'res-PV-counts'!W3)*1000</f>
        <v>1080.7809526836202</v>
      </c>
      <c r="X19" s="6">
        <f>(X5/'res-PV-counts'!X3)*1000</f>
        <v>907.25600828210656</v>
      </c>
      <c r="Y19" s="6">
        <f>(Y5/'res-PV-counts'!Y3)*1000</f>
        <v>1119.6970755393622</v>
      </c>
      <c r="Z19" s="6">
        <f>(Z5/'res-PV-counts'!Z3)*1000</f>
        <v>1083.5887449497015</v>
      </c>
      <c r="AA19" s="6">
        <f>(AA5/'res-PV-counts'!AA3)*1000</f>
        <v>903.96266474819072</v>
      </c>
      <c r="AB19" s="6">
        <f>(AB5/'res-PV-counts'!AB3)*1000</f>
        <v>859.24232273611062</v>
      </c>
      <c r="AC19" s="6">
        <f>(AC5/'res-PV-counts'!AC3)*1000</f>
        <v>905.52980476409959</v>
      </c>
    </row>
    <row r="20" spans="1:29" x14ac:dyDescent="0.25">
      <c r="A20" s="4" t="s">
        <v>3</v>
      </c>
      <c r="B20" s="6">
        <f>(B6/'res-PV-counts'!B4)*1000</f>
        <v>1210.390816982341</v>
      </c>
      <c r="C20" s="6">
        <f>(C6/'res-PV-counts'!C4)*1000</f>
        <v>1072.2333640066979</v>
      </c>
      <c r="D20" s="6">
        <f>(D6/'res-PV-counts'!D4)*1000</f>
        <v>906.0164563412053</v>
      </c>
      <c r="E20" s="6">
        <f>(E6/'res-PV-counts'!E4)*1000</f>
        <v>926.82439836984713</v>
      </c>
      <c r="F20" s="6">
        <f>(F6/'res-PV-counts'!F4)*1000</f>
        <v>1250.4321557539583</v>
      </c>
      <c r="G20" s="6">
        <f>(G6/'res-PV-counts'!G4)*1000</f>
        <v>1549.2343187283127</v>
      </c>
      <c r="H20" s="6">
        <f>(H6/'res-PV-counts'!H4)*1000</f>
        <v>1714.8217451119128</v>
      </c>
      <c r="I20" s="6">
        <f>(I6/'res-PV-counts'!I4)*1000</f>
        <v>1752.8325839803579</v>
      </c>
      <c r="J20" s="6">
        <f>(J6/'res-PV-counts'!J4)*1000</f>
        <v>1338.3633895578728</v>
      </c>
      <c r="K20" s="6">
        <f>(K6/'res-PV-counts'!K4)*1000</f>
        <v>979.16048233353763</v>
      </c>
      <c r="L20" s="6">
        <f>(L6/'res-PV-counts'!L4)*1000</f>
        <v>973.16166992561625</v>
      </c>
      <c r="M20" s="6">
        <f>(M6/'res-PV-counts'!M4)*1000</f>
        <v>1293.5303290413453</v>
      </c>
      <c r="N20" s="6">
        <f>(N6/'res-PV-counts'!N4)*1000</f>
        <v>1338.6819538129009</v>
      </c>
      <c r="O20" s="6">
        <f>(O6/'res-PV-counts'!O4)*1000</f>
        <v>1036.0819792386856</v>
      </c>
      <c r="P20" s="6">
        <f>(P6/'res-PV-counts'!P4)*1000</f>
        <v>1026.3677150796887</v>
      </c>
      <c r="Q20" s="6">
        <f>(Q6/'res-PV-counts'!Q4)*1000</f>
        <v>924.32756435869896</v>
      </c>
      <c r="R20" s="6">
        <f>(R6/'res-PV-counts'!R4)*1000</f>
        <v>1117.2808363141369</v>
      </c>
      <c r="S20" s="6">
        <f>(S6/'res-PV-counts'!S4)*1000</f>
        <v>1549.9565389924428</v>
      </c>
      <c r="T20" s="6">
        <f>(T6/'res-PV-counts'!T4)*1000</f>
        <v>1595.3741007747324</v>
      </c>
      <c r="U20" s="6">
        <f>(U6/'res-PV-counts'!U4)*1000</f>
        <v>1783.6014058860264</v>
      </c>
      <c r="V20" s="6">
        <f>(V6/'res-PV-counts'!V4)*1000</f>
        <v>1461.7911159751523</v>
      </c>
      <c r="W20" s="6">
        <f>(W6/'res-PV-counts'!W4)*1000</f>
        <v>945.13838318252283</v>
      </c>
      <c r="X20" s="6">
        <f>(X6/'res-PV-counts'!X4)*1000</f>
        <v>1147.7732444206815</v>
      </c>
      <c r="Y20" s="6">
        <f>(Y6/'res-PV-counts'!Y4)*1000</f>
        <v>1575.424500865865</v>
      </c>
      <c r="Z20" s="6">
        <f>(Z6/'res-PV-counts'!Z4)*1000</f>
        <v>1599.0562528619678</v>
      </c>
      <c r="AA20" s="6">
        <f>(AA6/'res-PV-counts'!AA4)*1000</f>
        <v>1288.2005426103799</v>
      </c>
      <c r="AB20" s="6">
        <f>(AB6/'res-PV-counts'!AB4)*1000</f>
        <v>1129.5607930651254</v>
      </c>
      <c r="AC20" s="6">
        <f>(AC6/'res-PV-counts'!AC4)*1000</f>
        <v>882.4561520656589</v>
      </c>
    </row>
    <row r="21" spans="1:29" x14ac:dyDescent="0.25">
      <c r="A21" s="4" t="s">
        <v>4</v>
      </c>
      <c r="B21" s="6">
        <f>(B7/'res-PV-counts'!B5)*1000</f>
        <v>1186.2184534215546</v>
      </c>
      <c r="C21" s="6">
        <f>(C7/'res-PV-counts'!C5)*1000</f>
        <v>1027.1946388541376</v>
      </c>
      <c r="D21" s="6">
        <f>(D7/'res-PV-counts'!D5)*1000</f>
        <v>928.75817165414503</v>
      </c>
      <c r="E21" s="6">
        <f>(E7/'res-PV-counts'!E5)*1000</f>
        <v>997.1357876268213</v>
      </c>
      <c r="F21" s="6">
        <f>(F7/'res-PV-counts'!F5)*1000</f>
        <v>1248.277095292184</v>
      </c>
      <c r="G21" s="6">
        <f>(G7/'res-PV-counts'!G5)*1000</f>
        <v>1679.2247714292951</v>
      </c>
      <c r="H21" s="6">
        <f>(H7/'res-PV-counts'!H5)*1000</f>
        <v>1670.385983223131</v>
      </c>
      <c r="I21" s="6">
        <f>(I7/'res-PV-counts'!I5)*1000</f>
        <v>1703.8885237134209</v>
      </c>
      <c r="J21" s="6">
        <f>(J7/'res-PV-counts'!J5)*1000</f>
        <v>1241.1988501825506</v>
      </c>
      <c r="K21" s="6">
        <f>(K7/'res-PV-counts'!K5)*1000</f>
        <v>909.05071786362976</v>
      </c>
      <c r="L21" s="6">
        <f>(L7/'res-PV-counts'!L5)*1000</f>
        <v>862.27395099194905</v>
      </c>
      <c r="M21" s="6">
        <f>(M7/'res-PV-counts'!M5)*1000</f>
        <v>1221.2450664613034</v>
      </c>
      <c r="N21" s="6">
        <f>(N7/'res-PV-counts'!N5)*1000</f>
        <v>1317.6571465814743</v>
      </c>
      <c r="O21" s="6">
        <f>(O7/'res-PV-counts'!O5)*1000</f>
        <v>970.47272194628863</v>
      </c>
      <c r="P21" s="6">
        <f>(P7/'res-PV-counts'!P5)*1000</f>
        <v>887.99425464484955</v>
      </c>
      <c r="Q21" s="6">
        <f>(Q7/'res-PV-counts'!Q5)*1000</f>
        <v>900.90972724277071</v>
      </c>
      <c r="R21" s="6">
        <f>(R7/'res-PV-counts'!R5)*1000</f>
        <v>1205.5111404319744</v>
      </c>
      <c r="S21" s="6">
        <f>(S7/'res-PV-counts'!S5)*1000</f>
        <v>1614.7043580009909</v>
      </c>
      <c r="T21" s="6">
        <f>(T7/'res-PV-counts'!T5)*1000</f>
        <v>1544.3162662839752</v>
      </c>
      <c r="U21" s="6">
        <f>(U7/'res-PV-counts'!U5)*1000</f>
        <v>1709.0560451848328</v>
      </c>
      <c r="V21" s="6">
        <f>(V7/'res-PV-counts'!V5)*1000</f>
        <v>1292.6081084447296</v>
      </c>
      <c r="W21" s="6">
        <f>(W7/'res-PV-counts'!W5)*1000</f>
        <v>919.24943672891743</v>
      </c>
      <c r="X21" s="6">
        <f>(X7/'res-PV-counts'!X5)*1000</f>
        <v>1054.1535572476894</v>
      </c>
      <c r="Y21" s="6">
        <f>(Y7/'res-PV-counts'!Y5)*1000</f>
        <v>1457.98301699239</v>
      </c>
      <c r="Z21" s="6">
        <f>(Z7/'res-PV-counts'!Z5)*1000</f>
        <v>1371.3483102992795</v>
      </c>
      <c r="AA21" s="6">
        <f>(AA7/'res-PV-counts'!AA5)*1000</f>
        <v>1122.7782288363014</v>
      </c>
      <c r="AB21" s="6">
        <f>(AB7/'res-PV-counts'!AB5)*1000</f>
        <v>930.94130867458739</v>
      </c>
      <c r="AC21" s="6">
        <f>(AC7/'res-PV-counts'!AC5)*1000</f>
        <v>866.2989481858998</v>
      </c>
    </row>
    <row r="22" spans="1:29" x14ac:dyDescent="0.25">
      <c r="A22" s="4" t="s">
        <v>5</v>
      </c>
      <c r="B22" s="6">
        <f>(B8/'res-PV-counts'!B6)*1000</f>
        <v>1227.1092142074435</v>
      </c>
      <c r="C22" s="6">
        <f>(C8/'res-PV-counts'!C6)*1000</f>
        <v>1064.6693045167674</v>
      </c>
      <c r="D22" s="6">
        <f>(D8/'res-PV-counts'!D6)*1000</f>
        <v>921.5786298900581</v>
      </c>
      <c r="E22" s="6">
        <f>(E8/'res-PV-counts'!E6)*1000</f>
        <v>988.18584515239422</v>
      </c>
      <c r="F22" s="6">
        <f>(F8/'res-PV-counts'!F6)*1000</f>
        <v>1372.3301828093943</v>
      </c>
      <c r="G22" s="6">
        <f>(G8/'res-PV-counts'!G6)*1000</f>
        <v>1733.9191974621899</v>
      </c>
      <c r="H22" s="6">
        <f>(H8/'res-PV-counts'!H6)*1000</f>
        <v>2017.4242321659081</v>
      </c>
      <c r="I22" s="6">
        <f>(I8/'res-PV-counts'!I6)*1000</f>
        <v>1929.3836479483134</v>
      </c>
      <c r="J22" s="6">
        <f>(J8/'res-PV-counts'!J6)*1000</f>
        <v>1476.5629226046276</v>
      </c>
      <c r="K22" s="6">
        <f>(K8/'res-PV-counts'!K6)*1000</f>
        <v>1001.7580105207491</v>
      </c>
      <c r="L22" s="6">
        <f>(L8/'res-PV-counts'!L6)*1000</f>
        <v>924.23543212595689</v>
      </c>
      <c r="M22" s="6">
        <f>(M8/'res-PV-counts'!M6)*1000</f>
        <v>1293.4084914030614</v>
      </c>
      <c r="N22" s="6">
        <f>(N8/'res-PV-counts'!N6)*1000</f>
        <v>1340.2061878587072</v>
      </c>
      <c r="O22" s="6">
        <f>(O8/'res-PV-counts'!O6)*1000</f>
        <v>1011.7688123885324</v>
      </c>
      <c r="P22" s="6">
        <f>(P8/'res-PV-counts'!P6)*1000</f>
        <v>994.21255491715704</v>
      </c>
      <c r="Q22" s="6">
        <f>(Q8/'res-PV-counts'!Q6)*1000</f>
        <v>931.19989914068208</v>
      </c>
      <c r="R22" s="6">
        <f>(R8/'res-PV-counts'!R6)*1000</f>
        <v>1160.3016283484683</v>
      </c>
      <c r="S22" s="6">
        <f>(S8/'res-PV-counts'!S6)*1000</f>
        <v>1675.9141415759836</v>
      </c>
      <c r="T22" s="6">
        <f>(T8/'res-PV-counts'!T6)*1000</f>
        <v>1796.7983247784223</v>
      </c>
      <c r="U22" s="6">
        <f>(U8/'res-PV-counts'!U6)*1000</f>
        <v>1992.288969808342</v>
      </c>
      <c r="V22" s="6">
        <f>(V8/'res-PV-counts'!V6)*1000</f>
        <v>1602.5980027586111</v>
      </c>
      <c r="W22" s="6">
        <f>(W8/'res-PV-counts'!W6)*1000</f>
        <v>971.44747991019199</v>
      </c>
      <c r="X22" s="6">
        <f>(X8/'res-PV-counts'!X6)*1000</f>
        <v>1103.1709817412177</v>
      </c>
      <c r="Y22" s="6">
        <f>(Y8/'res-PV-counts'!Y6)*1000</f>
        <v>1639.7307459656618</v>
      </c>
      <c r="Z22" s="6">
        <f>(Z8/'res-PV-counts'!Z6)*1000</f>
        <v>1538.8878029897517</v>
      </c>
      <c r="AA22" s="6">
        <f>(AA8/'res-PV-counts'!AA6)*1000</f>
        <v>1311.1758525644252</v>
      </c>
      <c r="AB22" s="6">
        <f>(AB8/'res-PV-counts'!AB6)*1000</f>
        <v>1096.4670217931869</v>
      </c>
      <c r="AC22" s="6">
        <f>(AC8/'res-PV-counts'!AC6)*1000</f>
        <v>905.82155013531201</v>
      </c>
    </row>
    <row r="23" spans="1:29" x14ac:dyDescent="0.25">
      <c r="A23" s="4" t="s">
        <v>6</v>
      </c>
      <c r="B23" s="6">
        <f>(B9/'res-PV-counts'!B7)*1000</f>
        <v>1154.7468130670013</v>
      </c>
      <c r="C23" s="6">
        <f>(C9/'res-PV-counts'!C7)*1000</f>
        <v>1022.7528500718835</v>
      </c>
      <c r="D23" s="6">
        <f>(D9/'res-PV-counts'!D7)*1000</f>
        <v>824.96307707049959</v>
      </c>
      <c r="E23" s="6">
        <f>(E9/'res-PV-counts'!E7)*1000</f>
        <v>828.98481915337902</v>
      </c>
      <c r="F23" s="6">
        <f>(F9/'res-PV-counts'!F7)*1000</f>
        <v>1161.0209442497742</v>
      </c>
      <c r="G23" s="6">
        <f>(G9/'res-PV-counts'!G7)*1000</f>
        <v>1491.5655065109154</v>
      </c>
      <c r="H23" s="6">
        <f>(H9/'res-PV-counts'!H7)*1000</f>
        <v>1826.8982926862666</v>
      </c>
      <c r="I23" s="6">
        <f>(I9/'res-PV-counts'!I7)*1000</f>
        <v>1676.5257994847339</v>
      </c>
      <c r="J23" s="6">
        <f>(J9/'res-PV-counts'!J7)*1000</f>
        <v>1253.4122680362887</v>
      </c>
      <c r="K23" s="6">
        <f>(K9/'res-PV-counts'!K7)*1000</f>
        <v>862.42305290689296</v>
      </c>
      <c r="L23" s="6">
        <f>(L9/'res-PV-counts'!L7)*1000</f>
        <v>846.59348630019554</v>
      </c>
      <c r="M23" s="6">
        <f>(M9/'res-PV-counts'!M7)*1000</f>
        <v>1242.9942867726757</v>
      </c>
      <c r="N23" s="6">
        <f>(N9/'res-PV-counts'!N7)*1000</f>
        <v>1268.8933673455383</v>
      </c>
      <c r="O23" s="6">
        <f>(O9/'res-PV-counts'!O7)*1000</f>
        <v>1007.6994789296192</v>
      </c>
      <c r="P23" s="6">
        <f>(P9/'res-PV-counts'!P7)*1000</f>
        <v>950.4287730284118</v>
      </c>
      <c r="Q23" s="6">
        <f>(Q9/'res-PV-counts'!Q7)*1000</f>
        <v>842.96389628817224</v>
      </c>
      <c r="R23" s="6">
        <f>(R9/'res-PV-counts'!R7)*1000</f>
        <v>1023.8716706975341</v>
      </c>
      <c r="S23" s="6">
        <f>(S9/'res-PV-counts'!S7)*1000</f>
        <v>1437.0971706408448</v>
      </c>
      <c r="T23" s="6">
        <f>(T9/'res-PV-counts'!T7)*1000</f>
        <v>1567.4156974004986</v>
      </c>
      <c r="U23" s="6">
        <f>(U9/'res-PV-counts'!U7)*1000</f>
        <v>1723.5396739063474</v>
      </c>
      <c r="V23" s="6">
        <f>(V9/'res-PV-counts'!V7)*1000</f>
        <v>1375.8181378171528</v>
      </c>
      <c r="W23" s="6">
        <f>(W9/'res-PV-counts'!W7)*1000</f>
        <v>852.73553671156378</v>
      </c>
      <c r="X23" s="6">
        <f>(X9/'res-PV-counts'!X7)*1000</f>
        <v>1008.9990723785427</v>
      </c>
      <c r="Y23" s="6">
        <f>(Y9/'res-PV-counts'!Y7)*1000</f>
        <v>1511.185800559588</v>
      </c>
      <c r="Z23" s="6">
        <f>(Z9/'res-PV-counts'!Z7)*1000</f>
        <v>1427.7295845995893</v>
      </c>
      <c r="AA23" s="6">
        <f>(AA9/'res-PV-counts'!AA7)*1000</f>
        <v>1251.9136094212963</v>
      </c>
      <c r="AB23" s="6">
        <f>(AB9/'res-PV-counts'!AB7)*1000</f>
        <v>1037.4809898258202</v>
      </c>
      <c r="AC23" s="6">
        <f>(AC9/'res-PV-counts'!AC7)*1000</f>
        <v>787.80211129968245</v>
      </c>
    </row>
    <row r="24" spans="1:29" x14ac:dyDescent="0.25">
      <c r="A24" s="4" t="s">
        <v>7</v>
      </c>
      <c r="B24" s="6">
        <f>(B10/'res-PV-counts'!B8)*1000</f>
        <v>952.98735172447152</v>
      </c>
      <c r="C24" s="6">
        <f>(C10/'res-PV-counts'!C8)*1000</f>
        <v>866.47223055000961</v>
      </c>
      <c r="D24" s="6">
        <f>(D10/'res-PV-counts'!D8)*1000</f>
        <v>862.53704931603738</v>
      </c>
      <c r="E24" s="6">
        <f>(E10/'res-PV-counts'!E8)*1000</f>
        <v>1007.2465531522132</v>
      </c>
      <c r="F24" s="6">
        <f>(F10/'res-PV-counts'!F8)*1000</f>
        <v>1301.3770853908807</v>
      </c>
      <c r="G24" s="6">
        <f>(G10/'res-PV-counts'!G8)*1000</f>
        <v>1673.6483719831899</v>
      </c>
      <c r="H24" s="6">
        <f>(H10/'res-PV-counts'!H8)*1000</f>
        <v>1732.1342660737564</v>
      </c>
      <c r="I24" s="6">
        <f>(I10/'res-PV-counts'!I8)*1000</f>
        <v>1860.9391647039097</v>
      </c>
      <c r="J24" s="6">
        <f>(J10/'res-PV-counts'!J8)*1000</f>
        <v>1395.2547597445566</v>
      </c>
      <c r="K24" s="6">
        <f>(K10/'res-PV-counts'!K8)*1000</f>
        <v>1003.5153322346422</v>
      </c>
      <c r="L24" s="6">
        <f>(L10/'res-PV-counts'!L8)*1000</f>
        <v>847.35163259468777</v>
      </c>
      <c r="M24" s="6">
        <f>(M10/'res-PV-counts'!M8)*1000</f>
        <v>1056.6550078104556</v>
      </c>
      <c r="N24" s="6">
        <f>(N10/'res-PV-counts'!N8)*1000</f>
        <v>1061.7171302110137</v>
      </c>
      <c r="O24" s="6">
        <f>(O10/'res-PV-counts'!O8)*1000</f>
        <v>771.37137968742593</v>
      </c>
      <c r="P24" s="6">
        <f>(P10/'res-PV-counts'!P8)*1000</f>
        <v>842.35517644368383</v>
      </c>
      <c r="Q24" s="6">
        <f>(Q10/'res-PV-counts'!Q8)*1000</f>
        <v>856.17139303051988</v>
      </c>
      <c r="R24" s="6">
        <f>(R10/'res-PV-counts'!R8)*1000</f>
        <v>1144.2975633991853</v>
      </c>
      <c r="S24" s="6">
        <f>(S10/'res-PV-counts'!S8)*1000</f>
        <v>1649.494536624341</v>
      </c>
      <c r="T24" s="6">
        <f>(T10/'res-PV-counts'!T8)*1000</f>
        <v>1699.061314297777</v>
      </c>
      <c r="U24" s="6">
        <f>(U10/'res-PV-counts'!U8)*1000</f>
        <v>1848.0570811236585</v>
      </c>
      <c r="V24" s="6">
        <f>(V10/'res-PV-counts'!V8)*1000</f>
        <v>1502.2130550605082</v>
      </c>
      <c r="W24" s="6">
        <f>(W10/'res-PV-counts'!W8)*1000</f>
        <v>1002.3835208236209</v>
      </c>
      <c r="X24" s="6">
        <f>(X10/'res-PV-counts'!X8)*1000</f>
        <v>952.38162144136743</v>
      </c>
      <c r="Y24" s="6">
        <f>(Y10/'res-PV-counts'!Y8)*1000</f>
        <v>1252.0380898458679</v>
      </c>
      <c r="Z24" s="6">
        <f>(Z10/'res-PV-counts'!Z8)*1000</f>
        <v>1186.1656144442472</v>
      </c>
      <c r="AA24" s="6">
        <f>(AA10/'res-PV-counts'!AA8)*1000</f>
        <v>1008.5398897939997</v>
      </c>
      <c r="AB24" s="6">
        <f>(AB10/'res-PV-counts'!AB8)*1000</f>
        <v>917.34676811583051</v>
      </c>
      <c r="AC24" s="6">
        <f>(AC10/'res-PV-counts'!AC8)*1000</f>
        <v>869.21252859172773</v>
      </c>
    </row>
    <row r="25" spans="1:29" x14ac:dyDescent="0.25">
      <c r="A25" s="4" t="s">
        <v>8</v>
      </c>
      <c r="B25" s="6">
        <f>(B11/'res-PV-counts'!B9)*1000</f>
        <v>952.46525260589488</v>
      </c>
      <c r="C25" s="6">
        <f>(C11/'res-PV-counts'!C9)*1000</f>
        <v>905.45198702035736</v>
      </c>
      <c r="D25" s="6">
        <f>(D11/'res-PV-counts'!D9)*1000</f>
        <v>976.4410351624615</v>
      </c>
      <c r="E25" s="6">
        <f>(E11/'res-PV-counts'!E9)*1000</f>
        <v>1139.1513627529253</v>
      </c>
      <c r="F25" s="6">
        <f>(F11/'res-PV-counts'!F9)*1000</f>
        <v>1389.7892035530326</v>
      </c>
      <c r="G25" s="6">
        <f>(G11/'res-PV-counts'!G9)*1000</f>
        <v>1638.8397533530688</v>
      </c>
      <c r="H25" s="6">
        <f>(H11/'res-PV-counts'!H9)*1000</f>
        <v>1725.1126347140021</v>
      </c>
      <c r="I25" s="6">
        <f>(I11/'res-PV-counts'!I9)*1000</f>
        <v>1803.6347468180902</v>
      </c>
      <c r="J25" s="6">
        <f>(J11/'res-PV-counts'!J9)*1000</f>
        <v>1470.9949451013724</v>
      </c>
      <c r="K25" s="6">
        <f>(K11/'res-PV-counts'!K9)*1000</f>
        <v>1202.426868446257</v>
      </c>
      <c r="L25" s="6">
        <f>(L11/'res-PV-counts'!L9)*1000</f>
        <v>887.8459193036075</v>
      </c>
      <c r="M25" s="6">
        <f>(M11/'res-PV-counts'!M9)*1000</f>
        <v>1052.0386816284731</v>
      </c>
      <c r="N25" s="6">
        <f>(N11/'res-PV-counts'!N9)*1000</f>
        <v>1129.1161101985033</v>
      </c>
      <c r="O25" s="6">
        <f>(O11/'res-PV-counts'!O9)*1000</f>
        <v>752.97529524731044</v>
      </c>
      <c r="P25" s="6">
        <f>(P11/'res-PV-counts'!P9)*1000</f>
        <v>877.91081029576935</v>
      </c>
      <c r="Q25" s="6">
        <f>(Q11/'res-PV-counts'!Q9)*1000</f>
        <v>941.77290089446967</v>
      </c>
      <c r="R25" s="6">
        <f>(R11/'res-PV-counts'!R9)*1000</f>
        <v>1244.6208463228713</v>
      </c>
      <c r="S25" s="6">
        <f>(S11/'res-PV-counts'!S9)*1000</f>
        <v>1598.0868203778696</v>
      </c>
      <c r="T25" s="6">
        <f>(T11/'res-PV-counts'!T9)*1000</f>
        <v>1656.3305591177643</v>
      </c>
      <c r="U25" s="6">
        <f>(U11/'res-PV-counts'!U9)*1000</f>
        <v>1696.8565711055639</v>
      </c>
      <c r="V25" s="6">
        <f>(V11/'res-PV-counts'!V9)*1000</f>
        <v>1380.0095307555712</v>
      </c>
      <c r="W25" s="6">
        <f>(W11/'res-PV-counts'!W9)*1000</f>
        <v>1178.0344290460384</v>
      </c>
      <c r="X25" s="6">
        <f>(X11/'res-PV-counts'!X9)*1000</f>
        <v>1037.3545601283606</v>
      </c>
      <c r="Y25" s="6">
        <f>(Y11/'res-PV-counts'!Y9)*1000</f>
        <v>1298.3387555420954</v>
      </c>
      <c r="Z25" s="6">
        <f>(Z11/'res-PV-counts'!Z9)*1000</f>
        <v>1292.4389869680094</v>
      </c>
      <c r="AA25" s="6">
        <f>(AA11/'res-PV-counts'!AA9)*1000</f>
        <v>1120.1232890361136</v>
      </c>
      <c r="AB25" s="6">
        <f>(AB11/'res-PV-counts'!AB9)*1000</f>
        <v>961.9941684601871</v>
      </c>
      <c r="AC25" s="6">
        <f>(AC11/'res-PV-counts'!AC9)*1000</f>
        <v>971.65098300039188</v>
      </c>
    </row>
    <row r="26" spans="1:29" x14ac:dyDescent="0.25">
      <c r="A26" s="4" t="s">
        <v>9</v>
      </c>
      <c r="B26" s="6">
        <f>(B12/'res-PV-counts'!B10)*1000</f>
        <v>1106.7217993979759</v>
      </c>
      <c r="C26" s="6">
        <f>(C12/'res-PV-counts'!C10)*1000</f>
        <v>949.0972351449301</v>
      </c>
      <c r="D26" s="6">
        <f>(D12/'res-PV-counts'!D10)*1000</f>
        <v>821.14806962132786</v>
      </c>
      <c r="E26" s="6">
        <f>(E12/'res-PV-counts'!E10)*1000</f>
        <v>905.81269272574116</v>
      </c>
      <c r="F26" s="6">
        <f>(F12/'res-PV-counts'!F10)*1000</f>
        <v>1172.3979526478481</v>
      </c>
      <c r="G26" s="6">
        <f>(G12/'res-PV-counts'!G10)*1000</f>
        <v>1541.2049503748178</v>
      </c>
      <c r="H26" s="6">
        <f>(H12/'res-PV-counts'!H10)*1000</f>
        <v>1655.2645372187624</v>
      </c>
      <c r="I26" s="6">
        <f>(I12/'res-PV-counts'!I10)*1000</f>
        <v>1657.318648936531</v>
      </c>
      <c r="J26" s="6">
        <f>(J12/'res-PV-counts'!J10)*1000</f>
        <v>1200.9493485425965</v>
      </c>
      <c r="K26" s="6">
        <f>(K12/'res-PV-counts'!K10)*1000</f>
        <v>857.85766202166167</v>
      </c>
      <c r="L26" s="6">
        <f>(L12/'res-PV-counts'!L10)*1000</f>
        <v>789.8639215261511</v>
      </c>
      <c r="M26" s="6">
        <f>(M12/'res-PV-counts'!M10)*1000</f>
        <v>1120.8537007090183</v>
      </c>
      <c r="N26" s="6">
        <f>(N12/'res-PV-counts'!N10)*1000</f>
        <v>1196.0474514063728</v>
      </c>
      <c r="O26" s="6">
        <f>(O12/'res-PV-counts'!O10)*1000</f>
        <v>848.10390768148966</v>
      </c>
      <c r="P26" s="6">
        <f>(P12/'res-PV-counts'!P10)*1000</f>
        <v>817.07476430011536</v>
      </c>
      <c r="Q26" s="6">
        <f>(Q12/'res-PV-counts'!Q10)*1000</f>
        <v>839.22404372210917</v>
      </c>
      <c r="R26" s="6">
        <f>(R12/'res-PV-counts'!R10)*1000</f>
        <v>1088.3622247463682</v>
      </c>
      <c r="S26" s="6">
        <f>(S12/'res-PV-counts'!S10)*1000</f>
        <v>1412.5378198273424</v>
      </c>
      <c r="T26" s="6">
        <f>(T12/'res-PV-counts'!T10)*1000</f>
        <v>1473.3920903752939</v>
      </c>
      <c r="U26" s="6">
        <f>(U12/'res-PV-counts'!U10)*1000</f>
        <v>1600.942803629564</v>
      </c>
      <c r="V26" s="6">
        <f>(V12/'res-PV-counts'!V10)*1000</f>
        <v>1225.988274592426</v>
      </c>
      <c r="W26" s="6">
        <f>(W12/'res-PV-counts'!W10)*1000</f>
        <v>836.38591498583321</v>
      </c>
      <c r="X26" s="6">
        <f>(X12/'res-PV-counts'!X10)*1000</f>
        <v>959.61684314831984</v>
      </c>
      <c r="Y26" s="6">
        <f>(Y12/'res-PV-counts'!Y10)*1000</f>
        <v>1384.5776278857084</v>
      </c>
      <c r="Z26" s="6">
        <f>(Z12/'res-PV-counts'!Z10)*1000</f>
        <v>1309.1015763967307</v>
      </c>
      <c r="AA26" s="6">
        <f>(AA12/'res-PV-counts'!AA10)*1000</f>
        <v>1110.1678984495604</v>
      </c>
      <c r="AB26" s="6">
        <f>(AB12/'res-PV-counts'!AB10)*1000</f>
        <v>888.2682078099931</v>
      </c>
      <c r="AC26" s="6">
        <f>(AC12/'res-PV-counts'!AC10)*1000</f>
        <v>807.1715445938878</v>
      </c>
    </row>
    <row r="27" spans="1:29" x14ac:dyDescent="0.25">
      <c r="A27" s="4" t="s">
        <v>67</v>
      </c>
      <c r="B27" s="6">
        <f>AVERAGE(B19:B26)</f>
        <v>1084.2302227457892</v>
      </c>
      <c r="C27" s="6">
        <f t="shared" ref="C27:AC27" si="0">AVERAGE(C19:C26)</f>
        <v>964.03553627662347</v>
      </c>
      <c r="D27" s="6">
        <f t="shared" si="0"/>
        <v>894.26160108798445</v>
      </c>
      <c r="E27" s="6">
        <f t="shared" si="0"/>
        <v>983.92754447968343</v>
      </c>
      <c r="F27" s="6">
        <f t="shared" si="0"/>
        <v>1292.6380405177861</v>
      </c>
      <c r="G27" s="6">
        <f t="shared" si="0"/>
        <v>1633.0443067018775</v>
      </c>
      <c r="H27" s="6">
        <f t="shared" si="0"/>
        <v>1760.4551005175408</v>
      </c>
      <c r="I27" s="6">
        <f t="shared" si="0"/>
        <v>1793.7061501256774</v>
      </c>
      <c r="J27" s="6">
        <f t="shared" si="0"/>
        <v>1362.5860074522525</v>
      </c>
      <c r="K27" s="6">
        <f t="shared" si="0"/>
        <v>989.32840996217067</v>
      </c>
      <c r="L27" s="6">
        <f t="shared" si="0"/>
        <v>872.92185903744212</v>
      </c>
      <c r="M27" s="6">
        <f t="shared" si="0"/>
        <v>1161.6262877830125</v>
      </c>
      <c r="N27" s="6">
        <f t="shared" si="0"/>
        <v>1205.2931963514059</v>
      </c>
      <c r="O27" s="6">
        <f t="shared" si="0"/>
        <v>890.11189598050089</v>
      </c>
      <c r="P27" s="6">
        <f t="shared" si="0"/>
        <v>903.86902469663653</v>
      </c>
      <c r="Q27" s="6">
        <f t="shared" si="0"/>
        <v>886.80751134025763</v>
      </c>
      <c r="R27" s="6">
        <f t="shared" si="0"/>
        <v>1154.9351942328296</v>
      </c>
      <c r="S27" s="6">
        <f t="shared" si="0"/>
        <v>1591.5810111445944</v>
      </c>
      <c r="T27" s="6">
        <f t="shared" si="0"/>
        <v>1644.4832429674275</v>
      </c>
      <c r="U27" s="6">
        <f t="shared" si="0"/>
        <v>1781.8449566748359</v>
      </c>
      <c r="V27" s="6">
        <f t="shared" si="0"/>
        <v>1433.3438183842864</v>
      </c>
      <c r="W27" s="6">
        <f t="shared" si="0"/>
        <v>973.26945675903869</v>
      </c>
      <c r="X27" s="6">
        <f t="shared" si="0"/>
        <v>1021.3382360985356</v>
      </c>
      <c r="Y27" s="6">
        <f t="shared" si="0"/>
        <v>1404.8719516495673</v>
      </c>
      <c r="Z27" s="6">
        <f t="shared" si="0"/>
        <v>1351.0396091886596</v>
      </c>
      <c r="AA27" s="6">
        <f t="shared" si="0"/>
        <v>1139.6077469325335</v>
      </c>
      <c r="AB27" s="6">
        <f t="shared" si="0"/>
        <v>977.66269756010524</v>
      </c>
      <c r="AC27" s="6">
        <f t="shared" si="0"/>
        <v>874.49295282958258</v>
      </c>
    </row>
    <row r="28" spans="1:29" x14ac:dyDescent="0.25">
      <c r="A28" s="4" t="s">
        <v>66</v>
      </c>
      <c r="B28" s="11">
        <f>B22/B27-1</f>
        <v>0.13177920008521471</v>
      </c>
      <c r="C28" s="11">
        <f t="shared" ref="C28:AC28" si="1">C22/C27-1</f>
        <v>0.10438802767460187</v>
      </c>
      <c r="D28" s="11">
        <f t="shared" si="1"/>
        <v>3.0547021999870028E-2</v>
      </c>
      <c r="E28" s="11">
        <f t="shared" si="1"/>
        <v>4.3278600102232279E-3</v>
      </c>
      <c r="F28" s="11">
        <f t="shared" si="1"/>
        <v>6.1650779099527542E-2</v>
      </c>
      <c r="G28" s="11">
        <f t="shared" si="1"/>
        <v>6.1771067904483834E-2</v>
      </c>
      <c r="H28" s="11">
        <f t="shared" si="1"/>
        <v>0.14596744419827745</v>
      </c>
      <c r="I28" s="11">
        <f t="shared" si="1"/>
        <v>7.5640872287319638E-2</v>
      </c>
      <c r="J28" s="11">
        <f t="shared" si="1"/>
        <v>8.3647501536793234E-2</v>
      </c>
      <c r="K28" s="11">
        <f t="shared" si="1"/>
        <v>1.2563674946981074E-2</v>
      </c>
      <c r="L28" s="11">
        <f t="shared" si="1"/>
        <v>5.8783695879832232E-2</v>
      </c>
      <c r="M28" s="11">
        <f t="shared" si="1"/>
        <v>0.11344629938735107</v>
      </c>
      <c r="N28" s="11">
        <f t="shared" si="1"/>
        <v>0.11193375347650036</v>
      </c>
      <c r="O28" s="11">
        <f t="shared" si="1"/>
        <v>0.13667598080353782</v>
      </c>
      <c r="P28" s="11">
        <f t="shared" si="1"/>
        <v>9.9952014896010244E-2</v>
      </c>
      <c r="Q28" s="11">
        <f t="shared" si="1"/>
        <v>5.0058651097049101E-2</v>
      </c>
      <c r="R28" s="11">
        <f t="shared" si="1"/>
        <v>4.6465240148849674E-3</v>
      </c>
      <c r="S28" s="11">
        <f t="shared" si="1"/>
        <v>5.2987017211735044E-2</v>
      </c>
      <c r="T28" s="11">
        <f t="shared" si="1"/>
        <v>9.262185094458375E-2</v>
      </c>
      <c r="U28" s="11">
        <f t="shared" si="1"/>
        <v>0.11810455917905638</v>
      </c>
      <c r="V28" s="11">
        <f t="shared" si="1"/>
        <v>0.11808345088138994</v>
      </c>
      <c r="W28" s="11">
        <f t="shared" si="1"/>
        <v>-1.8720168769230661E-3</v>
      </c>
      <c r="X28" s="11">
        <f t="shared" si="1"/>
        <v>8.0123060853257932E-2</v>
      </c>
      <c r="Y28" s="11">
        <f t="shared" si="1"/>
        <v>0.1671745200979553</v>
      </c>
      <c r="Z28" s="11">
        <f t="shared" si="1"/>
        <v>0.13903973837887751</v>
      </c>
      <c r="AA28" s="11">
        <f t="shared" si="1"/>
        <v>0.15055013981231635</v>
      </c>
      <c r="AB28" s="11">
        <f t="shared" si="1"/>
        <v>0.12151872473970271</v>
      </c>
      <c r="AC28" s="11">
        <f t="shared" si="1"/>
        <v>3.5824871091710841E-2</v>
      </c>
    </row>
    <row r="29" spans="1:29" x14ac:dyDescent="0.25">
      <c r="A29" s="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I30" t="s">
        <v>71</v>
      </c>
      <c r="M30">
        <v>2012</v>
      </c>
      <c r="U30" t="s">
        <v>71</v>
      </c>
      <c r="Y30">
        <v>2013</v>
      </c>
    </row>
    <row r="31" spans="1:29" x14ac:dyDescent="0.25">
      <c r="A31" s="4" t="s">
        <v>1</v>
      </c>
      <c r="I31" s="6">
        <f>SUM(G19:I19)</f>
        <v>5463.4427821398785</v>
      </c>
      <c r="J31" s="23">
        <f>I31/I$39-1</f>
        <v>5.3253572032369023E-2</v>
      </c>
      <c r="M31" s="6">
        <f>SUM(B19:M19)</f>
        <v>15073.986790932509</v>
      </c>
      <c r="N31" s="17">
        <f>M31/M$39-1</f>
        <v>1.901103674810023E-2</v>
      </c>
      <c r="U31" s="6">
        <f>SUM(S19:U19)</f>
        <v>5518.4513965822489</v>
      </c>
      <c r="V31" s="24">
        <f>U31/U$39-1</f>
        <v>9.9751144305159745E-2</v>
      </c>
      <c r="Y31" s="6">
        <f>SUM(N19:Y19)</f>
        <v>14912.092029389027</v>
      </c>
      <c r="Z31" s="17">
        <f>Y31/Y$39-1</f>
        <v>1.3660270819215725E-3</v>
      </c>
    </row>
    <row r="32" spans="1:29" x14ac:dyDescent="0.25">
      <c r="A32" s="4" t="s">
        <v>3</v>
      </c>
      <c r="I32" s="6">
        <f t="shared" ref="I32:I38" si="2">SUM(G20:I20)</f>
        <v>5016.8886478205841</v>
      </c>
      <c r="J32" s="17">
        <f t="shared" ref="J32:J39" si="3">I32/I$39-1</f>
        <v>-3.2834038991059966E-2</v>
      </c>
      <c r="M32" s="6">
        <f t="shared" ref="M32:M38" si="4">SUM(B20:M20)</f>
        <v>14967.001710133007</v>
      </c>
      <c r="N32" s="17">
        <f t="shared" ref="N32:N39" si="5">M32/M$39-1</f>
        <v>1.1778777650748751E-2</v>
      </c>
      <c r="U32" s="6">
        <f t="shared" ref="U32:U38" si="6">SUM(S20:U20)</f>
        <v>4928.9320456532014</v>
      </c>
      <c r="V32" s="17">
        <f t="shared" ref="V32:V39" si="7">U32/U$39-1</f>
        <v>-1.7731920087829645E-2</v>
      </c>
      <c r="Y32" s="6">
        <f t="shared" ref="Y32:Y38" si="8">SUM(N20:Y20)</f>
        <v>15501.799338901536</v>
      </c>
      <c r="Z32" s="18">
        <f t="shared" ref="Z32:Z39" si="9">Y32/Y$39-1</f>
        <v>4.0965626152522416E-2</v>
      </c>
    </row>
    <row r="33" spans="1:26" x14ac:dyDescent="0.25">
      <c r="A33" s="4" t="s">
        <v>4</v>
      </c>
      <c r="I33" s="6">
        <f t="shared" si="2"/>
        <v>5053.4992783658472</v>
      </c>
      <c r="J33" s="17">
        <f t="shared" si="3"/>
        <v>-2.5776167437575381E-2</v>
      </c>
      <c r="M33" s="6">
        <f t="shared" si="4"/>
        <v>14674.852010714119</v>
      </c>
      <c r="N33" s="17">
        <f t="shared" si="5"/>
        <v>-7.9707267251981628E-3</v>
      </c>
      <c r="U33" s="6">
        <f t="shared" si="6"/>
        <v>4868.0766694697995</v>
      </c>
      <c r="V33" s="17">
        <f t="shared" si="7"/>
        <v>-2.9859556046763047E-2</v>
      </c>
      <c r="Y33" s="6">
        <f t="shared" si="8"/>
        <v>14874.615779730882</v>
      </c>
      <c r="Z33" s="17">
        <f t="shared" si="9"/>
        <v>-1.1505509512710344E-3</v>
      </c>
    </row>
    <row r="34" spans="1:26" x14ac:dyDescent="0.25">
      <c r="A34" s="4" t="s">
        <v>5</v>
      </c>
      <c r="I34" s="6">
        <f t="shared" si="2"/>
        <v>5680.7270775764118</v>
      </c>
      <c r="J34" s="21">
        <f t="shared" si="3"/>
        <v>9.514207886604531E-2</v>
      </c>
      <c r="M34" s="6">
        <f t="shared" si="4"/>
        <v>15950.565110806863</v>
      </c>
      <c r="N34" s="21">
        <f t="shared" si="5"/>
        <v>7.8268285338989996E-2</v>
      </c>
      <c r="U34" s="6">
        <f t="shared" si="6"/>
        <v>5465.0014361627482</v>
      </c>
      <c r="V34" s="18">
        <f t="shared" si="7"/>
        <v>8.9099305426807662E-2</v>
      </c>
      <c r="Y34" s="6">
        <f t="shared" si="8"/>
        <v>16219.63772919198</v>
      </c>
      <c r="Z34" s="21">
        <f t="shared" si="9"/>
        <v>8.9169390959992878E-2</v>
      </c>
    </row>
    <row r="35" spans="1:26" x14ac:dyDescent="0.25">
      <c r="A35" s="4" t="s">
        <v>6</v>
      </c>
      <c r="I35" s="6">
        <f t="shared" si="2"/>
        <v>4994.9895986819156</v>
      </c>
      <c r="J35" s="20">
        <f t="shared" si="3"/>
        <v>-3.7055782065741005E-2</v>
      </c>
      <c r="M35" s="6">
        <f t="shared" si="4"/>
        <v>14192.881196310507</v>
      </c>
      <c r="N35" s="20">
        <f t="shared" si="5"/>
        <v>-4.0552258477845271E-2</v>
      </c>
      <c r="U35" s="6">
        <f t="shared" si="6"/>
        <v>4728.0525419476908</v>
      </c>
      <c r="V35" s="20">
        <f t="shared" si="7"/>
        <v>-5.7764430694774327E-2</v>
      </c>
      <c r="Y35" s="6">
        <f t="shared" si="8"/>
        <v>14570.648275703812</v>
      </c>
      <c r="Z35" s="20">
        <f t="shared" si="9"/>
        <v>-2.1562357106283514E-2</v>
      </c>
    </row>
    <row r="36" spans="1:26" x14ac:dyDescent="0.25">
      <c r="A36" s="4" t="s">
        <v>7</v>
      </c>
      <c r="I36" s="6">
        <f t="shared" si="2"/>
        <v>5266.721802760856</v>
      </c>
      <c r="J36" s="17">
        <f t="shared" si="3"/>
        <v>1.5329302942923562E-2</v>
      </c>
      <c r="M36" s="6">
        <f t="shared" si="4"/>
        <v>14560.118805278809</v>
      </c>
      <c r="N36" s="17">
        <f t="shared" si="5"/>
        <v>-1.5726763946246836E-2</v>
      </c>
      <c r="U36" s="6">
        <f t="shared" si="6"/>
        <v>5196.6129320457767</v>
      </c>
      <c r="V36" s="17">
        <f t="shared" si="7"/>
        <v>3.5613183449944463E-2</v>
      </c>
      <c r="Y36" s="6">
        <f t="shared" si="8"/>
        <v>14581.541861988972</v>
      </c>
      <c r="Z36" s="17">
        <f t="shared" si="9"/>
        <v>-2.0830838872789137E-2</v>
      </c>
    </row>
    <row r="37" spans="1:26" x14ac:dyDescent="0.25">
      <c r="A37" s="4" t="s">
        <v>8</v>
      </c>
      <c r="I37" s="6">
        <f t="shared" si="2"/>
        <v>5167.5871348851615</v>
      </c>
      <c r="J37" s="22">
        <f t="shared" si="3"/>
        <v>-3.7820792415205196E-3</v>
      </c>
      <c r="M37" s="6">
        <f t="shared" si="4"/>
        <v>15144.192390459542</v>
      </c>
      <c r="N37" s="18">
        <f t="shared" si="5"/>
        <v>2.3756979659672828E-2</v>
      </c>
      <c r="U37" s="6">
        <f t="shared" si="6"/>
        <v>4951.2739506011985</v>
      </c>
      <c r="V37" s="22">
        <f t="shared" si="7"/>
        <v>-1.3279487010728674E-2</v>
      </c>
      <c r="Y37" s="6">
        <f t="shared" si="8"/>
        <v>14791.407189032188</v>
      </c>
      <c r="Z37" s="17">
        <f t="shared" si="9"/>
        <v>-6.7381140995418365E-3</v>
      </c>
    </row>
    <row r="38" spans="1:26" x14ac:dyDescent="0.25">
      <c r="A38" s="4" t="s">
        <v>9</v>
      </c>
      <c r="I38" s="6">
        <f t="shared" si="2"/>
        <v>4853.7881365301109</v>
      </c>
      <c r="J38" s="19">
        <f t="shared" si="3"/>
        <v>-6.4276886105441799E-2</v>
      </c>
      <c r="M38" s="6">
        <f t="shared" si="4"/>
        <v>13778.490518867364</v>
      </c>
      <c r="N38" s="19">
        <f t="shared" si="5"/>
        <v>-6.8565330248220868E-2</v>
      </c>
      <c r="U38" s="6">
        <f t="shared" si="6"/>
        <v>4486.8727138322001</v>
      </c>
      <c r="V38" s="19">
        <f t="shared" si="7"/>
        <v>-0.10582823934181673</v>
      </c>
      <c r="Y38" s="6">
        <f t="shared" si="8"/>
        <v>13682.253766300943</v>
      </c>
      <c r="Z38" s="19">
        <f t="shared" si="9"/>
        <v>-8.1219183164551456E-2</v>
      </c>
    </row>
    <row r="39" spans="1:26" x14ac:dyDescent="0.25">
      <c r="A39" s="4" t="s">
        <v>67</v>
      </c>
      <c r="I39" s="6">
        <f>AVERAGE(I31:I38)</f>
        <v>5187.2055573450962</v>
      </c>
      <c r="J39" s="17">
        <f t="shared" si="3"/>
        <v>0</v>
      </c>
      <c r="M39" s="6">
        <f>AVERAGE(M31:M38)</f>
        <v>14792.761066687839</v>
      </c>
      <c r="N39" s="17">
        <f t="shared" si="5"/>
        <v>0</v>
      </c>
      <c r="U39" s="6">
        <f>AVERAGE(U31:U38)</f>
        <v>5017.9092107868582</v>
      </c>
      <c r="V39" s="17">
        <f t="shared" si="7"/>
        <v>0</v>
      </c>
      <c r="Y39" s="6">
        <f>AVERAGE(Y31:Y38)</f>
        <v>14891.749496279917</v>
      </c>
      <c r="Z39" s="17">
        <f t="shared" si="9"/>
        <v>0</v>
      </c>
    </row>
    <row r="40" spans="1:26" x14ac:dyDescent="0.25">
      <c r="A40" s="4" t="s">
        <v>66</v>
      </c>
      <c r="I40" s="11">
        <f>I34/I39-1</f>
        <v>9.514207886604531E-2</v>
      </c>
      <c r="M40" s="11">
        <f>M34/M39-1</f>
        <v>7.8268285338989996E-2</v>
      </c>
      <c r="U40" s="11">
        <f>U34/U39-1</f>
        <v>8.9099305426807662E-2</v>
      </c>
      <c r="Y40" s="11">
        <f>Y34/Y39-1</f>
        <v>8.9169390959992878E-2</v>
      </c>
    </row>
    <row r="41" spans="1:26" x14ac:dyDescent="0.25">
      <c r="A41" s="4" t="s">
        <v>68</v>
      </c>
      <c r="I41" s="11">
        <f>I34/I38-1</f>
        <v>0.17036980555922354</v>
      </c>
      <c r="M41" s="11">
        <f>M34/M38-1</f>
        <v>0.15764242018856867</v>
      </c>
      <c r="U41" s="11">
        <f>U34/U38-1</f>
        <v>0.21799787618560207</v>
      </c>
      <c r="Y41" s="11">
        <f>Y34/Y38-1</f>
        <v>0.18545073101483855</v>
      </c>
    </row>
    <row r="43" spans="1:26" x14ac:dyDescent="0.25">
      <c r="A43" s="4" t="s">
        <v>69</v>
      </c>
    </row>
    <row r="44" spans="1:26" x14ac:dyDescent="0.25">
      <c r="A44" s="4" t="s">
        <v>70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O35" sqref="O3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C47" activeCellId="1" sqref="G46:N46 C47:F47"/>
    </sheetView>
  </sheetViews>
  <sheetFormatPr defaultRowHeight="15" x14ac:dyDescent="0.25"/>
  <cols>
    <col min="15" max="15" width="10.42578125" customWidth="1"/>
    <col min="16" max="16" width="12.5703125" bestFit="1" customWidth="1"/>
  </cols>
  <sheetData>
    <row r="1" spans="1:16" x14ac:dyDescent="0.25">
      <c r="A1" t="s">
        <v>73</v>
      </c>
    </row>
    <row r="2" spans="1:16" x14ac:dyDescent="0.25">
      <c r="A2" s="1"/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72</v>
      </c>
      <c r="P2" t="s">
        <v>74</v>
      </c>
    </row>
    <row r="3" spans="1:16" x14ac:dyDescent="0.25">
      <c r="A3" s="1"/>
    </row>
    <row r="4" spans="1:16" x14ac:dyDescent="0.25">
      <c r="A4" s="1" t="s">
        <v>1</v>
      </c>
      <c r="C4" t="s">
        <v>40</v>
      </c>
      <c r="D4" t="s">
        <v>41</v>
      </c>
      <c r="E4" t="s">
        <v>42</v>
      </c>
      <c r="F4" t="s">
        <v>43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 t="s">
        <v>49</v>
      </c>
      <c r="M4" t="s">
        <v>50</v>
      </c>
      <c r="N4" t="s">
        <v>51</v>
      </c>
    </row>
    <row r="5" spans="1:16" x14ac:dyDescent="0.25">
      <c r="B5">
        <v>2012</v>
      </c>
      <c r="C5" s="25">
        <v>48.497297000000003</v>
      </c>
      <c r="D5" s="25">
        <v>49.625560999999998</v>
      </c>
      <c r="E5" s="25">
        <v>62.895249999999997</v>
      </c>
      <c r="F5" s="25">
        <v>86.513346999999996</v>
      </c>
      <c r="G5" s="25">
        <v>82.158462</v>
      </c>
      <c r="H5" s="25">
        <v>71.044138000000004</v>
      </c>
      <c r="I5" s="25">
        <v>103.1759</v>
      </c>
      <c r="J5" s="25">
        <v>81.052768999999998</v>
      </c>
      <c r="K5" s="25">
        <v>76.069674000000006</v>
      </c>
      <c r="L5" s="25">
        <v>109.03438300000001</v>
      </c>
      <c r="M5" s="25">
        <v>97.554664000000002</v>
      </c>
      <c r="N5" s="25">
        <v>60.714576999999998</v>
      </c>
      <c r="O5" s="25">
        <f>SUM(C5:N5)</f>
        <v>928.33602199999996</v>
      </c>
      <c r="P5" s="26">
        <f>O5*1000*0.1</f>
        <v>92833.602200000008</v>
      </c>
    </row>
    <row r="6" spans="1:16" x14ac:dyDescent="0.25">
      <c r="B6">
        <v>2013</v>
      </c>
      <c r="C6" s="25">
        <v>67.397532999999996</v>
      </c>
      <c r="D6" s="25">
        <v>108.358163</v>
      </c>
      <c r="E6" s="25">
        <v>143.14409499999999</v>
      </c>
      <c r="F6" s="25">
        <v>106.518613</v>
      </c>
      <c r="G6" s="25">
        <v>111.253364</v>
      </c>
      <c r="H6" s="25">
        <v>80.503298999999998</v>
      </c>
      <c r="I6" s="25">
        <v>73.343067000000005</v>
      </c>
      <c r="J6" s="25">
        <v>73.340243000000001</v>
      </c>
      <c r="K6" s="25">
        <v>69.437877</v>
      </c>
      <c r="L6" s="25">
        <v>97.013312999999997</v>
      </c>
      <c r="M6" s="25">
        <v>80.403417000000005</v>
      </c>
      <c r="N6" s="25">
        <v>60.221924000000001</v>
      </c>
      <c r="O6" s="25">
        <f>SUM(C6:N6)</f>
        <v>1070.934908</v>
      </c>
      <c r="P6" s="26">
        <f>O6*1000*0.1</f>
        <v>107093.49080000001</v>
      </c>
    </row>
    <row r="7" spans="1:16" x14ac:dyDescent="0.25">
      <c r="B7">
        <v>2014</v>
      </c>
      <c r="C7" s="25">
        <v>108.43906200000001</v>
      </c>
      <c r="D7" s="25">
        <v>69.953491999999997</v>
      </c>
      <c r="E7" s="25">
        <v>124.311871</v>
      </c>
      <c r="F7" s="25">
        <v>142.24987999999999</v>
      </c>
      <c r="G7" s="25"/>
      <c r="H7" s="25"/>
      <c r="I7" s="25"/>
      <c r="J7" s="25"/>
      <c r="K7" s="25"/>
      <c r="L7" s="25"/>
      <c r="M7" s="25"/>
      <c r="N7" s="25"/>
      <c r="O7" s="25">
        <f>SUM(C7:N7)</f>
        <v>444.95430499999998</v>
      </c>
      <c r="P7" s="26">
        <f>O7*1000*0.1</f>
        <v>44495.430500000002</v>
      </c>
    </row>
    <row r="9" spans="1:16" x14ac:dyDescent="0.25">
      <c r="A9" s="1" t="s">
        <v>3</v>
      </c>
      <c r="C9" t="s">
        <v>40</v>
      </c>
      <c r="D9" t="s">
        <v>41</v>
      </c>
      <c r="E9" t="s">
        <v>42</v>
      </c>
      <c r="F9" t="s">
        <v>43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 t="s">
        <v>49</v>
      </c>
      <c r="M9" t="s">
        <v>50</v>
      </c>
      <c r="N9" t="s">
        <v>51</v>
      </c>
    </row>
    <row r="10" spans="1:16" x14ac:dyDescent="0.25">
      <c r="B10">
        <v>2012</v>
      </c>
      <c r="C10" s="25">
        <v>16.672979999999999</v>
      </c>
      <c r="D10" s="25">
        <v>18.559667999999999</v>
      </c>
      <c r="E10" s="25">
        <v>25.856746000000001</v>
      </c>
      <c r="F10" s="25">
        <v>29.422577</v>
      </c>
      <c r="G10" s="25">
        <v>27.904969999999999</v>
      </c>
      <c r="H10" s="25">
        <v>22.314271999999999</v>
      </c>
      <c r="I10" s="25">
        <v>18.412887999999999</v>
      </c>
      <c r="J10" s="25">
        <v>21.268940000000001</v>
      </c>
      <c r="K10" s="25">
        <v>25.104174</v>
      </c>
      <c r="L10" s="25">
        <v>29.026917000000001</v>
      </c>
      <c r="M10" s="25">
        <v>31.049944</v>
      </c>
      <c r="N10" s="25">
        <v>16.9541</v>
      </c>
      <c r="O10" s="25">
        <f>SUM(C10:N10)</f>
        <v>282.54817600000001</v>
      </c>
      <c r="P10" s="26">
        <f>O10*1000*0.1</f>
        <v>28254.817600000006</v>
      </c>
    </row>
    <row r="11" spans="1:16" x14ac:dyDescent="0.25">
      <c r="B11">
        <v>2013</v>
      </c>
      <c r="C11" s="25">
        <v>20.420352000000001</v>
      </c>
      <c r="D11" s="25">
        <v>25.872581</v>
      </c>
      <c r="E11" s="25">
        <v>42.685772999999998</v>
      </c>
      <c r="F11" s="25">
        <v>40.069896999999997</v>
      </c>
      <c r="G11" s="25">
        <v>38.875419999999998</v>
      </c>
      <c r="H11" s="25">
        <v>32.768189999999997</v>
      </c>
      <c r="I11" s="25">
        <v>27.676957000000002</v>
      </c>
      <c r="J11" s="25">
        <v>31.326567000000001</v>
      </c>
      <c r="K11" s="25">
        <v>30.742163000000001</v>
      </c>
      <c r="L11" s="25">
        <v>37.941817999999998</v>
      </c>
      <c r="M11" s="25">
        <v>28.658681999999999</v>
      </c>
      <c r="N11" s="25">
        <v>24.190173999999999</v>
      </c>
      <c r="O11" s="25">
        <f>SUM(C11:N11)</f>
        <v>381.22857400000004</v>
      </c>
      <c r="P11" s="26">
        <f>O11*1000*0.1</f>
        <v>38122.857400000001</v>
      </c>
    </row>
    <row r="12" spans="1:16" x14ac:dyDescent="0.25">
      <c r="B12">
        <v>2014</v>
      </c>
      <c r="C12" s="25">
        <v>39.632773999999998</v>
      </c>
      <c r="D12" s="25">
        <v>26.949117999999999</v>
      </c>
      <c r="E12" s="25">
        <v>48.214885000000002</v>
      </c>
      <c r="F12" s="25">
        <v>57.508558000000001</v>
      </c>
      <c r="G12" s="25"/>
      <c r="H12" s="25"/>
      <c r="I12" s="25"/>
      <c r="J12" s="25"/>
      <c r="K12" s="25"/>
      <c r="L12" s="25"/>
      <c r="M12" s="25"/>
      <c r="N12" s="25"/>
      <c r="O12" s="25">
        <f>SUM(C12:N12)</f>
        <v>172.30533499999999</v>
      </c>
      <c r="P12" s="26">
        <f>O12*1000*0.1</f>
        <v>17230.533500000001</v>
      </c>
    </row>
    <row r="14" spans="1:16" x14ac:dyDescent="0.25">
      <c r="A14" s="1" t="s">
        <v>4</v>
      </c>
      <c r="C14" t="s">
        <v>40</v>
      </c>
      <c r="D14" t="s">
        <v>41</v>
      </c>
      <c r="E14" t="s">
        <v>42</v>
      </c>
      <c r="F14" t="s">
        <v>43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 t="s">
        <v>49</v>
      </c>
      <c r="M14" t="s">
        <v>50</v>
      </c>
      <c r="N14" t="s">
        <v>51</v>
      </c>
    </row>
    <row r="15" spans="1:16" x14ac:dyDescent="0.25">
      <c r="B15">
        <v>2012</v>
      </c>
      <c r="C15" s="25">
        <v>11.615603</v>
      </c>
      <c r="D15" s="25">
        <v>13.380015999999999</v>
      </c>
      <c r="E15" s="25">
        <v>15.692914999999999</v>
      </c>
      <c r="F15" s="25">
        <v>15.568023</v>
      </c>
      <c r="G15" s="25">
        <v>15.849112</v>
      </c>
      <c r="H15" s="25">
        <v>13.884024999999999</v>
      </c>
      <c r="I15" s="25">
        <v>11.850334</v>
      </c>
      <c r="J15" s="25">
        <v>11.621535</v>
      </c>
      <c r="K15" s="25">
        <v>12.241020000000001</v>
      </c>
      <c r="L15" s="25">
        <v>14.376924000000001</v>
      </c>
      <c r="M15" s="25">
        <v>13.109202</v>
      </c>
      <c r="N15" s="25">
        <v>10.502663999999999</v>
      </c>
      <c r="O15" s="25">
        <f>SUM(C15:N15)</f>
        <v>159.69137300000003</v>
      </c>
      <c r="P15" s="26">
        <f>O15*1000*0.1</f>
        <v>15969.137300000002</v>
      </c>
    </row>
    <row r="16" spans="1:16" x14ac:dyDescent="0.25">
      <c r="B16">
        <v>2013</v>
      </c>
      <c r="C16" s="25">
        <v>11.825562</v>
      </c>
      <c r="D16" s="25">
        <v>16.543725999999999</v>
      </c>
      <c r="E16" s="25">
        <v>22.786667999999999</v>
      </c>
      <c r="F16" s="25">
        <v>24.327266999999999</v>
      </c>
      <c r="G16" s="25">
        <v>21.688542999999999</v>
      </c>
      <c r="H16" s="25">
        <v>15.659293</v>
      </c>
      <c r="I16" s="25">
        <v>13.842306000000001</v>
      </c>
      <c r="J16" s="25">
        <v>15.122610999999999</v>
      </c>
      <c r="K16" s="25">
        <v>16.289604000000001</v>
      </c>
      <c r="L16" s="25">
        <v>21.573703999999999</v>
      </c>
      <c r="M16" s="25">
        <v>16.154639</v>
      </c>
      <c r="N16" s="25">
        <v>15.330052</v>
      </c>
      <c r="O16" s="25">
        <f>SUM(C16:N16)</f>
        <v>211.14397499999998</v>
      </c>
      <c r="P16" s="26">
        <f>O16*1000*0.1</f>
        <v>21114.397499999999</v>
      </c>
    </row>
    <row r="17" spans="1:16" x14ac:dyDescent="0.25">
      <c r="B17">
        <v>2014</v>
      </c>
      <c r="C17" s="25">
        <v>20.262342</v>
      </c>
      <c r="D17" s="25">
        <v>20.382792999999999</v>
      </c>
      <c r="E17" s="25">
        <v>32.424112999999998</v>
      </c>
      <c r="F17" s="25">
        <v>34.688543000000003</v>
      </c>
      <c r="G17" s="25"/>
      <c r="H17" s="25"/>
      <c r="I17" s="25"/>
      <c r="J17" s="25"/>
      <c r="K17" s="25"/>
      <c r="L17" s="25"/>
      <c r="M17" s="25"/>
      <c r="N17" s="25"/>
      <c r="O17" s="25">
        <f>SUM(C17:N17)</f>
        <v>107.757791</v>
      </c>
      <c r="P17" s="26">
        <f>O17*1000*0.1</f>
        <v>10775.7791</v>
      </c>
    </row>
    <row r="19" spans="1:16" x14ac:dyDescent="0.25">
      <c r="A19" s="1" t="s">
        <v>5</v>
      </c>
      <c r="C19" t="s">
        <v>40</v>
      </c>
      <c r="D19" t="s">
        <v>41</v>
      </c>
      <c r="E19" t="s">
        <v>42</v>
      </c>
      <c r="F19" t="s">
        <v>43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 t="s">
        <v>49</v>
      </c>
      <c r="M19" t="s">
        <v>50</v>
      </c>
      <c r="N19" t="s">
        <v>51</v>
      </c>
    </row>
    <row r="20" spans="1:16" x14ac:dyDescent="0.25">
      <c r="B20">
        <v>2012</v>
      </c>
      <c r="C20" s="25">
        <v>212.21486899999999</v>
      </c>
      <c r="D20" s="25">
        <v>204.86666700000001</v>
      </c>
      <c r="E20" s="25">
        <v>243.41256100000001</v>
      </c>
      <c r="F20" s="25">
        <v>284.394363</v>
      </c>
      <c r="G20" s="25">
        <v>257.46605199999999</v>
      </c>
      <c r="H20" s="25">
        <v>202.68575799999999</v>
      </c>
      <c r="I20" s="25">
        <v>184.56502499999999</v>
      </c>
      <c r="J20" s="25">
        <v>187.136067</v>
      </c>
      <c r="K20" s="25">
        <v>217.687082</v>
      </c>
      <c r="L20" s="25">
        <v>262.72444400000001</v>
      </c>
      <c r="M20" s="25">
        <v>270.98477300000002</v>
      </c>
      <c r="N20" s="25">
        <v>198.87019799999999</v>
      </c>
      <c r="O20" s="25">
        <f>SUM(C20:N20)</f>
        <v>2727.0078589999998</v>
      </c>
      <c r="P20" s="26">
        <f>O20*1000*0.1</f>
        <v>272700.78589999996</v>
      </c>
    </row>
    <row r="21" spans="1:16" x14ac:dyDescent="0.25">
      <c r="B21">
        <v>2013</v>
      </c>
      <c r="C21" s="25">
        <v>208.02382600000001</v>
      </c>
      <c r="D21" s="25">
        <v>298.76621999999998</v>
      </c>
      <c r="E21" s="25">
        <v>399.46429799999999</v>
      </c>
      <c r="F21" s="25">
        <v>360.304982</v>
      </c>
      <c r="G21" s="25">
        <v>332.02436599999999</v>
      </c>
      <c r="H21" s="25">
        <v>292.27059300000002</v>
      </c>
      <c r="I21" s="25">
        <v>254.17574300000001</v>
      </c>
      <c r="J21" s="25">
        <v>262.39085999999998</v>
      </c>
      <c r="K21" s="25">
        <v>291.241736</v>
      </c>
      <c r="L21" s="25">
        <v>365.51283000000001</v>
      </c>
      <c r="M21" s="25">
        <v>301.22000100000002</v>
      </c>
      <c r="N21" s="25">
        <v>281.37017600000001</v>
      </c>
      <c r="O21" s="25">
        <f>SUM(C21:N21)</f>
        <v>3646.7656310000002</v>
      </c>
      <c r="P21" s="26">
        <f>O21*1000*0.1</f>
        <v>364676.56310000003</v>
      </c>
    </row>
    <row r="22" spans="1:16" x14ac:dyDescent="0.25">
      <c r="B22">
        <v>2014</v>
      </c>
      <c r="C22" s="25">
        <v>454.28814699999998</v>
      </c>
      <c r="D22" s="25">
        <v>374.62038200000001</v>
      </c>
      <c r="E22" s="25">
        <v>659.66288899999995</v>
      </c>
      <c r="F22" s="25">
        <v>726.35057099999995</v>
      </c>
      <c r="G22" s="25"/>
      <c r="H22" s="25"/>
      <c r="I22" s="25"/>
      <c r="J22" s="25"/>
      <c r="K22" s="25"/>
      <c r="L22" s="25"/>
      <c r="M22" s="25"/>
      <c r="N22" s="25"/>
      <c r="O22" s="25">
        <f>SUM(C22:N22)</f>
        <v>2214.9219889999999</v>
      </c>
      <c r="P22" s="26">
        <f>O22*1000*0.1</f>
        <v>221492.19890000002</v>
      </c>
    </row>
    <row r="24" spans="1:16" x14ac:dyDescent="0.25">
      <c r="A24" s="1" t="s">
        <v>6</v>
      </c>
      <c r="C24" s="25" t="s">
        <v>40</v>
      </c>
      <c r="D24" s="25" t="s">
        <v>41</v>
      </c>
      <c r="E24" s="25" t="s">
        <v>42</v>
      </c>
      <c r="F24" s="25" t="s">
        <v>43</v>
      </c>
      <c r="G24" s="25" t="s">
        <v>44</v>
      </c>
      <c r="H24" s="25" t="s">
        <v>45</v>
      </c>
      <c r="I24" s="25" t="s">
        <v>46</v>
      </c>
      <c r="J24" s="25" t="s">
        <v>47</v>
      </c>
      <c r="K24" s="25" t="s">
        <v>48</v>
      </c>
      <c r="L24" s="25" t="s">
        <v>49</v>
      </c>
      <c r="M24" s="25" t="s">
        <v>50</v>
      </c>
      <c r="N24" s="25" t="s">
        <v>51</v>
      </c>
    </row>
    <row r="25" spans="1:16" x14ac:dyDescent="0.25">
      <c r="B25">
        <v>2012</v>
      </c>
      <c r="C25" s="25">
        <v>26.693584000000001</v>
      </c>
      <c r="D25" s="25">
        <v>25.875872999999999</v>
      </c>
      <c r="E25" s="25">
        <v>31.997461999999999</v>
      </c>
      <c r="F25" s="25">
        <v>33.447997000000001</v>
      </c>
      <c r="G25" s="25">
        <v>28.626182</v>
      </c>
      <c r="H25" s="25">
        <v>23.326991</v>
      </c>
      <c r="I25" s="25">
        <v>20.925751999999999</v>
      </c>
      <c r="J25" s="25">
        <v>21.635611999999998</v>
      </c>
      <c r="K25" s="25">
        <v>26.117011000000002</v>
      </c>
      <c r="L25" s="25">
        <v>33.384905000000003</v>
      </c>
      <c r="M25" s="25">
        <v>35.993417999999998</v>
      </c>
      <c r="N25" s="25">
        <v>23.329035000000001</v>
      </c>
      <c r="O25" s="25">
        <f>SUM(C25:N25)</f>
        <v>331.35382199999998</v>
      </c>
      <c r="P25" s="26">
        <f>O25*1000*0.1</f>
        <v>33135.3822</v>
      </c>
    </row>
    <row r="26" spans="1:16" x14ac:dyDescent="0.25">
      <c r="B26">
        <v>2013</v>
      </c>
      <c r="C26" s="25">
        <v>25.482073</v>
      </c>
      <c r="D26" s="25">
        <v>32.580337999999998</v>
      </c>
      <c r="E26" s="25">
        <v>41.356088</v>
      </c>
      <c r="F26" s="25">
        <v>39.559659000000003</v>
      </c>
      <c r="G26" s="25">
        <v>35.888289999999998</v>
      </c>
      <c r="H26" s="25">
        <v>29.609030000000001</v>
      </c>
      <c r="I26" s="25">
        <v>23.409395</v>
      </c>
      <c r="J26" s="25">
        <v>25.064485999999999</v>
      </c>
      <c r="K26" s="25">
        <v>27.058969000000001</v>
      </c>
      <c r="L26" s="25">
        <v>32.460151000000003</v>
      </c>
      <c r="M26" s="25">
        <v>25.454898</v>
      </c>
      <c r="N26" s="25">
        <v>22.140193</v>
      </c>
      <c r="O26" s="25">
        <f>SUM(C26:N26)</f>
        <v>360.06356999999997</v>
      </c>
      <c r="P26" s="26">
        <f>O26*1000*0.1</f>
        <v>36006.356999999996</v>
      </c>
    </row>
    <row r="27" spans="1:16" x14ac:dyDescent="0.25">
      <c r="B27">
        <v>2014</v>
      </c>
      <c r="C27" s="25">
        <v>30.526855999999999</v>
      </c>
      <c r="D27" s="25">
        <v>24.254988000000001</v>
      </c>
      <c r="E27" s="25">
        <v>40.858480999999998</v>
      </c>
      <c r="F27" s="25">
        <v>44.783755999999997</v>
      </c>
      <c r="G27" s="25"/>
      <c r="H27" s="25"/>
      <c r="I27" s="25"/>
      <c r="J27" s="25"/>
      <c r="K27" s="25"/>
      <c r="L27" s="25"/>
      <c r="M27" s="25"/>
      <c r="N27" s="25"/>
      <c r="O27" s="25">
        <f>SUM(C27:N27)</f>
        <v>140.424081</v>
      </c>
      <c r="P27" s="26">
        <f>O27*1000*0.1</f>
        <v>14042.408100000001</v>
      </c>
    </row>
    <row r="28" spans="1:16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6" x14ac:dyDescent="0.25">
      <c r="A29" s="1" t="s">
        <v>7</v>
      </c>
      <c r="C29" s="25" t="s">
        <v>40</v>
      </c>
      <c r="D29" s="25" t="s">
        <v>41</v>
      </c>
      <c r="E29" s="25" t="s">
        <v>42</v>
      </c>
      <c r="F29" s="25" t="s">
        <v>43</v>
      </c>
      <c r="G29" s="25" t="s">
        <v>44</v>
      </c>
      <c r="H29" s="25" t="s">
        <v>45</v>
      </c>
      <c r="I29" s="25" t="s">
        <v>46</v>
      </c>
      <c r="J29" s="25" t="s">
        <v>47</v>
      </c>
      <c r="K29" s="25" t="s">
        <v>48</v>
      </c>
      <c r="L29" s="25" t="s">
        <v>49</v>
      </c>
      <c r="M29" s="25" t="s">
        <v>50</v>
      </c>
      <c r="N29" s="25" t="s">
        <v>51</v>
      </c>
    </row>
    <row r="30" spans="1:16" x14ac:dyDescent="0.25">
      <c r="B30">
        <v>2012</v>
      </c>
      <c r="C30">
        <v>14.355092000000001</v>
      </c>
      <c r="D30">
        <v>13.176069999999999</v>
      </c>
      <c r="E30">
        <v>17.226614999999999</v>
      </c>
      <c r="F30">
        <v>19.410250999999999</v>
      </c>
      <c r="G30">
        <v>17.174078000000002</v>
      </c>
      <c r="H30">
        <v>13.420707999999999</v>
      </c>
      <c r="I30">
        <v>13.687271000000001</v>
      </c>
      <c r="J30">
        <v>16.403037000000001</v>
      </c>
      <c r="K30">
        <v>18.73582</v>
      </c>
      <c r="L30">
        <v>20.247654000000001</v>
      </c>
      <c r="M30">
        <v>21.137869999999999</v>
      </c>
      <c r="N30">
        <v>15.772425</v>
      </c>
      <c r="O30" s="25">
        <f>SUM(C30:N30)</f>
        <v>200.74689100000001</v>
      </c>
      <c r="P30" s="26">
        <f>O30*1000*0.1</f>
        <v>20074.689100000003</v>
      </c>
    </row>
    <row r="31" spans="1:16" x14ac:dyDescent="0.25">
      <c r="B31">
        <v>2013</v>
      </c>
      <c r="C31">
        <v>17.538554000000001</v>
      </c>
      <c r="D31">
        <v>24.122015000000001</v>
      </c>
      <c r="E31">
        <v>29.605972999999999</v>
      </c>
      <c r="F31">
        <v>23.955556999999999</v>
      </c>
      <c r="G31">
        <v>29.486053999999999</v>
      </c>
      <c r="H31">
        <v>28.479496999999999</v>
      </c>
      <c r="I31">
        <v>30.065405999999999</v>
      </c>
      <c r="J31">
        <v>33.202345000000001</v>
      </c>
      <c r="K31">
        <v>33.535617999999999</v>
      </c>
      <c r="L31">
        <v>48.414620999999997</v>
      </c>
      <c r="M31">
        <v>40.223914000000001</v>
      </c>
      <c r="N31">
        <v>40.225419000000002</v>
      </c>
      <c r="O31" s="25">
        <f>SUM(C31:N31)</f>
        <v>378.85497299999997</v>
      </c>
      <c r="P31" s="26">
        <f>O31*1000*0.1</f>
        <v>37885.497300000003</v>
      </c>
    </row>
    <row r="32" spans="1:16" x14ac:dyDescent="0.25">
      <c r="B32">
        <v>2014</v>
      </c>
      <c r="C32">
        <v>59.610823000000003</v>
      </c>
      <c r="D32">
        <v>47.097608999999999</v>
      </c>
      <c r="E32">
        <v>75.672495999999995</v>
      </c>
      <c r="F32">
        <v>83.900996000000006</v>
      </c>
      <c r="O32" s="25">
        <f>SUM(C32:N32)</f>
        <v>266.281924</v>
      </c>
      <c r="P32" s="26">
        <f>O32*1000*0.1</f>
        <v>26628.1924</v>
      </c>
    </row>
    <row r="33" spans="1:18" x14ac:dyDescent="0.25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8" x14ac:dyDescent="0.25">
      <c r="A34" s="1" t="s">
        <v>8</v>
      </c>
      <c r="C34" s="25" t="s">
        <v>40</v>
      </c>
      <c r="D34" s="25" t="s">
        <v>41</v>
      </c>
      <c r="E34" s="25" t="s">
        <v>42</v>
      </c>
      <c r="F34" s="25" t="s">
        <v>43</v>
      </c>
      <c r="G34" s="25" t="s">
        <v>44</v>
      </c>
      <c r="H34" s="25" t="s">
        <v>45</v>
      </c>
      <c r="I34" s="25" t="s">
        <v>46</v>
      </c>
      <c r="J34" s="25" t="s">
        <v>47</v>
      </c>
      <c r="K34" s="25" t="s">
        <v>48</v>
      </c>
      <c r="L34" s="25" t="s">
        <v>49</v>
      </c>
      <c r="M34" s="25" t="s">
        <v>50</v>
      </c>
      <c r="N34" s="25" t="s">
        <v>51</v>
      </c>
    </row>
    <row r="35" spans="1:18" x14ac:dyDescent="0.25">
      <c r="B35">
        <v>2012</v>
      </c>
      <c r="C35">
        <v>7.21976</v>
      </c>
      <c r="D35">
        <v>9.8819040000000005</v>
      </c>
      <c r="E35">
        <v>13.340704000000001</v>
      </c>
      <c r="F35">
        <v>13.22433642105263</v>
      </c>
      <c r="G35">
        <v>14.79387157894736</v>
      </c>
      <c r="H35">
        <v>9.9617920000000009</v>
      </c>
      <c r="I35">
        <v>8.6267519999999998</v>
      </c>
      <c r="J35">
        <v>9.6298239999999993</v>
      </c>
      <c r="K35">
        <v>11.448143999999999</v>
      </c>
      <c r="L35">
        <v>12.237216</v>
      </c>
      <c r="M35">
        <v>10.910816000000001</v>
      </c>
      <c r="N35">
        <v>9.403632</v>
      </c>
      <c r="O35" s="25">
        <f>SUM(C35:N35)</f>
        <v>130.67875199999997</v>
      </c>
      <c r="P35" s="26">
        <f>O35*1000*0.1</f>
        <v>13067.875199999999</v>
      </c>
    </row>
    <row r="36" spans="1:18" x14ac:dyDescent="0.25">
      <c r="B36">
        <v>2013</v>
      </c>
      <c r="C36">
        <v>13.595184</v>
      </c>
      <c r="D36">
        <v>17.146391000000001</v>
      </c>
      <c r="E36">
        <v>21.203302000000001</v>
      </c>
      <c r="F36">
        <v>19.250443000000001</v>
      </c>
      <c r="G36">
        <v>18.686323999999999</v>
      </c>
      <c r="H36">
        <v>14.99694</v>
      </c>
      <c r="I36">
        <v>14.7636</v>
      </c>
      <c r="J36">
        <v>15.433259</v>
      </c>
      <c r="K36">
        <v>14.972186000000001</v>
      </c>
      <c r="L36">
        <v>20.225515999999999</v>
      </c>
      <c r="M36">
        <v>14.634209</v>
      </c>
      <c r="N36">
        <v>13.506448000000001</v>
      </c>
      <c r="O36" s="25">
        <f>SUM(C36:N36)</f>
        <v>198.413802</v>
      </c>
      <c r="P36" s="26">
        <f>O36*1000*0.1</f>
        <v>19841.3802</v>
      </c>
    </row>
    <row r="37" spans="1:18" x14ac:dyDescent="0.25">
      <c r="B37">
        <v>2014</v>
      </c>
      <c r="C37">
        <v>23.074245999999999</v>
      </c>
      <c r="D37">
        <v>18.223523</v>
      </c>
      <c r="E37">
        <v>24.541153999999999</v>
      </c>
      <c r="F37">
        <v>29.487589</v>
      </c>
      <c r="O37" s="25">
        <f>SUM(C37:N37)</f>
        <v>95.326511999999994</v>
      </c>
      <c r="P37" s="26">
        <f>O37*1000*0.1</f>
        <v>9532.6511999999984</v>
      </c>
    </row>
    <row r="38" spans="1:18" x14ac:dyDescent="0.25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8" x14ac:dyDescent="0.25">
      <c r="A39" s="1" t="s">
        <v>9</v>
      </c>
      <c r="C39" s="25" t="s">
        <v>40</v>
      </c>
      <c r="D39" s="25" t="s">
        <v>41</v>
      </c>
      <c r="E39" s="25" t="s">
        <v>42</v>
      </c>
      <c r="F39" s="25" t="s">
        <v>43</v>
      </c>
      <c r="G39" s="25" t="s">
        <v>44</v>
      </c>
      <c r="H39" s="25" t="s">
        <v>45</v>
      </c>
      <c r="I39" s="25" t="s">
        <v>46</v>
      </c>
      <c r="J39" s="25" t="s">
        <v>47</v>
      </c>
      <c r="K39" s="25" t="s">
        <v>48</v>
      </c>
      <c r="L39" s="25" t="s">
        <v>49</v>
      </c>
      <c r="M39" s="25" t="s">
        <v>50</v>
      </c>
      <c r="N39" s="25" t="s">
        <v>51</v>
      </c>
    </row>
    <row r="40" spans="1:18" x14ac:dyDescent="0.25">
      <c r="B40">
        <v>2012</v>
      </c>
      <c r="C40">
        <v>5.5793200000000001</v>
      </c>
      <c r="D40">
        <v>5.5115809999999996</v>
      </c>
      <c r="E40">
        <v>6.6898229999999996</v>
      </c>
      <c r="F40">
        <v>7.6922569999999997</v>
      </c>
      <c r="G40">
        <v>6.8605580000000002</v>
      </c>
      <c r="H40">
        <v>6.3322859999999999</v>
      </c>
      <c r="I40">
        <v>5.8326909999999996</v>
      </c>
      <c r="J40">
        <v>6.0052859999999999</v>
      </c>
      <c r="K40">
        <v>6.5745979999999999</v>
      </c>
      <c r="L40">
        <v>7.9641000000000002</v>
      </c>
      <c r="M40">
        <v>6.1780119999999998</v>
      </c>
      <c r="N40">
        <v>5.6841939999999997</v>
      </c>
      <c r="O40" s="25">
        <f>SUM(C40:N40)</f>
        <v>76.90470599999999</v>
      </c>
      <c r="P40" s="26">
        <f>O40*1000*0.1</f>
        <v>7690.4705999999996</v>
      </c>
    </row>
    <row r="41" spans="1:18" x14ac:dyDescent="0.25">
      <c r="B41">
        <v>2013</v>
      </c>
      <c r="C41">
        <v>6.849863</v>
      </c>
      <c r="D41">
        <v>7.8269489999999999</v>
      </c>
      <c r="E41">
        <v>6.6946110000000001</v>
      </c>
      <c r="F41">
        <v>10.37</v>
      </c>
      <c r="G41">
        <v>9.2341619999999995</v>
      </c>
      <c r="H41">
        <v>6.8171340000000002</v>
      </c>
      <c r="I41">
        <v>6.1224559999999997</v>
      </c>
      <c r="J41">
        <v>7.4377560000000003</v>
      </c>
      <c r="K41">
        <v>6.9411639999999997</v>
      </c>
      <c r="L41">
        <v>8.4058740000000007</v>
      </c>
      <c r="M41">
        <v>6.1751139999999998</v>
      </c>
      <c r="N41">
        <v>6.067844</v>
      </c>
      <c r="O41" s="25">
        <f>SUM(C41:N41)</f>
        <v>88.942926999999983</v>
      </c>
      <c r="P41" s="26">
        <f>O41*1000*0.1</f>
        <v>8894.2926999999981</v>
      </c>
    </row>
    <row r="42" spans="1:18" x14ac:dyDescent="0.25">
      <c r="B42">
        <v>2014</v>
      </c>
      <c r="C42">
        <v>8.8432910000000007</v>
      </c>
      <c r="D42">
        <v>7.656047</v>
      </c>
      <c r="E42">
        <v>10.498393</v>
      </c>
      <c r="F42">
        <v>10.533664</v>
      </c>
      <c r="O42" s="25">
        <f>SUM(C42:N42)</f>
        <v>37.531395000000003</v>
      </c>
      <c r="P42" s="26">
        <f>O42*1000*0.1</f>
        <v>3753.1395000000007</v>
      </c>
    </row>
    <row r="43" spans="1:18" x14ac:dyDescent="0.2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8" x14ac:dyDescent="0.25">
      <c r="A44" s="1" t="s">
        <v>52</v>
      </c>
      <c r="C44" s="25" t="s">
        <v>40</v>
      </c>
      <c r="D44" s="25" t="s">
        <v>41</v>
      </c>
      <c r="E44" s="25" t="s">
        <v>42</v>
      </c>
      <c r="F44" s="25" t="s">
        <v>43</v>
      </c>
      <c r="G44" s="25" t="s">
        <v>44</v>
      </c>
      <c r="H44" s="25" t="s">
        <v>45</v>
      </c>
      <c r="I44" s="25" t="s">
        <v>46</v>
      </c>
      <c r="J44" s="25" t="s">
        <v>47</v>
      </c>
      <c r="K44" s="25" t="s">
        <v>48</v>
      </c>
      <c r="L44" s="25" t="s">
        <v>49</v>
      </c>
      <c r="M44" s="25" t="s">
        <v>50</v>
      </c>
      <c r="N44" s="25" t="s">
        <v>51</v>
      </c>
    </row>
    <row r="45" spans="1:18" x14ac:dyDescent="0.25">
      <c r="B45">
        <v>2012</v>
      </c>
      <c r="C45" s="25">
        <f>C40+C35+C30+C25+C20+C15+C10+C5</f>
        <v>342.84850500000005</v>
      </c>
      <c r="D45" s="25">
        <f t="shared" ref="D45:N45" si="0">D40+D35+D30+D25+D20+D15+D10+D5</f>
        <v>340.87734</v>
      </c>
      <c r="E45" s="25">
        <f t="shared" si="0"/>
        <v>417.112076</v>
      </c>
      <c r="F45" s="25">
        <f t="shared" si="0"/>
        <v>489.67315142105264</v>
      </c>
      <c r="G45" s="25">
        <f t="shared" si="0"/>
        <v>450.83328557894731</v>
      </c>
      <c r="H45" s="25">
        <f t="shared" si="0"/>
        <v>362.96996999999999</v>
      </c>
      <c r="I45" s="25">
        <f t="shared" si="0"/>
        <v>367.07661300000001</v>
      </c>
      <c r="J45" s="25">
        <f t="shared" si="0"/>
        <v>354.75306999999998</v>
      </c>
      <c r="K45" s="25">
        <f t="shared" si="0"/>
        <v>393.97752300000002</v>
      </c>
      <c r="L45" s="25">
        <f t="shared" si="0"/>
        <v>488.99654299999997</v>
      </c>
      <c r="M45" s="25">
        <f t="shared" si="0"/>
        <v>486.91869899999995</v>
      </c>
      <c r="N45" s="25">
        <f t="shared" si="0"/>
        <v>341.23082499999998</v>
      </c>
      <c r="O45" s="25">
        <f>SUM(C45:N45)</f>
        <v>4837.2676009999996</v>
      </c>
      <c r="P45" s="26">
        <f>O45*1000*0.1</f>
        <v>483726.76010000001</v>
      </c>
    </row>
    <row r="46" spans="1:18" x14ac:dyDescent="0.25">
      <c r="B46">
        <v>2013</v>
      </c>
      <c r="C46" s="25">
        <f>C41+C36+C31+C26+C21+C16+C11+C6</f>
        <v>371.132947</v>
      </c>
      <c r="D46" s="25">
        <f t="shared" ref="D46:N46" si="1">D41+D36+D31+D26+D21+D16+D11+D6</f>
        <v>531.21638300000006</v>
      </c>
      <c r="E46" s="25">
        <f t="shared" si="1"/>
        <v>706.94080799999995</v>
      </c>
      <c r="F46" s="25">
        <f t="shared" si="1"/>
        <v>624.35641799999996</v>
      </c>
      <c r="G46" s="25">
        <f t="shared" si="1"/>
        <v>597.13652300000001</v>
      </c>
      <c r="H46" s="25">
        <f t="shared" si="1"/>
        <v>501.10397599999999</v>
      </c>
      <c r="I46" s="25">
        <f t="shared" si="1"/>
        <v>443.39893000000006</v>
      </c>
      <c r="J46" s="25">
        <f t="shared" si="1"/>
        <v>463.31812699999995</v>
      </c>
      <c r="K46" s="25">
        <f t="shared" si="1"/>
        <v>490.21931700000005</v>
      </c>
      <c r="L46" s="25">
        <f t="shared" si="1"/>
        <v>631.5478270000001</v>
      </c>
      <c r="M46" s="25">
        <f t="shared" si="1"/>
        <v>512.92487400000005</v>
      </c>
      <c r="N46" s="25">
        <f t="shared" si="1"/>
        <v>463.05223000000007</v>
      </c>
      <c r="O46" s="25">
        <f>SUM(C46:N46)</f>
        <v>6336.34836</v>
      </c>
      <c r="P46" s="26">
        <f>O46*1000*0.1</f>
        <v>633634.83600000013</v>
      </c>
      <c r="Q46" s="11">
        <f>P46/P45-1</f>
        <v>0.3099023834633623</v>
      </c>
    </row>
    <row r="47" spans="1:18" x14ac:dyDescent="0.25">
      <c r="B47">
        <v>2014</v>
      </c>
      <c r="C47" s="25">
        <f>C42+C37+C32+C27+C22+C17+C12+C7</f>
        <v>744.67754100000002</v>
      </c>
      <c r="D47" s="25">
        <f t="shared" ref="D47:F47" si="2">D42+D37+D32+D27+D22+D17+D12+D7</f>
        <v>589.13795199999993</v>
      </c>
      <c r="E47" s="25">
        <f t="shared" si="2"/>
        <v>1016.1842819999999</v>
      </c>
      <c r="F47" s="25">
        <f t="shared" si="2"/>
        <v>1129.503557</v>
      </c>
      <c r="G47" s="25"/>
      <c r="H47" s="25"/>
      <c r="I47" s="25"/>
      <c r="J47" s="25"/>
      <c r="K47" s="25"/>
      <c r="L47" s="25"/>
      <c r="M47" s="25"/>
      <c r="N47" s="25"/>
      <c r="O47" s="25">
        <f>SUM(C47:N47)</f>
        <v>3479.5033320000002</v>
      </c>
      <c r="P47" s="26">
        <f>O47*1000*0.1</f>
        <v>347950.33320000005</v>
      </c>
      <c r="Q47" s="11">
        <f>SUM(C46:F46)/SUM(C47:F47)</f>
        <v>0.641944077322125</v>
      </c>
      <c r="R47" t="s">
        <v>76</v>
      </c>
    </row>
    <row r="49" spans="1:15" x14ac:dyDescent="0.25">
      <c r="A49" t="s">
        <v>77</v>
      </c>
    </row>
    <row r="50" spans="1:15" x14ac:dyDescent="0.25">
      <c r="B50">
        <v>2012</v>
      </c>
      <c r="C50" s="6">
        <f>C45*1000/'res-PV-counts'!B23</f>
        <v>250.80358814923193</v>
      </c>
      <c r="D50" s="6">
        <f>D45*1000/'res-PV-counts'!C23</f>
        <v>243.48381428571432</v>
      </c>
      <c r="E50" s="6">
        <f>E45*1000/'res-PV-counts'!D23</f>
        <v>287.2672699724518</v>
      </c>
      <c r="F50" s="13">
        <f>F45*1000/'res-PV-counts'!E23</f>
        <v>330.19093150441853</v>
      </c>
      <c r="G50" s="6">
        <f>G45*1000/'res-PV-counts'!F23</f>
        <v>294.85499383842205</v>
      </c>
      <c r="H50" s="6">
        <f>H45*1000/'res-PV-counts'!G23</f>
        <v>233.2711889460154</v>
      </c>
      <c r="I50" s="6">
        <f>I45*1000/'res-PV-counts'!H23</f>
        <v>229.85385911083281</v>
      </c>
      <c r="J50" s="6">
        <f>J45*1000/'res-PV-counts'!I23</f>
        <v>217.10714198286414</v>
      </c>
      <c r="K50" s="6">
        <f>K45*1000/'res-PV-counts'!J23</f>
        <v>233.95339845605704</v>
      </c>
      <c r="L50" s="6">
        <f>L45*1000/'res-PV-counts'!K23</f>
        <v>285.62882184579433</v>
      </c>
      <c r="M50" s="6">
        <f>M45*1000/'res-PV-counts'!L23</f>
        <v>276.18757742484399</v>
      </c>
      <c r="N50" s="29">
        <f>N45*1000/'res-PV-counts'!M23</f>
        <v>188.00596418732781</v>
      </c>
      <c r="O50" s="6">
        <f>SUM(C50:N50)</f>
        <v>3070.6085497039739</v>
      </c>
    </row>
    <row r="51" spans="1:15" x14ac:dyDescent="0.25">
      <c r="B51">
        <v>2013</v>
      </c>
      <c r="C51" s="6">
        <f>C46*1000/'res-PV-counts'!N23</f>
        <v>198.78572415640065</v>
      </c>
      <c r="D51" s="6">
        <f>D46*1000/'res-PV-counts'!O23</f>
        <v>274.38862758264463</v>
      </c>
      <c r="E51" s="13">
        <f>E46*1000/'res-PV-counts'!P23</f>
        <v>357.58260394537177</v>
      </c>
      <c r="F51" s="6">
        <f>F46*1000/'res-PV-counts'!Q23</f>
        <v>296.46553561253558</v>
      </c>
      <c r="G51" s="6">
        <f>G46*1000/'res-PV-counts'!R23</f>
        <v>273.79024438331044</v>
      </c>
      <c r="H51" s="6">
        <f>H46*1000/'res-PV-counts'!S23</f>
        <v>220.07201405357927</v>
      </c>
      <c r="I51" s="6">
        <f>I46*1000/'res-PV-counts'!T23</f>
        <v>185.44497281472189</v>
      </c>
      <c r="J51" s="6">
        <f>J46*1000/'res-PV-counts'!U23</f>
        <v>185.475631305044</v>
      </c>
      <c r="K51" s="6">
        <f>K46*1000/'res-PV-counts'!V23</f>
        <v>185.97090933232172</v>
      </c>
      <c r="L51" s="6">
        <f>L46*1000/'res-PV-counts'!W23</f>
        <v>229.15378338171266</v>
      </c>
      <c r="M51" s="6">
        <f>M46*1000/'res-PV-counts'!X23</f>
        <v>177.17612227979276</v>
      </c>
      <c r="N51" s="29">
        <f>N46*1000/'res-PV-counts'!Y23</f>
        <v>154.09392013311148</v>
      </c>
      <c r="O51" s="6">
        <f>SUM(C51:N51)</f>
        <v>2738.4000889805475</v>
      </c>
    </row>
    <row r="52" spans="1:15" x14ac:dyDescent="0.25">
      <c r="B52">
        <v>2014</v>
      </c>
      <c r="C52" s="6">
        <f>C47*1000/'res-PV-counts'!Z23</f>
        <v>237.38525374561681</v>
      </c>
      <c r="D52" s="6">
        <f>D47*1000/'res-PV-counts'!AA23</f>
        <v>178.58076750530461</v>
      </c>
      <c r="E52" s="6">
        <f>E47*1000/'res-PV-counts'!AB23</f>
        <v>297.39077611940297</v>
      </c>
      <c r="F52" s="6">
        <f>F47*1000/'res-PV-counts'!AC23</f>
        <v>317.18718253299636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charts</vt:lpstr>
      <vt:lpstr>res solar wz details</vt:lpstr>
      <vt:lpstr>res solar ercot details</vt:lpstr>
      <vt:lpstr>res-PV-counts</vt:lpstr>
      <vt:lpstr>avg-usage</vt:lpstr>
      <vt:lpstr>monthly-avg</vt:lpstr>
      <vt:lpstr>excess-to-grid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Larry</cp:lastModifiedBy>
  <dcterms:created xsi:type="dcterms:W3CDTF">2014-07-11T17:55:04Z</dcterms:created>
  <dcterms:modified xsi:type="dcterms:W3CDTF">2015-01-20T17:48:49Z</dcterms:modified>
</cp:coreProperties>
</file>