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760"/>
  </bookViews>
  <sheets>
    <sheet name="Instructions" sheetId="3" r:id="rId1"/>
    <sheet name="Example DAM clearing" sheetId="2" r:id="rId2"/>
  </sheets>
  <definedNames>
    <definedName name="solver_adj" localSheetId="1" hidden="1">'Example DAM clearing'!$C$11,'Example DAM clearing'!$B$31:$B$35,'Example DAM clearing'!$C$31,'Example DAM clearing'!$C$32,'Example DAM clearing'!$C$33,'Example DAM clearing'!$D$31,'Example DAM clearing'!$D$32,'Example DAM clearing'!$D$34,'Example DAM clearing'!$D$34,'Example DAM clearing'!$D$33,'Example DAM clearing'!$E$31,'Example DAM clearing'!$E$32,'Example DAM clearing'!$E$33,'Example DAM clearing'!$F$31,'Example DAM clearing'!$F$32,'Example DAM clearing'!$F$33,'Example DAM clearing'!$G$32,'Example DAM clearing'!$G$33,'Example DAM clearing'!$H$35,'Example DAM clearing'!$I$35,'Example DAM clearing'!$B$39,'Example DAM clearing'!$C$40,'Example DAM clearing'!$D$41,'Example DAM clearing'!$E$42,'Example DAM clearing'!$F$43</definedName>
    <definedName name="solver_cvg" localSheetId="1" hidden="1">0.0001</definedName>
    <definedName name="solver_drv" localSheetId="1" hidden="1">2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'Example DAM clearing'!$A$56</definedName>
    <definedName name="solver_lhs10" localSheetId="1" hidden="1">'Example DAM clearing'!$D$53</definedName>
    <definedName name="solver_lhs11" localSheetId="1" hidden="1">'Example DAM clearing'!$D$56</definedName>
    <definedName name="solver_lhs12" localSheetId="1" hidden="1">'Example DAM clearing'!$F$47</definedName>
    <definedName name="solver_lhs13" localSheetId="1" hidden="1">'Example DAM clearing'!$F$49</definedName>
    <definedName name="solver_lhs14" localSheetId="1" hidden="1">'Example DAM clearing'!$F$53</definedName>
    <definedName name="solver_lhs15" localSheetId="1" hidden="1">'Example DAM clearing'!$F$59</definedName>
    <definedName name="solver_lhs16" localSheetId="1" hidden="1">'Example DAM clearing'!$F$62</definedName>
    <definedName name="solver_lhs17" localSheetId="1" hidden="1">'Example DAM clearing'!$G$56</definedName>
    <definedName name="solver_lhs18" localSheetId="1" hidden="1">'Example DAM clearing'!$H$47</definedName>
    <definedName name="solver_lhs19" localSheetId="1" hidden="1">'Example DAM clearing'!$H$53</definedName>
    <definedName name="solver_lhs2" localSheetId="1" hidden="1">'Example DAM clearing'!$A$59</definedName>
    <definedName name="solver_lhs20" localSheetId="1" hidden="1">'Example DAM clearing'!$H$59</definedName>
    <definedName name="solver_lhs21" localSheetId="1" hidden="1">'Example DAM clearing'!$H$62</definedName>
    <definedName name="solver_lhs22" localSheetId="1" hidden="1">'Example DAM clearing'!$I$56</definedName>
    <definedName name="solver_lhs23" localSheetId="1" hidden="1">'Example DAM clearing'!$J$47</definedName>
    <definedName name="solver_lhs24" localSheetId="1" hidden="1">'Example DAM clearing'!$J$53</definedName>
    <definedName name="solver_lhs25" localSheetId="1" hidden="1">'Example DAM clearing'!$J$59</definedName>
    <definedName name="solver_lhs3" localSheetId="1" hidden="1">'Example DAM clearing'!$A$62</definedName>
    <definedName name="solver_lhs4" localSheetId="1" hidden="1">'Example DAM clearing'!$B$47</definedName>
    <definedName name="solver_lhs5" localSheetId="1" hidden="1">'Example DAM clearing'!$B$53</definedName>
    <definedName name="solver_lhs6" localSheetId="1" hidden="1">'Example DAM clearing'!$C$59</definedName>
    <definedName name="solver_lhs7" localSheetId="1" hidden="1">'Example DAM clearing'!$C$62</definedName>
    <definedName name="solver_lhs8" localSheetId="1" hidden="1">'Example DAM clearing'!$D$47</definedName>
    <definedName name="solver_lhs9" localSheetId="1" hidden="1">'Example DAM clearing'!$D$49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25</definedName>
    <definedName name="solver_nwt" localSheetId="1" hidden="1">1</definedName>
    <definedName name="solver_opt" localSheetId="1" hidden="1">'Example DAM clearing'!$B$3</definedName>
    <definedName name="solver_pre" localSheetId="1" hidden="1">0.000001</definedName>
    <definedName name="solver_rbv" localSheetId="1" hidden="1">2</definedName>
    <definedName name="solver_rel1" localSheetId="1" hidden="1">2</definedName>
    <definedName name="solver_rel10" localSheetId="1" hidden="1">1</definedName>
    <definedName name="solver_rel11" localSheetId="1" hidden="1">1</definedName>
    <definedName name="solver_rel12" localSheetId="1" hidden="1">1</definedName>
    <definedName name="solver_rel13" localSheetId="1" hidden="1">3</definedName>
    <definedName name="solver_rel14" localSheetId="1" hidden="1">1</definedName>
    <definedName name="solver_rel15" localSheetId="1" hidden="1">3</definedName>
    <definedName name="solver_rel16" localSheetId="1" hidden="1">3</definedName>
    <definedName name="solver_rel17" localSheetId="1" hidden="1">3</definedName>
    <definedName name="solver_rel18" localSheetId="1" hidden="1">1</definedName>
    <definedName name="solver_rel19" localSheetId="1" hidden="1">1</definedName>
    <definedName name="solver_rel2" localSheetId="1" hidden="1">3</definedName>
    <definedName name="solver_rel20" localSheetId="1" hidden="1">1</definedName>
    <definedName name="solver_rel21" localSheetId="1" hidden="1">3</definedName>
    <definedName name="solver_rel22" localSheetId="1" hidden="1">1</definedName>
    <definedName name="solver_rel23" localSheetId="1" hidden="1">1</definedName>
    <definedName name="solver_rel24" localSheetId="1" hidden="1">1</definedName>
    <definedName name="solver_rel25" localSheetId="1" hidden="1">1</definedName>
    <definedName name="solver_rel3" localSheetId="1" hidden="1">3</definedName>
    <definedName name="solver_rel4" localSheetId="1" hidden="1">1</definedName>
    <definedName name="solver_rel5" localSheetId="1" hidden="1">1</definedName>
    <definedName name="solver_rel6" localSheetId="1" hidden="1">1</definedName>
    <definedName name="solver_rel7" localSheetId="1" hidden="1">3</definedName>
    <definedName name="solver_rel8" localSheetId="1" hidden="1">1</definedName>
    <definedName name="solver_rel9" localSheetId="1" hidden="1">3</definedName>
    <definedName name="solver_rhs1" localSheetId="1" hidden="1">'Example DAM clearing'!$B$56</definedName>
    <definedName name="solver_rhs10" localSheetId="1" hidden="1">'Example DAM clearing'!$E$53</definedName>
    <definedName name="solver_rhs11" localSheetId="1" hidden="1">'Example DAM clearing'!$E$56</definedName>
    <definedName name="solver_rhs12" localSheetId="1" hidden="1">'Example DAM clearing'!$G$47</definedName>
    <definedName name="solver_rhs13" localSheetId="1" hidden="1">'Example DAM clearing'!$G$49</definedName>
    <definedName name="solver_rhs14" localSheetId="1" hidden="1">'Example DAM clearing'!$G$53</definedName>
    <definedName name="solver_rhs15" localSheetId="1" hidden="1">'Example DAM clearing'!$G$59</definedName>
    <definedName name="solver_rhs16" localSheetId="1" hidden="1">'Example DAM clearing'!$G$62</definedName>
    <definedName name="solver_rhs17" localSheetId="1" hidden="1">'Example DAM clearing'!$H$56</definedName>
    <definedName name="solver_rhs18" localSheetId="1" hidden="1">'Example DAM clearing'!$I$47</definedName>
    <definedName name="solver_rhs19" localSheetId="1" hidden="1">'Example DAM clearing'!$I$53</definedName>
    <definedName name="solver_rhs2" localSheetId="1" hidden="1">'Example DAM clearing'!$B$59</definedName>
    <definedName name="solver_rhs20" localSheetId="1" hidden="1">'Example DAM clearing'!$I$59</definedName>
    <definedName name="solver_rhs21" localSheetId="1" hidden="1">'Example DAM clearing'!$I$62</definedName>
    <definedName name="solver_rhs22" localSheetId="1" hidden="1">'Example DAM clearing'!$J$56</definedName>
    <definedName name="solver_rhs23" localSheetId="1" hidden="1">'Example DAM clearing'!$K$47</definedName>
    <definedName name="solver_rhs24" localSheetId="1" hidden="1">'Example DAM clearing'!$K$53</definedName>
    <definedName name="solver_rhs25" localSheetId="1" hidden="1">'Example DAM clearing'!$K$59</definedName>
    <definedName name="solver_rhs3" localSheetId="1" hidden="1">'Example DAM clearing'!$B$62</definedName>
    <definedName name="solver_rhs4" localSheetId="1" hidden="1">'Example DAM clearing'!$C$47</definedName>
    <definedName name="solver_rhs5" localSheetId="1" hidden="1">'Example DAM clearing'!$C$53</definedName>
    <definedName name="solver_rhs6" localSheetId="1" hidden="1">'Example DAM clearing'!$D$59</definedName>
    <definedName name="solver_rhs7" localSheetId="1" hidden="1">'Example DAM clearing'!$D$62</definedName>
    <definedName name="solver_rhs8" localSheetId="1" hidden="1">'Example DAM clearing'!$E$47</definedName>
    <definedName name="solver_rhs9" localSheetId="1" hidden="1">'Example DAM clearing'!$E$49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F59" i="2" l="1"/>
  <c r="G56" i="2"/>
  <c r="A59" i="2"/>
  <c r="I62" i="2"/>
  <c r="H62" i="2"/>
  <c r="F62" i="2"/>
  <c r="G62" i="2"/>
  <c r="D62" i="2"/>
  <c r="C62" i="2"/>
  <c r="A62" i="2"/>
  <c r="B62" i="2"/>
  <c r="B3" i="2" l="1"/>
  <c r="J59" i="2" l="1"/>
  <c r="K59" i="2"/>
  <c r="I59" i="2"/>
  <c r="H59" i="2"/>
  <c r="G59" i="2"/>
  <c r="D59" i="2"/>
  <c r="C59" i="2"/>
  <c r="B59" i="2"/>
  <c r="J56" i="2"/>
  <c r="I56" i="2"/>
  <c r="H56" i="2"/>
  <c r="D56" i="2"/>
  <c r="E56" i="2"/>
  <c r="A56" i="2"/>
  <c r="K53" i="2"/>
  <c r="I53" i="2"/>
  <c r="G53" i="2"/>
  <c r="E53" i="2"/>
  <c r="C53" i="2"/>
  <c r="F49" i="2"/>
  <c r="D49" i="2"/>
  <c r="G49" i="2"/>
  <c r="E49" i="2"/>
  <c r="K47" i="2"/>
  <c r="I47" i="2"/>
  <c r="G47" i="2"/>
  <c r="E47" i="2"/>
  <c r="C47" i="2"/>
  <c r="G43" i="2"/>
  <c r="J53" i="2" s="1"/>
  <c r="G42" i="2"/>
  <c r="H53" i="2" s="1"/>
  <c r="G41" i="2"/>
  <c r="F53" i="2" s="1"/>
  <c r="G40" i="2"/>
  <c r="D53" i="2" s="1"/>
  <c r="G39" i="2"/>
  <c r="B53" i="2" s="1"/>
  <c r="J35" i="2"/>
  <c r="J47" i="2" s="1"/>
  <c r="J32" i="2"/>
  <c r="D47" i="2" s="1"/>
  <c r="J33" i="2"/>
  <c r="F47" i="2" s="1"/>
  <c r="J34" i="2"/>
  <c r="H47" i="2" s="1"/>
  <c r="J31" i="2"/>
  <c r="B47" i="2" s="1"/>
</calcChain>
</file>

<file path=xl/sharedStrings.xml><?xml version="1.0" encoding="utf-8"?>
<sst xmlns="http://schemas.openxmlformats.org/spreadsheetml/2006/main" count="149" uniqueCount="139">
  <si>
    <t>G1</t>
  </si>
  <si>
    <t>G2</t>
  </si>
  <si>
    <t>G3</t>
  </si>
  <si>
    <t>G4</t>
  </si>
  <si>
    <t>Energy 
$/MWh</t>
  </si>
  <si>
    <t>PFR
$/MW</t>
  </si>
  <si>
    <t>Name</t>
  </si>
  <si>
    <t>PFR/FFR Ratio</t>
  </si>
  <si>
    <t>AS Plan</t>
  </si>
  <si>
    <t>Energy Bid</t>
  </si>
  <si>
    <t>Bid MW</t>
  </si>
  <si>
    <t>GenResourceOffer</t>
  </si>
  <si>
    <t>G5</t>
  </si>
  <si>
    <t>LoadResourceOffer</t>
  </si>
  <si>
    <t>LR1</t>
  </si>
  <si>
    <t>LR2</t>
  </si>
  <si>
    <t>LR3</t>
  </si>
  <si>
    <t>G5 
(Offers FRRS-Up, FFR1)</t>
  </si>
  <si>
    <t>RegDn</t>
  </si>
  <si>
    <t>LR3 (Offers CR2)</t>
  </si>
  <si>
    <t>LR2  (Offers FFR2)</t>
  </si>
  <si>
    <t>LR4 (Offers SR2)</t>
  </si>
  <si>
    <t>LR1 (Offers FFR1 )</t>
  </si>
  <si>
    <t>CLR-1 
(Offers FRRS-Dn )</t>
  </si>
  <si>
    <t>RegUp</t>
  </si>
  <si>
    <t>RegUp
$/MW</t>
  </si>
  <si>
    <t>Bid Price
$/MWh</t>
  </si>
  <si>
    <t>LSL 
MW</t>
  </si>
  <si>
    <t>HSL 
MW</t>
  </si>
  <si>
    <t>LPC 
MW</t>
  </si>
  <si>
    <t>MPC
MW</t>
  </si>
  <si>
    <t>CR1
$/MW</t>
  </si>
  <si>
    <t>SR1
$/MW</t>
  </si>
  <si>
    <t>RegDn
$/MW</t>
  </si>
  <si>
    <t>FFR1
$/MW</t>
  </si>
  <si>
    <t>FRRS-Up
$/MW</t>
  </si>
  <si>
    <t>FFR2
$/MW</t>
  </si>
  <si>
    <t>CR2
$/MW</t>
  </si>
  <si>
    <t>SR2
$/MW</t>
  </si>
  <si>
    <t>FRRS-Dn
$/MW</t>
  </si>
  <si>
    <t>RegUp
ReqMW</t>
  </si>
  <si>
    <t>FRRS-Up
MaxMW</t>
  </si>
  <si>
    <t>PFR
ReqMW</t>
  </si>
  <si>
    <t>FFR
ReqMW</t>
  </si>
  <si>
    <t>FFR
MaxMW</t>
  </si>
  <si>
    <t>FFR1
MaxMW</t>
  </si>
  <si>
    <t>CR
ReqMW</t>
  </si>
  <si>
    <t>CR1
MinReqMW</t>
  </si>
  <si>
    <t>SR
ReqMW</t>
  </si>
  <si>
    <t>SR1
MinReqMW</t>
  </si>
  <si>
    <t>RegDn
ReqMW</t>
  </si>
  <si>
    <t>FRRS-Dn
MaxMW</t>
  </si>
  <si>
    <t>GenResourceAward</t>
  </si>
  <si>
    <t>RegUpAwdMW</t>
  </si>
  <si>
    <t>EneAwdMW</t>
  </si>
  <si>
    <t>PFRAwdMW</t>
  </si>
  <si>
    <t>CRAwdMW</t>
  </si>
  <si>
    <t>SRAwdMW</t>
  </si>
  <si>
    <t>RegDnAwdMW</t>
  </si>
  <si>
    <t>FFR1AwdMW</t>
  </si>
  <si>
    <t>FRRS-UpAwdMW</t>
  </si>
  <si>
    <t>LoadResourceAward</t>
  </si>
  <si>
    <t>FFR2AwdMW</t>
  </si>
  <si>
    <t>CR2AwdMW</t>
  </si>
  <si>
    <t>SR2AwdMW</t>
  </si>
  <si>
    <t>FRRS-DnAwdMW</t>
  </si>
  <si>
    <t>LR4</t>
  </si>
  <si>
    <t>CLR-1</t>
  </si>
  <si>
    <t>GenResourceConstraints</t>
  </si>
  <si>
    <t>G1-HSL-Limit</t>
  </si>
  <si>
    <t>G2-HSL-Limit</t>
  </si>
  <si>
    <t>G4-HSL-Limit</t>
  </si>
  <si>
    <t>G3-HSL-Limit</t>
  </si>
  <si>
    <t>G5-HSL-Limit</t>
  </si>
  <si>
    <t>G2-LSL-Limit</t>
  </si>
  <si>
    <t>G3-LSL-Limit</t>
  </si>
  <si>
    <t>CapacityUsedMW</t>
  </si>
  <si>
    <t>Cleared MW</t>
  </si>
  <si>
    <t>LoadResourceConstraint</t>
  </si>
  <si>
    <t>LR1-MPC-Limit</t>
  </si>
  <si>
    <t>LR2-MPC-Limit</t>
  </si>
  <si>
    <t>LR3-MPC-Limit</t>
  </si>
  <si>
    <t>LR4-MPC-Limit</t>
  </si>
  <si>
    <t>CLR-1-MPC-Limit</t>
  </si>
  <si>
    <t>PwrBal</t>
  </si>
  <si>
    <t>EneBidLimit</t>
  </si>
  <si>
    <t>&lt;=EneBidMW</t>
  </si>
  <si>
    <t>&lt;=G1-HSL</t>
  </si>
  <si>
    <t>&lt;=G2-HSL</t>
  </si>
  <si>
    <t>&lt;=G3-HSL</t>
  </si>
  <si>
    <t>&lt;=G4-HSL</t>
  </si>
  <si>
    <t>&lt;=G5-HSL</t>
  </si>
  <si>
    <t>&lt;=LR1-MPC</t>
  </si>
  <si>
    <t>&lt;=LR2-MPC</t>
  </si>
  <si>
    <t>&lt;=LR3-MPC</t>
  </si>
  <si>
    <t>&lt;=LR4-MPC</t>
  </si>
  <si>
    <t>&lt;=CLR-1-MPC</t>
  </si>
  <si>
    <t>equal to PwrBalLimit</t>
  </si>
  <si>
    <t>&gt;= G2-LSL</t>
  </si>
  <si>
    <t>&gt;= G3-LSL</t>
  </si>
  <si>
    <t>FRRS-Up Max</t>
  </si>
  <si>
    <t>&gt;=RegUpReq</t>
  </si>
  <si>
    <t>&lt;= FRRS-Up Max Limit</t>
  </si>
  <si>
    <t>&gt;=RegDnReq</t>
  </si>
  <si>
    <t>FRRS-Dn Max</t>
  </si>
  <si>
    <t>&lt;= FRRS-Dn Max Limit</t>
  </si>
  <si>
    <t>PFR+Ratio*FFR</t>
  </si>
  <si>
    <t>FFR-Max</t>
  </si>
  <si>
    <t>FFR1-Max</t>
  </si>
  <si>
    <t>&gt;= PFR+Ratio*FFRLimit</t>
  </si>
  <si>
    <t>&lt;= FFR-MaxLimit</t>
  </si>
  <si>
    <t>&lt;= FFR1-MaxLimit</t>
  </si>
  <si>
    <t>Objective=</t>
  </si>
  <si>
    <t>CR</t>
  </si>
  <si>
    <t>&gt;=CRReq</t>
  </si>
  <si>
    <t>CR1</t>
  </si>
  <si>
    <t>&gt;=CR1Req</t>
  </si>
  <si>
    <t>SR</t>
  </si>
  <si>
    <t>&gt;=SRReq</t>
  </si>
  <si>
    <t>SR1</t>
  </si>
  <si>
    <t>&gt;=SR1Req</t>
  </si>
  <si>
    <t>1. Click the File tab, and then click Options.</t>
  </si>
  <si>
    <t>2. Click Add-Ins, and then in the Manage box, select Excel Add-ins.</t>
  </si>
  <si>
    <t>3. Click Go.</t>
  </si>
  <si>
    <t>4. In the Add-Ins available box, select the Solver Add-in check box, and then click OK.</t>
  </si>
  <si>
    <t>1. Tip    If Solver Add-in is not listed in the Add-Ins available box, click Browse to locate the add-in.</t>
  </si>
  <si>
    <t>2. If you get prompted that the Solver add-in is not currently installed on your computer, click Yes to install it.</t>
  </si>
  <si>
    <t>5. After you load the Solver add-in, the Solver command is available in the Analysis group on the Data tab.</t>
  </si>
  <si>
    <t>If Solver command is not available in the Analysis group on the Data tab, then follow these steps to add it</t>
  </si>
  <si>
    <t xml:space="preserve">Step </t>
  </si>
  <si>
    <t>In Windows Explorer double click on the excel spreadsheet "ExampleDAM_FutureAS_05062014.xlsx"</t>
  </si>
  <si>
    <t>Go to "Example DAM Clearing" tab</t>
  </si>
  <si>
    <t>Blue fields are what the user can change</t>
  </si>
  <si>
    <t>Yellow fields are the output of the optimization</t>
  </si>
  <si>
    <t>Make changes to only the blue fields to setup the required scenario</t>
  </si>
  <si>
    <t>In the pop-up Solver parameter dialog box - click on solve button at the bottom</t>
  </si>
  <si>
    <t>Place the cursor on cell $b$3 and then click on Solver in the Analysis group on the Data tab</t>
  </si>
  <si>
    <t>In the Solver Results pop-up, click on the radio button "Keep Solver results" and also click on Senstivities in Reports and then press OK</t>
  </si>
  <si>
    <t xml:space="preserve">The yellow fields in "Example DAM Clearing" contain the outputs of the optimization and a new tab created called Sensitivity Report X contains (in the constraints section) the shadow prices for all the constraints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</si>
</sst>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8"/>
  <sheetViews>
    <sheetView tabSelected="1" workbookViewId="0">
      <selection activeCell="B30" sqref="B30"/>
    </sheetView>
  </sheetViews>
  <sheetFormatPr defaultRowHeight="15" x14ac:dyDescent="0.25"/>
  <cols>
    <col min="2" max="2" width="96.42578125" style="18" bestFit="1" customWidth="1"/>
    <col min="3" max="3" width="99.85546875" bestFit="1" customWidth="1"/>
  </cols>
  <sheetData>
    <row r="2" spans="1:3" x14ac:dyDescent="0.25">
      <c r="A2" t="s">
        <v>129</v>
      </c>
    </row>
    <row r="3" spans="1:3" x14ac:dyDescent="0.25">
      <c r="A3">
        <v>1</v>
      </c>
      <c r="B3" s="18" t="s">
        <v>128</v>
      </c>
    </row>
    <row r="4" spans="1:3" x14ac:dyDescent="0.25">
      <c r="C4" t="s">
        <v>121</v>
      </c>
    </row>
    <row r="5" spans="1:3" x14ac:dyDescent="0.25">
      <c r="C5" t="s">
        <v>122</v>
      </c>
    </row>
    <row r="6" spans="1:3" x14ac:dyDescent="0.25">
      <c r="C6" t="s">
        <v>123</v>
      </c>
    </row>
    <row r="7" spans="1:3" x14ac:dyDescent="0.25">
      <c r="C7" t="s">
        <v>124</v>
      </c>
    </row>
    <row r="8" spans="1:3" x14ac:dyDescent="0.25">
      <c r="C8" t="s">
        <v>125</v>
      </c>
    </row>
    <row r="9" spans="1:3" x14ac:dyDescent="0.25">
      <c r="C9" t="s">
        <v>126</v>
      </c>
    </row>
    <row r="10" spans="1:3" x14ac:dyDescent="0.25">
      <c r="C10" t="s">
        <v>127</v>
      </c>
    </row>
    <row r="12" spans="1:3" x14ac:dyDescent="0.25">
      <c r="A12">
        <v>2</v>
      </c>
      <c r="B12" s="18" t="s">
        <v>130</v>
      </c>
    </row>
    <row r="14" spans="1:3" x14ac:dyDescent="0.25">
      <c r="A14">
        <v>3</v>
      </c>
      <c r="B14" s="18" t="s">
        <v>131</v>
      </c>
    </row>
    <row r="16" spans="1:3" x14ac:dyDescent="0.25">
      <c r="A16">
        <v>4</v>
      </c>
      <c r="B16" s="19" t="s">
        <v>132</v>
      </c>
    </row>
    <row r="18" spans="1:2" x14ac:dyDescent="0.25">
      <c r="A18">
        <v>5</v>
      </c>
      <c r="B18" s="20" t="s">
        <v>133</v>
      </c>
    </row>
    <row r="20" spans="1:2" x14ac:dyDescent="0.25">
      <c r="A20">
        <v>6</v>
      </c>
      <c r="B20" s="19" t="s">
        <v>134</v>
      </c>
    </row>
    <row r="22" spans="1:2" x14ac:dyDescent="0.25">
      <c r="A22">
        <v>7</v>
      </c>
      <c r="B22" s="18" t="s">
        <v>136</v>
      </c>
    </row>
    <row r="24" spans="1:2" x14ac:dyDescent="0.25">
      <c r="A24">
        <v>8</v>
      </c>
      <c r="B24" s="18" t="s">
        <v>135</v>
      </c>
    </row>
    <row r="26" spans="1:2" ht="30" x14ac:dyDescent="0.25">
      <c r="A26">
        <v>9</v>
      </c>
      <c r="B26" s="18" t="s">
        <v>137</v>
      </c>
    </row>
    <row r="28" spans="1:2" ht="45" x14ac:dyDescent="0.25">
      <c r="A28">
        <v>10</v>
      </c>
      <c r="B28" s="18" t="s">
        <v>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2"/>
  <sheetViews>
    <sheetView zoomScale="80" zoomScaleNormal="80" workbookViewId="0">
      <selection activeCell="B3" sqref="B3"/>
    </sheetView>
  </sheetViews>
  <sheetFormatPr defaultRowHeight="15" x14ac:dyDescent="0.25"/>
  <cols>
    <col min="1" max="1" width="25.7109375" style="1" bestFit="1" customWidth="1"/>
    <col min="2" max="2" width="21.7109375" style="1" bestFit="1" customWidth="1"/>
    <col min="3" max="3" width="15.5703125" style="1" bestFit="1" customWidth="1"/>
    <col min="4" max="4" width="22.140625" style="1" bestFit="1" customWidth="1"/>
    <col min="5" max="5" width="13.85546875" style="1" bestFit="1" customWidth="1"/>
    <col min="6" max="6" width="17.28515625" style="1" bestFit="1" customWidth="1"/>
    <col min="7" max="7" width="23.42578125" style="1" bestFit="1" customWidth="1"/>
    <col min="8" max="8" width="14.85546875" style="1" bestFit="1" customWidth="1"/>
    <col min="9" max="9" width="17.28515625" style="1" bestFit="1" customWidth="1"/>
    <col min="10" max="10" width="22.140625" style="1" bestFit="1" customWidth="1"/>
    <col min="11" max="11" width="18" style="1" bestFit="1" customWidth="1"/>
    <col min="12" max="12" width="8.7109375" style="1" bestFit="1" customWidth="1"/>
    <col min="13" max="13" width="9.28515625" style="1" bestFit="1" customWidth="1"/>
    <col min="14" max="14" width="15.85546875" style="1" bestFit="1" customWidth="1"/>
    <col min="15" max="16384" width="9.140625" style="1"/>
  </cols>
  <sheetData>
    <row r="3" spans="1:13" x14ac:dyDescent="0.25">
      <c r="A3" s="6" t="s">
        <v>112</v>
      </c>
      <c r="B3" s="7">
        <f>(D15*B31)+(D16*B32)+(D17*B33)+(D18*B34)-(A11*C11)+(E15*C31)+(E16*C32)+(E17*C33)+(F15*D31)+(F16*D32)+(F17*D33)+(G15*E31)+(G16*E32)+(G17*E33)+(H15*F31)+(H16*F32)+(H17*F33)+(I16*G32)+(I17*G33)+(J19*H35)+(K19*I35)+(D23*B39)+(E24*C40)+(F25*D41)+(G26*E42)+(H27*F43)</f>
        <v>-359065640</v>
      </c>
    </row>
    <row r="5" spans="1:13" x14ac:dyDescent="0.25">
      <c r="A5" s="9" t="s">
        <v>8</v>
      </c>
    </row>
    <row r="6" spans="1:13" ht="45" x14ac:dyDescent="0.25">
      <c r="A6" s="10" t="s">
        <v>40</v>
      </c>
      <c r="B6" s="10" t="s">
        <v>41</v>
      </c>
      <c r="C6" s="10" t="s">
        <v>42</v>
      </c>
      <c r="D6" s="10" t="s">
        <v>43</v>
      </c>
      <c r="E6" s="10" t="s">
        <v>44</v>
      </c>
      <c r="F6" s="8" t="s">
        <v>7</v>
      </c>
      <c r="G6" s="10" t="s">
        <v>45</v>
      </c>
      <c r="H6" s="10" t="s">
        <v>46</v>
      </c>
      <c r="I6" s="10" t="s">
        <v>47</v>
      </c>
      <c r="J6" s="10" t="s">
        <v>48</v>
      </c>
      <c r="K6" s="10" t="s">
        <v>49</v>
      </c>
      <c r="L6" s="10" t="s">
        <v>50</v>
      </c>
      <c r="M6" s="10" t="s">
        <v>51</v>
      </c>
    </row>
    <row r="7" spans="1:13" x14ac:dyDescent="0.25">
      <c r="A7" s="16">
        <v>200</v>
      </c>
      <c r="B7" s="16">
        <v>50</v>
      </c>
      <c r="C7" s="16">
        <v>1400</v>
      </c>
      <c r="D7" s="16">
        <v>800</v>
      </c>
      <c r="E7" s="16">
        <v>800</v>
      </c>
      <c r="F7" s="16">
        <v>2</v>
      </c>
      <c r="G7" s="16">
        <v>100</v>
      </c>
      <c r="H7" s="16">
        <v>700</v>
      </c>
      <c r="I7" s="16">
        <v>200</v>
      </c>
      <c r="J7" s="16">
        <v>100</v>
      </c>
      <c r="K7" s="16">
        <v>50</v>
      </c>
      <c r="L7" s="16">
        <v>100</v>
      </c>
      <c r="M7" s="16">
        <v>30</v>
      </c>
    </row>
    <row r="9" spans="1:13" x14ac:dyDescent="0.25">
      <c r="A9" s="9" t="s">
        <v>9</v>
      </c>
    </row>
    <row r="10" spans="1:13" ht="30" x14ac:dyDescent="0.25">
      <c r="A10" s="10" t="s">
        <v>26</v>
      </c>
      <c r="B10" s="8" t="s">
        <v>10</v>
      </c>
      <c r="C10" s="8" t="s">
        <v>77</v>
      </c>
    </row>
    <row r="11" spans="1:13" x14ac:dyDescent="0.25">
      <c r="A11" s="16">
        <v>9000</v>
      </c>
      <c r="B11" s="16">
        <v>40000</v>
      </c>
      <c r="C11" s="17">
        <v>40000</v>
      </c>
    </row>
    <row r="13" spans="1:13" x14ac:dyDescent="0.25">
      <c r="A13" s="9" t="s">
        <v>11</v>
      </c>
    </row>
    <row r="14" spans="1:13" ht="30" x14ac:dyDescent="0.25">
      <c r="A14" s="8" t="s">
        <v>6</v>
      </c>
      <c r="B14" s="10" t="s">
        <v>27</v>
      </c>
      <c r="C14" s="10" t="s">
        <v>28</v>
      </c>
      <c r="D14" s="10" t="s">
        <v>4</v>
      </c>
      <c r="E14" s="10" t="s">
        <v>25</v>
      </c>
      <c r="F14" s="10" t="s">
        <v>5</v>
      </c>
      <c r="G14" s="10" t="s">
        <v>31</v>
      </c>
      <c r="H14" s="10" t="s">
        <v>32</v>
      </c>
      <c r="I14" s="10" t="s">
        <v>33</v>
      </c>
      <c r="J14" s="10" t="s">
        <v>34</v>
      </c>
      <c r="K14" s="10" t="s">
        <v>35</v>
      </c>
    </row>
    <row r="15" spans="1:13" x14ac:dyDescent="0.25">
      <c r="A15" s="8" t="s">
        <v>0</v>
      </c>
      <c r="B15" s="8">
        <v>0</v>
      </c>
      <c r="C15" s="16">
        <v>5000</v>
      </c>
      <c r="D15" s="16">
        <v>7000</v>
      </c>
      <c r="E15" s="16">
        <v>22</v>
      </c>
      <c r="F15" s="16">
        <v>20</v>
      </c>
      <c r="G15" s="16">
        <v>19</v>
      </c>
      <c r="H15" s="16">
        <v>16</v>
      </c>
      <c r="I15" s="8"/>
      <c r="J15" s="8"/>
      <c r="K15" s="8"/>
    </row>
    <row r="16" spans="1:13" x14ac:dyDescent="0.25">
      <c r="A16" s="8" t="s">
        <v>1</v>
      </c>
      <c r="B16" s="8">
        <v>0</v>
      </c>
      <c r="C16" s="16">
        <v>15000</v>
      </c>
      <c r="D16" s="16">
        <v>50</v>
      </c>
      <c r="E16" s="16">
        <v>15</v>
      </c>
      <c r="F16" s="16">
        <v>15</v>
      </c>
      <c r="G16" s="16">
        <v>13</v>
      </c>
      <c r="H16" s="16">
        <v>10</v>
      </c>
      <c r="I16" s="16">
        <v>12</v>
      </c>
      <c r="J16" s="8"/>
      <c r="K16" s="8"/>
    </row>
    <row r="17" spans="1:11" x14ac:dyDescent="0.25">
      <c r="A17" s="8" t="s">
        <v>2</v>
      </c>
      <c r="B17" s="8">
        <v>0</v>
      </c>
      <c r="C17" s="16">
        <v>25000</v>
      </c>
      <c r="D17" s="16">
        <v>20</v>
      </c>
      <c r="E17" s="16">
        <v>12</v>
      </c>
      <c r="F17" s="16">
        <v>10</v>
      </c>
      <c r="G17" s="16">
        <v>7</v>
      </c>
      <c r="H17" s="16">
        <v>4</v>
      </c>
      <c r="I17" s="16">
        <v>8</v>
      </c>
      <c r="J17" s="8"/>
      <c r="K17" s="8"/>
    </row>
    <row r="18" spans="1:11" x14ac:dyDescent="0.25">
      <c r="A18" s="8" t="s">
        <v>3</v>
      </c>
      <c r="B18" s="8">
        <v>0</v>
      </c>
      <c r="C18" s="16">
        <v>10000</v>
      </c>
      <c r="D18" s="16">
        <v>15</v>
      </c>
      <c r="E18" s="8"/>
      <c r="F18" s="8"/>
      <c r="G18" s="8"/>
      <c r="H18" s="8"/>
      <c r="I18" s="8"/>
      <c r="J18" s="8"/>
      <c r="K18" s="8"/>
    </row>
    <row r="19" spans="1:11" ht="30" x14ac:dyDescent="0.25">
      <c r="A19" s="10" t="s">
        <v>17</v>
      </c>
      <c r="B19" s="8">
        <v>0</v>
      </c>
      <c r="C19" s="16">
        <v>20</v>
      </c>
      <c r="D19" s="8"/>
      <c r="E19" s="8"/>
      <c r="F19" s="8"/>
      <c r="G19" s="8"/>
      <c r="H19" s="8"/>
      <c r="I19" s="8"/>
      <c r="J19" s="16">
        <v>8</v>
      </c>
      <c r="K19" s="16">
        <v>8</v>
      </c>
    </row>
    <row r="21" spans="1:11" x14ac:dyDescent="0.25">
      <c r="A21" s="9" t="s">
        <v>13</v>
      </c>
    </row>
    <row r="22" spans="1:11" ht="30" x14ac:dyDescent="0.25">
      <c r="A22" s="8" t="s">
        <v>6</v>
      </c>
      <c r="B22" s="10" t="s">
        <v>29</v>
      </c>
      <c r="C22" s="10" t="s">
        <v>30</v>
      </c>
      <c r="D22" s="10" t="s">
        <v>34</v>
      </c>
      <c r="E22" s="10" t="s">
        <v>36</v>
      </c>
      <c r="F22" s="10" t="s">
        <v>37</v>
      </c>
      <c r="G22" s="10" t="s">
        <v>38</v>
      </c>
      <c r="H22" s="10" t="s">
        <v>39</v>
      </c>
    </row>
    <row r="23" spans="1:11" x14ac:dyDescent="0.25">
      <c r="A23" s="10" t="s">
        <v>22</v>
      </c>
      <c r="B23" s="8">
        <v>0</v>
      </c>
      <c r="C23" s="16">
        <v>200</v>
      </c>
      <c r="D23" s="16">
        <v>3</v>
      </c>
      <c r="E23" s="8"/>
      <c r="F23" s="8"/>
      <c r="G23" s="8"/>
      <c r="H23" s="8"/>
    </row>
    <row r="24" spans="1:11" x14ac:dyDescent="0.25">
      <c r="A24" s="10" t="s">
        <v>20</v>
      </c>
      <c r="B24" s="8">
        <v>0</v>
      </c>
      <c r="C24" s="16">
        <v>1000</v>
      </c>
      <c r="D24" s="8"/>
      <c r="E24" s="16">
        <v>6</v>
      </c>
      <c r="F24" s="8"/>
      <c r="G24" s="8"/>
      <c r="H24" s="8"/>
    </row>
    <row r="25" spans="1:11" x14ac:dyDescent="0.25">
      <c r="A25" s="8" t="s">
        <v>19</v>
      </c>
      <c r="B25" s="8">
        <v>0</v>
      </c>
      <c r="C25" s="16">
        <v>600</v>
      </c>
      <c r="D25" s="8"/>
      <c r="E25" s="8"/>
      <c r="F25" s="16">
        <v>4</v>
      </c>
      <c r="G25" s="8"/>
      <c r="H25" s="8"/>
    </row>
    <row r="26" spans="1:11" x14ac:dyDescent="0.25">
      <c r="A26" s="8" t="s">
        <v>21</v>
      </c>
      <c r="B26" s="8">
        <v>0</v>
      </c>
      <c r="C26" s="16">
        <v>700</v>
      </c>
      <c r="D26" s="8"/>
      <c r="E26" s="8"/>
      <c r="F26" s="8"/>
      <c r="G26" s="16">
        <v>2</v>
      </c>
      <c r="H26" s="8"/>
    </row>
    <row r="27" spans="1:11" ht="30" x14ac:dyDescent="0.25">
      <c r="A27" s="10" t="s">
        <v>23</v>
      </c>
      <c r="B27" s="8">
        <v>0</v>
      </c>
      <c r="C27" s="16">
        <v>20</v>
      </c>
      <c r="D27" s="8"/>
      <c r="E27" s="8"/>
      <c r="F27" s="8"/>
      <c r="G27" s="8"/>
      <c r="H27" s="16">
        <v>8</v>
      </c>
    </row>
    <row r="29" spans="1:11" x14ac:dyDescent="0.25">
      <c r="A29" s="9" t="s">
        <v>52</v>
      </c>
    </row>
    <row r="30" spans="1:11" x14ac:dyDescent="0.25">
      <c r="A30" s="8" t="s">
        <v>6</v>
      </c>
      <c r="B30" s="8" t="s">
        <v>54</v>
      </c>
      <c r="C30" s="8" t="s">
        <v>53</v>
      </c>
      <c r="D30" s="8" t="s">
        <v>55</v>
      </c>
      <c r="E30" s="8" t="s">
        <v>56</v>
      </c>
      <c r="F30" s="8" t="s">
        <v>57</v>
      </c>
      <c r="G30" s="8" t="s">
        <v>58</v>
      </c>
      <c r="H30" s="8" t="s">
        <v>59</v>
      </c>
      <c r="I30" s="8" t="s">
        <v>60</v>
      </c>
      <c r="J30" s="8" t="s">
        <v>76</v>
      </c>
    </row>
    <row r="31" spans="1:11" x14ac:dyDescent="0.25">
      <c r="A31" s="8" t="s">
        <v>0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8"/>
      <c r="H31" s="8"/>
      <c r="I31" s="8"/>
      <c r="J31" s="17">
        <f>SUM(B31:F31)</f>
        <v>0</v>
      </c>
    </row>
    <row r="32" spans="1:11" x14ac:dyDescent="0.25">
      <c r="A32" s="8" t="s">
        <v>1</v>
      </c>
      <c r="B32" s="17">
        <v>5000</v>
      </c>
      <c r="C32" s="17">
        <v>180</v>
      </c>
      <c r="D32" s="17">
        <v>1400</v>
      </c>
      <c r="E32" s="17">
        <v>200</v>
      </c>
      <c r="F32" s="17">
        <v>50</v>
      </c>
      <c r="G32" s="17">
        <v>0</v>
      </c>
      <c r="H32" s="8"/>
      <c r="I32" s="8"/>
      <c r="J32" s="17">
        <f t="shared" ref="J32:J34" si="0">SUM(B32:F32)</f>
        <v>6830</v>
      </c>
    </row>
    <row r="33" spans="1:11" x14ac:dyDescent="0.25">
      <c r="A33" s="8" t="s">
        <v>2</v>
      </c>
      <c r="B33" s="17">
        <v>25000</v>
      </c>
      <c r="C33" s="17">
        <v>0</v>
      </c>
      <c r="D33" s="17">
        <v>0</v>
      </c>
      <c r="E33" s="17">
        <v>0</v>
      </c>
      <c r="F33" s="17">
        <v>0</v>
      </c>
      <c r="G33" s="17">
        <v>80</v>
      </c>
      <c r="H33" s="8"/>
      <c r="I33" s="8"/>
      <c r="J33" s="17">
        <f t="shared" si="0"/>
        <v>25000</v>
      </c>
    </row>
    <row r="34" spans="1:11" x14ac:dyDescent="0.25">
      <c r="A34" s="8" t="s">
        <v>3</v>
      </c>
      <c r="B34" s="17">
        <v>10000</v>
      </c>
      <c r="C34" s="8"/>
      <c r="D34" s="8">
        <v>0</v>
      </c>
      <c r="E34" s="8"/>
      <c r="F34" s="8"/>
      <c r="G34" s="8"/>
      <c r="H34" s="8"/>
      <c r="I34" s="8"/>
      <c r="J34" s="17">
        <f t="shared" si="0"/>
        <v>10000</v>
      </c>
    </row>
    <row r="35" spans="1:11" x14ac:dyDescent="0.25">
      <c r="A35" s="8" t="s">
        <v>12</v>
      </c>
      <c r="B35" s="17">
        <v>0</v>
      </c>
      <c r="C35" s="8"/>
      <c r="D35" s="8"/>
      <c r="E35" s="8"/>
      <c r="F35" s="8"/>
      <c r="G35" s="8"/>
      <c r="H35" s="17">
        <v>0</v>
      </c>
      <c r="I35" s="17">
        <v>20</v>
      </c>
      <c r="J35" s="17">
        <f>SUM(H35:I35)</f>
        <v>20</v>
      </c>
    </row>
    <row r="37" spans="1:11" x14ac:dyDescent="0.25">
      <c r="A37" s="9" t="s">
        <v>61</v>
      </c>
    </row>
    <row r="38" spans="1:11" x14ac:dyDescent="0.25">
      <c r="A38" s="8" t="s">
        <v>6</v>
      </c>
      <c r="B38" s="8" t="s">
        <v>59</v>
      </c>
      <c r="C38" s="8" t="s">
        <v>62</v>
      </c>
      <c r="D38" s="8" t="s">
        <v>63</v>
      </c>
      <c r="E38" s="8" t="s">
        <v>64</v>
      </c>
      <c r="F38" s="8" t="s">
        <v>65</v>
      </c>
      <c r="G38" s="8" t="s">
        <v>76</v>
      </c>
    </row>
    <row r="39" spans="1:11" x14ac:dyDescent="0.25">
      <c r="A39" s="8" t="s">
        <v>14</v>
      </c>
      <c r="B39" s="17">
        <v>100</v>
      </c>
      <c r="C39" s="8"/>
      <c r="D39" s="8"/>
      <c r="E39" s="8"/>
      <c r="F39" s="8"/>
      <c r="G39" s="17">
        <f>B39</f>
        <v>100</v>
      </c>
    </row>
    <row r="40" spans="1:11" x14ac:dyDescent="0.25">
      <c r="A40" s="8" t="s">
        <v>15</v>
      </c>
      <c r="B40" s="8"/>
      <c r="C40" s="17">
        <v>700</v>
      </c>
      <c r="D40" s="8"/>
      <c r="E40" s="8"/>
      <c r="F40" s="8"/>
      <c r="G40" s="17">
        <f>C40</f>
        <v>700</v>
      </c>
    </row>
    <row r="41" spans="1:11" x14ac:dyDescent="0.25">
      <c r="A41" s="8" t="s">
        <v>16</v>
      </c>
      <c r="B41" s="8"/>
      <c r="C41" s="8"/>
      <c r="D41" s="17">
        <v>500</v>
      </c>
      <c r="E41" s="8"/>
      <c r="F41" s="8"/>
      <c r="G41" s="17">
        <f>D41</f>
        <v>500</v>
      </c>
    </row>
    <row r="42" spans="1:11" x14ac:dyDescent="0.25">
      <c r="A42" s="8" t="s">
        <v>66</v>
      </c>
      <c r="B42" s="8"/>
      <c r="C42" s="8"/>
      <c r="D42" s="8"/>
      <c r="E42" s="17">
        <v>50</v>
      </c>
      <c r="F42" s="8"/>
      <c r="G42" s="17">
        <f>E42</f>
        <v>50</v>
      </c>
    </row>
    <row r="43" spans="1:11" x14ac:dyDescent="0.25">
      <c r="A43" s="8" t="s">
        <v>67</v>
      </c>
      <c r="B43" s="8"/>
      <c r="C43" s="8"/>
      <c r="D43" s="8"/>
      <c r="E43" s="8"/>
      <c r="F43" s="17">
        <v>20</v>
      </c>
      <c r="G43" s="17">
        <f>F43</f>
        <v>20</v>
      </c>
    </row>
    <row r="45" spans="1:11" x14ac:dyDescent="0.25">
      <c r="A45" s="8" t="s">
        <v>68</v>
      </c>
      <c r="B45" s="11"/>
      <c r="C45" s="11"/>
      <c r="D45" s="11"/>
      <c r="E45" s="11"/>
      <c r="F45" s="11"/>
      <c r="G45" s="11"/>
      <c r="H45" s="11"/>
      <c r="I45" s="11"/>
      <c r="J45" s="11"/>
      <c r="K45" s="3"/>
    </row>
    <row r="46" spans="1:11" x14ac:dyDescent="0.25">
      <c r="A46" s="13"/>
      <c r="B46" s="8" t="s">
        <v>69</v>
      </c>
      <c r="C46" s="8" t="s">
        <v>87</v>
      </c>
      <c r="D46" s="8" t="s">
        <v>70</v>
      </c>
      <c r="E46" s="8" t="s">
        <v>88</v>
      </c>
      <c r="F46" s="8" t="s">
        <v>72</v>
      </c>
      <c r="G46" s="8" t="s">
        <v>89</v>
      </c>
      <c r="H46" s="8" t="s">
        <v>71</v>
      </c>
      <c r="I46" s="8" t="s">
        <v>90</v>
      </c>
      <c r="J46" s="8" t="s">
        <v>73</v>
      </c>
      <c r="K46" s="8" t="s">
        <v>91</v>
      </c>
    </row>
    <row r="47" spans="1:11" x14ac:dyDescent="0.25">
      <c r="A47" s="13"/>
      <c r="B47" s="17">
        <f>J31</f>
        <v>0</v>
      </c>
      <c r="C47" s="17">
        <f>C15</f>
        <v>5000</v>
      </c>
      <c r="D47" s="17">
        <f>J32</f>
        <v>6830</v>
      </c>
      <c r="E47" s="17">
        <f>C16</f>
        <v>15000</v>
      </c>
      <c r="F47" s="17">
        <f>J33</f>
        <v>25000</v>
      </c>
      <c r="G47" s="17">
        <f>C17</f>
        <v>25000</v>
      </c>
      <c r="H47" s="17">
        <f>J34</f>
        <v>10000</v>
      </c>
      <c r="I47" s="17">
        <f>C18</f>
        <v>10000</v>
      </c>
      <c r="J47" s="17">
        <f>J35</f>
        <v>20</v>
      </c>
      <c r="K47" s="17">
        <f>C19</f>
        <v>20</v>
      </c>
    </row>
    <row r="48" spans="1:11" x14ac:dyDescent="0.25">
      <c r="A48" s="13"/>
      <c r="B48" s="14"/>
      <c r="C48" s="14"/>
      <c r="D48" s="8" t="s">
        <v>74</v>
      </c>
      <c r="E48" s="8" t="s">
        <v>98</v>
      </c>
      <c r="F48" s="8" t="s">
        <v>75</v>
      </c>
      <c r="G48" s="8" t="s">
        <v>99</v>
      </c>
      <c r="H48" s="14"/>
      <c r="I48" s="14"/>
      <c r="J48" s="14"/>
      <c r="K48" s="15"/>
    </row>
    <row r="49" spans="1:11" x14ac:dyDescent="0.25">
      <c r="A49" s="4"/>
      <c r="B49" s="12"/>
      <c r="C49" s="12"/>
      <c r="D49" s="17">
        <f>B32-G32</f>
        <v>5000</v>
      </c>
      <c r="E49" s="17">
        <f>B16</f>
        <v>0</v>
      </c>
      <c r="F49" s="17">
        <f>B33-G33</f>
        <v>24920</v>
      </c>
      <c r="G49" s="17">
        <f>B17</f>
        <v>0</v>
      </c>
      <c r="H49" s="12"/>
      <c r="I49" s="12"/>
      <c r="J49" s="12"/>
      <c r="K49" s="5"/>
    </row>
    <row r="51" spans="1:11" x14ac:dyDescent="0.25">
      <c r="A51" s="2" t="s">
        <v>78</v>
      </c>
      <c r="B51" s="11"/>
      <c r="C51" s="11"/>
      <c r="D51" s="11"/>
      <c r="E51" s="11"/>
      <c r="F51" s="11"/>
      <c r="G51" s="11"/>
      <c r="H51" s="11"/>
      <c r="I51" s="11"/>
      <c r="J51" s="11"/>
      <c r="K51" s="3"/>
    </row>
    <row r="52" spans="1:11" x14ac:dyDescent="0.25">
      <c r="A52" s="13"/>
      <c r="B52" s="8" t="s">
        <v>79</v>
      </c>
      <c r="C52" s="8" t="s">
        <v>92</v>
      </c>
      <c r="D52" s="8" t="s">
        <v>80</v>
      </c>
      <c r="E52" s="8" t="s">
        <v>93</v>
      </c>
      <c r="F52" s="8" t="s">
        <v>81</v>
      </c>
      <c r="G52" s="8" t="s">
        <v>94</v>
      </c>
      <c r="H52" s="8" t="s">
        <v>82</v>
      </c>
      <c r="I52" s="8" t="s">
        <v>95</v>
      </c>
      <c r="J52" s="8" t="s">
        <v>83</v>
      </c>
      <c r="K52" s="8" t="s">
        <v>96</v>
      </c>
    </row>
    <row r="53" spans="1:11" x14ac:dyDescent="0.25">
      <c r="A53" s="4"/>
      <c r="B53" s="17">
        <f>G39</f>
        <v>100</v>
      </c>
      <c r="C53" s="17">
        <f>C23</f>
        <v>200</v>
      </c>
      <c r="D53" s="17">
        <f>G40</f>
        <v>700</v>
      </c>
      <c r="E53" s="17">
        <f>C24</f>
        <v>1000</v>
      </c>
      <c r="F53" s="17">
        <f>G41</f>
        <v>500</v>
      </c>
      <c r="G53" s="17">
        <f>C25</f>
        <v>600</v>
      </c>
      <c r="H53" s="17">
        <f>G42</f>
        <v>50</v>
      </c>
      <c r="I53" s="17">
        <f>C26</f>
        <v>700</v>
      </c>
      <c r="J53" s="17">
        <f>G43</f>
        <v>20</v>
      </c>
      <c r="K53" s="17">
        <f>C27</f>
        <v>20</v>
      </c>
    </row>
    <row r="55" spans="1:11" x14ac:dyDescent="0.25">
      <c r="A55" s="8" t="s">
        <v>84</v>
      </c>
      <c r="B55" s="8" t="s">
        <v>97</v>
      </c>
      <c r="D55" s="8" t="s">
        <v>85</v>
      </c>
      <c r="E55" s="8" t="s">
        <v>86</v>
      </c>
      <c r="G55" s="8" t="s">
        <v>24</v>
      </c>
      <c r="H55" s="8" t="s">
        <v>101</v>
      </c>
      <c r="I55" s="8" t="s">
        <v>100</v>
      </c>
      <c r="J55" s="8" t="s">
        <v>102</v>
      </c>
    </row>
    <row r="56" spans="1:11" x14ac:dyDescent="0.25">
      <c r="A56" s="17">
        <f>SUM(B31:B34)-C11</f>
        <v>0</v>
      </c>
      <c r="B56" s="17">
        <v>0</v>
      </c>
      <c r="D56" s="17">
        <f>C11</f>
        <v>40000</v>
      </c>
      <c r="E56" s="17">
        <f>B11</f>
        <v>40000</v>
      </c>
      <c r="G56" s="17">
        <f>SUM(C31:C33)+I35</f>
        <v>200</v>
      </c>
      <c r="H56" s="17">
        <f>A7</f>
        <v>200</v>
      </c>
      <c r="I56" s="17">
        <f>I35</f>
        <v>20</v>
      </c>
      <c r="J56" s="17">
        <f>B7</f>
        <v>50</v>
      </c>
    </row>
    <row r="58" spans="1:11" x14ac:dyDescent="0.25">
      <c r="A58" s="8" t="s">
        <v>18</v>
      </c>
      <c r="B58" s="8" t="s">
        <v>103</v>
      </c>
      <c r="C58" s="8" t="s">
        <v>104</v>
      </c>
      <c r="D58" s="8" t="s">
        <v>105</v>
      </c>
      <c r="F58" s="8" t="s">
        <v>106</v>
      </c>
      <c r="G58" s="8" t="s">
        <v>109</v>
      </c>
      <c r="H58" s="8" t="s">
        <v>107</v>
      </c>
      <c r="I58" s="8" t="s">
        <v>110</v>
      </c>
      <c r="J58" s="8" t="s">
        <v>108</v>
      </c>
      <c r="K58" s="8" t="s">
        <v>111</v>
      </c>
    </row>
    <row r="59" spans="1:11" x14ac:dyDescent="0.25">
      <c r="A59" s="17">
        <f>SUM(G32:G33)+F43</f>
        <v>100</v>
      </c>
      <c r="B59" s="17">
        <f>L7</f>
        <v>100</v>
      </c>
      <c r="C59" s="17">
        <f>F43</f>
        <v>20</v>
      </c>
      <c r="D59" s="17">
        <f>M7</f>
        <v>30</v>
      </c>
      <c r="F59" s="17">
        <f>SUM(D31:D33)+(F7*(H35+B39+C40))</f>
        <v>3000</v>
      </c>
      <c r="G59" s="17">
        <f>C7+(F7*D7)</f>
        <v>3000</v>
      </c>
      <c r="H59" s="17">
        <f>(H35+B39+C40)</f>
        <v>800</v>
      </c>
      <c r="I59" s="17">
        <f>E7</f>
        <v>800</v>
      </c>
      <c r="J59" s="17">
        <f>H35+B39</f>
        <v>100</v>
      </c>
      <c r="K59" s="17">
        <f>G7</f>
        <v>100</v>
      </c>
    </row>
    <row r="61" spans="1:11" x14ac:dyDescent="0.25">
      <c r="A61" s="8" t="s">
        <v>113</v>
      </c>
      <c r="B61" s="8" t="s">
        <v>114</v>
      </c>
      <c r="C61" s="8" t="s">
        <v>115</v>
      </c>
      <c r="D61" s="8" t="s">
        <v>116</v>
      </c>
      <c r="F61" s="8" t="s">
        <v>117</v>
      </c>
      <c r="G61" s="8" t="s">
        <v>118</v>
      </c>
      <c r="H61" s="8" t="s">
        <v>119</v>
      </c>
      <c r="I61" s="8" t="s">
        <v>120</v>
      </c>
    </row>
    <row r="62" spans="1:11" x14ac:dyDescent="0.25">
      <c r="A62" s="17">
        <f>SUM(E31:E33)+D41</f>
        <v>700</v>
      </c>
      <c r="B62" s="17">
        <f>H7</f>
        <v>700</v>
      </c>
      <c r="C62" s="17">
        <f>SUM(E31:E33)</f>
        <v>200</v>
      </c>
      <c r="D62" s="17">
        <f>I7</f>
        <v>200</v>
      </c>
      <c r="F62" s="17">
        <f>SUM(F31:F33)+E42</f>
        <v>100</v>
      </c>
      <c r="G62" s="17">
        <f>J7</f>
        <v>100</v>
      </c>
      <c r="H62" s="17">
        <f>SUM(F31:F33)</f>
        <v>50</v>
      </c>
      <c r="I62" s="17">
        <f>K7</f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Example DAM clearing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Moorty, Sai</dc:creator>
  <cp:lastModifiedBy>Moorty, Sai 05022014</cp:lastModifiedBy>
  <dcterms:created xsi:type="dcterms:W3CDTF">2014-04-11T13:07:15Z</dcterms:created>
  <dcterms:modified xsi:type="dcterms:W3CDTF">2014-05-02T19:35:34Z</dcterms:modified>
</cp:coreProperties>
</file>