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'Vote'!$E$17:$I$23</definedName>
    <definedName name="clearCoopVote">'Vote'!$G$17:$I$23</definedName>
    <definedName name="clearIndGen">'Vote'!$E$26:$I$30</definedName>
    <definedName name="clearIndGenVote">'Vote'!$G$26:$I$30</definedName>
    <definedName name="clearIndREP">'Vote'!$E$40:$I$45</definedName>
    <definedName name="clearIndREPVote">'Vote'!$G$40:$I$45</definedName>
    <definedName name="clearIOU">'Vote'!$E$48:$I$51</definedName>
    <definedName name="clearIOUVote">'Vote'!$G$48:$I$51</definedName>
    <definedName name="clearMarketers">'Vote'!$E$33:$I$37</definedName>
    <definedName name="clearMarketersVote">'Vote'!$G$33:$I$37</definedName>
    <definedName name="clearMuni">'Vote'!$E$54:$I$61</definedName>
    <definedName name="clearMuniVote">'Vote'!$G$54:$I$61</definedName>
    <definedName name="clearResidential">'Vote'!$E$11:$I$14</definedName>
    <definedName name="clearResidentialVote">'Vote'!$G$11:$I$14</definedName>
    <definedName name="Coop">'Vote'!$G$16:$I$24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'Vote'!$F$62</definedName>
    <definedName name="countMuniAbstain">'Vote'!$I$62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'Vote'!$G$25:$I$31</definedName>
    <definedName name="IndREP">'Vote'!$G$39:$I$46</definedName>
    <definedName name="IOU">'Vote'!$G$47:$I$52</definedName>
    <definedName name="Marketers">'Vote'!$G$32:$I$38</definedName>
    <definedName name="MotionStatus">'Vote'!$G$3</definedName>
    <definedName name="muni">'Vote'!$G$53:$I$62</definedName>
    <definedName name="Output_Area">'Vote'!$G$3:$H$4</definedName>
    <definedName name="PercentageVote">'Vote'!$F$6</definedName>
    <definedName name="_xlnm.Print_Area" localSheetId="0">'Vote'!$A$1:$J$69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'Vote'!$F$65</definedName>
    <definedName name="VoteNumberFormat">'Vote'!$G$16:$H$65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<sst xmlns="http://schemas.openxmlformats.org/spreadsheetml/2006/main" count="155" uniqueCount="103">
  <si>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</si>
  <si>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</si>
  <si>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</si>
  <si>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</si>
  <si>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</si>
  <si>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</si>
  <si>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</si>
  <si>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</si>
  <si>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</si>
  <si>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</si>
  <si>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</si>
  <si>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</si>
  <si>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</si>
  <si>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</si>
  <si>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</si>
  <si>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</si>
  <si>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</si>
  <si>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</si>
  <si>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</si>
  <si>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</si>
  <si>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</si>
  <si>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</si>
  <si>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</si>
  <si>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</si>
  <si>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</si>
  <si>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</si>
  <si>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</si>
  <si>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</si>
  <si>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</si>
  <si>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</si>
  <si>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</si>
  <si>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</si>
  <si>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</si>
  <si>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</si>
  <si>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</si>
  <si>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</si>
  <si>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</si>
  <si>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Clif Lange</t>
  </si>
  <si>
    <t>South Texas Electric Cooperative</t>
  </si>
  <si>
    <t>Garland Power and Light</t>
  </si>
  <si>
    <t>David Detelich</t>
  </si>
  <si>
    <t>CPS Energy</t>
  </si>
  <si>
    <t>Luminant</t>
  </si>
  <si>
    <t>DeAnn Walker</t>
  </si>
  <si>
    <t>CenterPoint Energy</t>
  </si>
  <si>
    <t>Marguerite Wagner</t>
  </si>
  <si>
    <t>Edison Mission</t>
  </si>
  <si>
    <t>Morgan Stanley</t>
  </si>
  <si>
    <t>Clayton Greer</t>
  </si>
  <si>
    <t>Joe De Almeida</t>
  </si>
  <si>
    <t>John Varnell</t>
  </si>
  <si>
    <t>Amanda Frazier</t>
  </si>
  <si>
    <t>Chris Lyons</t>
  </si>
  <si>
    <t>Exelon</t>
  </si>
  <si>
    <t>Tayaun Messer</t>
  </si>
  <si>
    <t>Reliant Energy Retail Services</t>
  </si>
  <si>
    <t>Bill Barnes</t>
  </si>
  <si>
    <t>Comverge</t>
  </si>
  <si>
    <t>Colin Meehan</t>
  </si>
  <si>
    <t>Date: February 13, 2014</t>
  </si>
  <si>
    <t>City of Boerne</t>
  </si>
  <si>
    <t>TMPA</t>
  </si>
  <si>
    <t>Jeff Thompson (Ramsey Cripe)</t>
  </si>
  <si>
    <t>Bob Kahn (Ray Schwertner)</t>
  </si>
  <si>
    <t>Christine Hauk (Dan Bailey)</t>
  </si>
  <si>
    <t>Commercial metal Corporation</t>
  </si>
  <si>
    <t>Mark Smith</t>
  </si>
  <si>
    <t>Public Citizen</t>
  </si>
  <si>
    <t>David Power</t>
  </si>
  <si>
    <t>LCRA</t>
  </si>
  <si>
    <t>Sarah Bombick</t>
  </si>
  <si>
    <t>Bluebonnet</t>
  </si>
  <si>
    <t>Will Holford</t>
  </si>
  <si>
    <t>Bandera Electric Coop</t>
  </si>
  <si>
    <t>Leslie Kramer</t>
  </si>
  <si>
    <t>Perdanales Electric</t>
  </si>
  <si>
    <t>Dale jones</t>
  </si>
  <si>
    <t>Calpine</t>
  </si>
  <si>
    <t>Randy Jones</t>
  </si>
  <si>
    <t>GDF Suez</t>
  </si>
  <si>
    <t>Bob Helton</t>
  </si>
  <si>
    <t>DC Energy</t>
  </si>
  <si>
    <t>Seth Cochran</t>
  </si>
  <si>
    <t>Citigroup Energy</t>
  </si>
  <si>
    <t>Eric Goff</t>
  </si>
  <si>
    <t xml:space="preserve">Direct energy </t>
  </si>
  <si>
    <t>Sandy Morris</t>
  </si>
  <si>
    <t>Coned Solutions</t>
  </si>
  <si>
    <t>Brett Ogin</t>
  </si>
  <si>
    <t>Eneroch</t>
  </si>
  <si>
    <t>Suzanne Bertin</t>
  </si>
  <si>
    <t>Lonestar Transmission</t>
  </si>
  <si>
    <t>Randa Stephenson</t>
  </si>
  <si>
    <t>Austin Energy</t>
  </si>
  <si>
    <t>Adrianne Brandt</t>
  </si>
  <si>
    <t>Denton</t>
  </si>
  <si>
    <t>bob Wittmeyer</t>
  </si>
  <si>
    <t>City of Georgetown</t>
  </si>
  <si>
    <t>Chris Foster</t>
  </si>
  <si>
    <t>Need &gt;50% to Pass</t>
  </si>
  <si>
    <t>Motion Carries</t>
  </si>
  <si>
    <t>PRS Motion:  To reject NPRR574.</t>
  </si>
  <si>
    <t>Prepared by: S. Tindall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</si>
</sst>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2"/>
  <sheetViews>
    <sheetView showGridLines="0" tabSelected="1" zoomScalePageLayoutView="0" workbookViewId="0" topLeftCell="A1">
      <pane ySplit="8" topLeftCell="A4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101</v>
      </c>
      <c r="C3" s="69"/>
      <c r="D3" s="69"/>
      <c r="E3" s="6"/>
      <c r="F3" s="56" t="s">
        <v>22</v>
      </c>
      <c r="G3" s="65" t="s">
        <v>100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14" t="s">
        <v>59</v>
      </c>
      <c r="C5" s="15"/>
      <c r="D5" s="7"/>
      <c r="E5" s="6"/>
      <c r="F5" s="58" t="s">
        <v>20</v>
      </c>
      <c r="G5" s="59">
        <f>IF((G65+H65)=0,"",G65)</f>
        <v>5.3</v>
      </c>
      <c r="H5" s="59">
        <f>IF((G65+H65)=0,"",H65)</f>
        <v>1.7</v>
      </c>
      <c r="I5" s="60">
        <f>I65</f>
        <v>6</v>
      </c>
    </row>
    <row r="6" spans="2:9" ht="22.5" customHeight="1">
      <c r="B6" s="14" t="s">
        <v>102</v>
      </c>
      <c r="C6" s="14"/>
      <c r="D6" s="15"/>
      <c r="E6" s="16"/>
      <c r="F6" s="62" t="s">
        <v>99</v>
      </c>
      <c r="G6" s="61">
        <f>G66</f>
        <v>0.7571428571428571</v>
      </c>
      <c r="H6" s="61">
        <f>H66</f>
        <v>0.24285714285714285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49</v>
      </c>
      <c r="F11" s="33" t="s">
        <v>15</v>
      </c>
      <c r="G11" s="51"/>
      <c r="H11" s="33"/>
      <c r="I11" s="20" t="s">
        <v>21</v>
      </c>
    </row>
    <row r="12" spans="2:9" ht="11.25">
      <c r="B12" s="32" t="s">
        <v>67</v>
      </c>
      <c r="C12" s="34"/>
      <c r="D12" s="37" t="s">
        <v>18</v>
      </c>
      <c r="E12" s="52" t="s">
        <v>68</v>
      </c>
      <c r="F12" s="51" t="s">
        <v>15</v>
      </c>
      <c r="G12" s="51"/>
      <c r="H12" s="51">
        <v>0.5</v>
      </c>
      <c r="I12" s="20"/>
    </row>
    <row r="13" spans="2:9" ht="11.25">
      <c r="B13" s="32" t="s">
        <v>65</v>
      </c>
      <c r="C13" s="34"/>
      <c r="D13" s="37" t="s">
        <v>19</v>
      </c>
      <c r="E13" s="52" t="s">
        <v>66</v>
      </c>
      <c r="F13" s="51" t="s">
        <v>15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0.5</v>
      </c>
      <c r="H15" s="30">
        <f>SUM(H10:H14)</f>
        <v>0.5</v>
      </c>
      <c r="I15" s="28">
        <f>COUNTA(I10:I14)</f>
        <v>1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54</v>
      </c>
      <c r="F17" s="25" t="s">
        <v>15</v>
      </c>
      <c r="G17" s="50">
        <v>0.16666666666666666</v>
      </c>
      <c r="H17" s="26"/>
      <c r="I17" s="20"/>
    </row>
    <row r="18" spans="2:9" s="22" customFormat="1" ht="11.25">
      <c r="B18" s="23" t="s">
        <v>71</v>
      </c>
      <c r="C18" s="23"/>
      <c r="D18" s="23"/>
      <c r="E18" s="24" t="s">
        <v>72</v>
      </c>
      <c r="F18" s="64" t="s">
        <v>15</v>
      </c>
      <c r="G18" s="50">
        <v>0.16666666666666666</v>
      </c>
      <c r="H18" s="26"/>
      <c r="I18" s="20"/>
    </row>
    <row r="19" spans="2:9" s="22" customFormat="1" ht="11.25">
      <c r="B19" s="23" t="s">
        <v>75</v>
      </c>
      <c r="C19" s="23"/>
      <c r="D19" s="23"/>
      <c r="E19" s="24" t="s">
        <v>76</v>
      </c>
      <c r="F19" s="64" t="s">
        <v>15</v>
      </c>
      <c r="G19" s="50">
        <v>0.16666666666666666</v>
      </c>
      <c r="H19" s="26"/>
      <c r="I19" s="20"/>
    </row>
    <row r="20" spans="2:9" s="22" customFormat="1" ht="11.25">
      <c r="B20" s="23" t="s">
        <v>73</v>
      </c>
      <c r="C20" s="23"/>
      <c r="D20" s="23"/>
      <c r="E20" s="24" t="s">
        <v>74</v>
      </c>
      <c r="F20" s="64" t="s">
        <v>15</v>
      </c>
      <c r="G20" s="50">
        <v>0.16666666666666666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70</v>
      </c>
      <c r="F21" s="64" t="s">
        <v>15</v>
      </c>
      <c r="G21" s="50">
        <v>0.16666666666666666</v>
      </c>
      <c r="H21" s="26"/>
      <c r="I21" s="20"/>
    </row>
    <row r="22" spans="2:9" s="22" customFormat="1" ht="11.25">
      <c r="B22" s="23" t="s">
        <v>38</v>
      </c>
      <c r="C22" s="23"/>
      <c r="D22" s="23"/>
      <c r="E22" s="24" t="s">
        <v>37</v>
      </c>
      <c r="F22" s="25" t="s">
        <v>15</v>
      </c>
      <c r="G22" s="50">
        <v>0.16666666666666666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COUNTA(F16:F23)</f>
        <v>6</v>
      </c>
      <c r="G24" s="29">
        <f>SUM(G16:G23)</f>
        <v>0.9999999999999999</v>
      </c>
      <c r="H24" s="30">
        <f>SUM(H16:H23)</f>
        <v>0</v>
      </c>
      <c r="I24" s="28">
        <f>COUNTA(I16:I23)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53</v>
      </c>
      <c r="C26" s="32"/>
      <c r="D26" s="32"/>
      <c r="E26" s="52" t="s">
        <v>52</v>
      </c>
      <c r="F26" s="25" t="s">
        <v>15</v>
      </c>
      <c r="G26" s="51">
        <v>0.25</v>
      </c>
      <c r="H26" s="33"/>
      <c r="I26" s="20"/>
    </row>
    <row r="27" spans="2:9" ht="11.25">
      <c r="B27" s="32" t="s">
        <v>79</v>
      </c>
      <c r="C27" s="32"/>
      <c r="D27" s="32"/>
      <c r="E27" s="52" t="s">
        <v>80</v>
      </c>
      <c r="F27" s="64" t="s">
        <v>15</v>
      </c>
      <c r="G27" s="51">
        <v>0.25</v>
      </c>
      <c r="H27" s="33"/>
      <c r="I27" s="20"/>
    </row>
    <row r="28" spans="2:9" ht="11.25">
      <c r="B28" s="32" t="s">
        <v>77</v>
      </c>
      <c r="C28" s="32"/>
      <c r="D28" s="32"/>
      <c r="E28" s="52" t="s">
        <v>78</v>
      </c>
      <c r="F28" s="64" t="s">
        <v>15</v>
      </c>
      <c r="G28" s="51">
        <v>0.25</v>
      </c>
      <c r="H28" s="33"/>
      <c r="I28" s="20"/>
    </row>
    <row r="29" spans="2:9" ht="11.25">
      <c r="B29" s="32" t="s">
        <v>46</v>
      </c>
      <c r="C29" s="32"/>
      <c r="D29" s="32"/>
      <c r="E29" s="52" t="s">
        <v>45</v>
      </c>
      <c r="F29" s="25" t="s">
        <v>15</v>
      </c>
      <c r="G29" s="51">
        <v>0.25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20</v>
      </c>
      <c r="F31" s="28">
        <f>COUNTA(F25:F30)</f>
        <v>4</v>
      </c>
      <c r="G31" s="29">
        <f>SUM(G25:G30)</f>
        <v>1</v>
      </c>
      <c r="H31" s="30">
        <f>SUM(H25:H30)</f>
        <v>0</v>
      </c>
      <c r="I31" s="28">
        <f>COUNTA(I25:I30)</f>
        <v>0</v>
      </c>
    </row>
    <row r="32" spans="2:9" ht="11.25">
      <c r="B32" s="6" t="s">
        <v>12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47</v>
      </c>
      <c r="C33" s="32"/>
      <c r="D33" s="32"/>
      <c r="E33" s="52" t="s">
        <v>48</v>
      </c>
      <c r="F33" s="25" t="s">
        <v>15</v>
      </c>
      <c r="G33" s="51"/>
      <c r="H33" s="51">
        <v>0.5</v>
      </c>
      <c r="I33" s="20"/>
    </row>
    <row r="34" spans="2:9" ht="11.25">
      <c r="B34" s="32" t="s">
        <v>83</v>
      </c>
      <c r="C34" s="32"/>
      <c r="D34" s="32"/>
      <c r="E34" s="52" t="s">
        <v>84</v>
      </c>
      <c r="F34" s="64" t="s">
        <v>15</v>
      </c>
      <c r="G34" s="51"/>
      <c r="H34" s="51"/>
      <c r="I34" s="20" t="s">
        <v>21</v>
      </c>
    </row>
    <row r="35" spans="2:9" ht="11.25">
      <c r="B35" s="32" t="s">
        <v>81</v>
      </c>
      <c r="C35" s="32"/>
      <c r="D35" s="32"/>
      <c r="E35" s="52" t="s">
        <v>82</v>
      </c>
      <c r="F35" s="64" t="s">
        <v>15</v>
      </c>
      <c r="G35" s="51"/>
      <c r="H35" s="51">
        <v>0.5</v>
      </c>
      <c r="I35" s="20"/>
    </row>
    <row r="36" spans="2:9" ht="11.25">
      <c r="B36" s="32" t="s">
        <v>36</v>
      </c>
      <c r="C36" s="32"/>
      <c r="D36" s="32"/>
      <c r="E36" s="52" t="s">
        <v>50</v>
      </c>
      <c r="F36" s="25" t="s">
        <v>15</v>
      </c>
      <c r="G36" s="51"/>
      <c r="H36" s="33"/>
      <c r="I36" s="20" t="s">
        <v>21</v>
      </c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COUNTA(F32:F37)</f>
        <v>4</v>
      </c>
      <c r="G38" s="29">
        <f>SUM(G32:G37)</f>
        <v>0</v>
      </c>
      <c r="H38" s="30">
        <f>SUM(H32:H37)</f>
        <v>1</v>
      </c>
      <c r="I38" s="28">
        <f>COUNTA(I32:I37)</f>
        <v>2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55</v>
      </c>
      <c r="C40" s="32"/>
      <c r="D40" s="32"/>
      <c r="E40" s="52" t="s">
        <v>56</v>
      </c>
      <c r="F40" s="25" t="s">
        <v>15</v>
      </c>
      <c r="G40" s="51">
        <v>0.25</v>
      </c>
      <c r="H40" s="33"/>
      <c r="I40" s="20"/>
    </row>
    <row r="41" spans="2:9" ht="11.25">
      <c r="B41" s="32" t="s">
        <v>85</v>
      </c>
      <c r="C41" s="32"/>
      <c r="D41" s="32"/>
      <c r="E41" s="52" t="s">
        <v>86</v>
      </c>
      <c r="F41" s="64" t="s">
        <v>15</v>
      </c>
      <c r="G41" s="51">
        <v>0.25</v>
      </c>
      <c r="H41" s="33"/>
      <c r="I41" s="20"/>
    </row>
    <row r="42" spans="2:9" ht="11.25">
      <c r="B42" s="32" t="s">
        <v>89</v>
      </c>
      <c r="C42" s="32"/>
      <c r="D42" s="32"/>
      <c r="E42" s="52" t="s">
        <v>90</v>
      </c>
      <c r="F42" s="64" t="s">
        <v>15</v>
      </c>
      <c r="G42" s="51">
        <v>0.25</v>
      </c>
      <c r="H42" s="33"/>
      <c r="I42" s="20"/>
    </row>
    <row r="43" spans="2:9" ht="11.25">
      <c r="B43" s="32" t="s">
        <v>87</v>
      </c>
      <c r="C43" s="32"/>
      <c r="D43" s="32"/>
      <c r="E43" s="52" t="s">
        <v>88</v>
      </c>
      <c r="F43" s="64" t="s">
        <v>15</v>
      </c>
      <c r="G43" s="51"/>
      <c r="H43" s="33"/>
      <c r="I43" s="20" t="s">
        <v>21</v>
      </c>
    </row>
    <row r="44" spans="2:9" ht="11.25">
      <c r="B44" s="32" t="s">
        <v>57</v>
      </c>
      <c r="C44" s="32"/>
      <c r="D44" s="32"/>
      <c r="E44" s="52" t="s">
        <v>58</v>
      </c>
      <c r="F44" s="25" t="s">
        <v>15</v>
      </c>
      <c r="G44" s="51">
        <v>0.25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COUNTA(F39:F44)</f>
        <v>5</v>
      </c>
      <c r="G46" s="29">
        <f>SUM(G39:G44)</f>
        <v>1</v>
      </c>
      <c r="H46" s="30">
        <f>SUM(H39:H44)</f>
        <v>0</v>
      </c>
      <c r="I46" s="28">
        <f>COUNTA(I39:I44)</f>
        <v>1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42</v>
      </c>
      <c r="C48" s="32"/>
      <c r="D48" s="32"/>
      <c r="E48" s="52" t="s">
        <v>51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91</v>
      </c>
      <c r="C49" s="32"/>
      <c r="D49" s="32"/>
      <c r="E49" s="52" t="s">
        <v>92</v>
      </c>
      <c r="F49" s="64" t="s">
        <v>15</v>
      </c>
      <c r="G49" s="51">
        <v>0.3333333333333333</v>
      </c>
      <c r="H49" s="51"/>
      <c r="I49" s="20"/>
    </row>
    <row r="50" spans="2:9" ht="11.25">
      <c r="B50" s="32" t="s">
        <v>44</v>
      </c>
      <c r="C50" s="32"/>
      <c r="D50" s="32"/>
      <c r="E50" s="52" t="s">
        <v>43</v>
      </c>
      <c r="F50" s="25" t="s">
        <v>15</v>
      </c>
      <c r="G50" s="51">
        <v>0.3333333333333333</v>
      </c>
      <c r="H50" s="33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39</v>
      </c>
      <c r="C54" s="32"/>
      <c r="D54" s="32"/>
      <c r="E54" s="52" t="s">
        <v>64</v>
      </c>
      <c r="F54" s="25" t="s">
        <v>15</v>
      </c>
      <c r="G54" s="51">
        <v>0.2</v>
      </c>
      <c r="H54" s="33"/>
      <c r="I54" s="20"/>
    </row>
    <row r="55" spans="2:9" ht="11.25">
      <c r="B55" s="32" t="s">
        <v>93</v>
      </c>
      <c r="C55" s="32"/>
      <c r="D55" s="32"/>
      <c r="E55" s="52" t="s">
        <v>94</v>
      </c>
      <c r="F55" s="64" t="s">
        <v>15</v>
      </c>
      <c r="G55" s="51">
        <v>0.2</v>
      </c>
      <c r="H55" s="33"/>
      <c r="I55" s="20"/>
    </row>
    <row r="56" spans="2:9" ht="11.25">
      <c r="B56" s="32" t="s">
        <v>95</v>
      </c>
      <c r="C56" s="32"/>
      <c r="D56" s="32"/>
      <c r="E56" s="52" t="s">
        <v>96</v>
      </c>
      <c r="F56" s="64" t="s">
        <v>15</v>
      </c>
      <c r="G56" s="51">
        <v>0.2</v>
      </c>
      <c r="H56" s="33"/>
      <c r="I56" s="20"/>
    </row>
    <row r="57" spans="2:9" ht="11.25">
      <c r="B57" s="32" t="s">
        <v>61</v>
      </c>
      <c r="C57" s="32"/>
      <c r="D57" s="32"/>
      <c r="E57" s="52" t="s">
        <v>63</v>
      </c>
      <c r="F57" s="64" t="s">
        <v>15</v>
      </c>
      <c r="G57" s="51">
        <v>0.2</v>
      </c>
      <c r="H57" s="33"/>
      <c r="I57" s="20"/>
    </row>
    <row r="58" spans="2:9" ht="11.25">
      <c r="B58" s="32" t="s">
        <v>97</v>
      </c>
      <c r="C58" s="32"/>
      <c r="D58" s="32"/>
      <c r="E58" s="52" t="s">
        <v>98</v>
      </c>
      <c r="F58" s="64" t="s">
        <v>15</v>
      </c>
      <c r="G58" s="51"/>
      <c r="H58" s="33"/>
      <c r="I58" s="20" t="s">
        <v>21</v>
      </c>
    </row>
    <row r="59" spans="2:9" ht="11.25">
      <c r="B59" s="32" t="s">
        <v>60</v>
      </c>
      <c r="C59" s="32"/>
      <c r="D59" s="32"/>
      <c r="E59" s="52" t="s">
        <v>62</v>
      </c>
      <c r="F59" s="64" t="s">
        <v>15</v>
      </c>
      <c r="G59" s="51"/>
      <c r="H59" s="33"/>
      <c r="I59" s="20" t="s">
        <v>21</v>
      </c>
    </row>
    <row r="60" spans="2:9" ht="11.25">
      <c r="B60" s="32" t="s">
        <v>41</v>
      </c>
      <c r="C60" s="32"/>
      <c r="D60" s="32"/>
      <c r="E60" s="52" t="s">
        <v>40</v>
      </c>
      <c r="F60" s="25" t="s">
        <v>15</v>
      </c>
      <c r="G60" s="51"/>
      <c r="H60" s="51">
        <v>0.2</v>
      </c>
      <c r="I60" s="20"/>
    </row>
    <row r="61" spans="2:9" ht="7.5" customHeight="1">
      <c r="B61" s="14"/>
      <c r="C61" s="14"/>
      <c r="D61" s="14"/>
      <c r="E61" s="16"/>
      <c r="F61" s="20"/>
      <c r="G61" s="21"/>
      <c r="H61" s="21"/>
      <c r="I61" s="20"/>
    </row>
    <row r="62" spans="2:9" ht="11.25">
      <c r="B62" s="14"/>
      <c r="C62" s="14"/>
      <c r="D62" s="14"/>
      <c r="E62" s="1" t="s">
        <v>20</v>
      </c>
      <c r="F62" s="28">
        <f>COUNTA(F53:F61)</f>
        <v>7</v>
      </c>
      <c r="G62" s="29">
        <f>SUM(G53:G61)</f>
        <v>0.8</v>
      </c>
      <c r="H62" s="30">
        <f>SUM(H53:H61)</f>
        <v>0.2</v>
      </c>
      <c r="I62" s="28">
        <f>COUNTA(I53:I61)</f>
        <v>2</v>
      </c>
    </row>
    <row r="63" spans="2:9" ht="11.25">
      <c r="B63" s="6" t="s">
        <v>8</v>
      </c>
      <c r="C63" s="14"/>
      <c r="D63" s="14"/>
      <c r="E63" s="38"/>
      <c r="F63" s="8"/>
      <c r="G63" s="39"/>
      <c r="H63" s="40"/>
      <c r="I63" s="11"/>
    </row>
    <row r="64" spans="2:9" ht="11.25">
      <c r="B64" s="16"/>
      <c r="C64" s="14"/>
      <c r="D64" s="14"/>
      <c r="E64" s="16"/>
      <c r="F64" s="8"/>
      <c r="G64" s="41"/>
      <c r="H64" s="41"/>
      <c r="I64" s="42" t="s">
        <v>7</v>
      </c>
    </row>
    <row r="65" spans="2:9" ht="12" thickBot="1">
      <c r="B65" s="16"/>
      <c r="C65" s="6"/>
      <c r="D65" s="6"/>
      <c r="E65" s="1" t="s">
        <v>20</v>
      </c>
      <c r="F65" s="28">
        <f>F15+F24+F62+F52+F31+F46+F38</f>
        <v>32</v>
      </c>
      <c r="G65" s="43">
        <f>G15+G24+G62+G52+G31+G46+G38</f>
        <v>5.3</v>
      </c>
      <c r="H65" s="43">
        <f>H15+H24+H62+H52+H31+H46+H38</f>
        <v>1.7</v>
      </c>
      <c r="I65" s="28">
        <f>I15+I24+I62+I52+I31+I46+I38</f>
        <v>6</v>
      </c>
    </row>
    <row r="66" spans="2:9" ht="12.75" thickBot="1" thickTop="1">
      <c r="B66" s="44"/>
      <c r="C66" s="16"/>
      <c r="D66" s="16"/>
      <c r="E66" s="16"/>
      <c r="F66" s="1" t="s">
        <v>5</v>
      </c>
      <c r="G66" s="45">
        <f>IF((G65+H65)=0,"",G65/(G65+H65))</f>
        <v>0.7571428571428571</v>
      </c>
      <c r="H66" s="45">
        <f>IF((G65+H65)=0,"",H65/(G65+H65))</f>
        <v>0.24285714285714285</v>
      </c>
      <c r="I66" s="19"/>
    </row>
    <row r="67" spans="2:9" ht="12" thickTop="1">
      <c r="B67" s="44"/>
      <c r="C67" s="16"/>
      <c r="D67" s="16"/>
      <c r="E67" s="16"/>
      <c r="F67" s="8"/>
      <c r="G67" s="8"/>
      <c r="H67" s="8"/>
      <c r="I67" s="11"/>
    </row>
    <row r="69" ht="12" hidden="1" thickBot="1">
      <c r="B69" s="47" t="s">
        <v>25</v>
      </c>
    </row>
    <row r="70" ht="12" hidden="1" thickTop="1">
      <c r="B70" s="48" t="s">
        <v>18</v>
      </c>
    </row>
    <row r="71" ht="11.25" hidden="1">
      <c r="B71" s="48" t="s">
        <v>17</v>
      </c>
    </row>
    <row r="72" ht="11.25" hidden="1">
      <c r="B72" s="49" t="s">
        <v>19</v>
      </c>
    </row>
    <row r="73" ht="11.25" hidden="1"/>
    <row r="74" ht="12" hidden="1" thickBot="1">
      <c r="B74" s="47" t="s">
        <v>26</v>
      </c>
    </row>
    <row r="75" ht="12" hidden="1" thickTop="1">
      <c r="B75" s="48" t="s">
        <v>23</v>
      </c>
    </row>
    <row r="76" ht="11.25" hidden="1">
      <c r="B76" s="63" t="s">
        <v>24</v>
      </c>
    </row>
    <row r="77" ht="11.25" hidden="1"/>
    <row r="78" ht="12" hidden="1" thickBot="1">
      <c r="B78" s="47" t="s">
        <v>27</v>
      </c>
    </row>
    <row r="79" ht="12" hidden="1" thickTop="1">
      <c r="B79" s="48" t="s">
        <v>21</v>
      </c>
    </row>
    <row r="80" ht="11.25" hidden="1">
      <c r="B80" s="49"/>
    </row>
    <row r="81" ht="11.25" hidden="1"/>
    <row r="82" ht="12" hidden="1" thickBot="1">
      <c r="B82" s="47" t="s">
        <v>28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29</v>
      </c>
    </row>
    <row r="87" ht="12" hidden="1" thickTop="1">
      <c r="B87" s="48" t="s">
        <v>15</v>
      </c>
    </row>
    <row r="88" ht="11.25" hidden="1">
      <c r="B88" s="49"/>
    </row>
    <row r="89" ht="11.25" hidden="1"/>
    <row r="90" ht="12" hidden="1" thickBot="1">
      <c r="B90" s="47" t="s">
        <v>30</v>
      </c>
    </row>
    <row r="91" ht="12" hidden="1" thickTop="1">
      <c r="B91" s="48">
        <v>1</v>
      </c>
    </row>
    <row r="92" ht="11.25" hidden="1">
      <c r="B9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61:I61 F47:I47 F32:I32 F30:I30 F23:I23 F25:I25 F39:I39 F37:I37 F51:I51 I53 I10 F14:I14 F16:I16">
      <formula1>#REF!</formula1>
    </dataValidation>
    <dataValidation type="list" showInputMessage="1" showErrorMessage="1" sqref="F48:F50 F33:F36 F17:F22 F26:F29 F40:F45 F54:F60">
      <formula1>$B$83:$B$84</formula1>
    </dataValidation>
    <dataValidation type="list" showInputMessage="1" showErrorMessage="1" sqref="I48:I50 I33:I36 I17:I22 I26:I29 I11:I13 I40:I45 I54:I60">
      <formula1>$B$79:$B$80</formula1>
    </dataValidation>
    <dataValidation type="list" allowBlank="1" showInputMessage="1" showErrorMessage="1" sqref="F11:F13">
      <formula1>$B$83:$B$84</formula1>
    </dataValidation>
    <dataValidation type="list" showInputMessage="1" showErrorMessage="1" sqref="D11:D13">
      <formula1>$B$70:$B$72</formula1>
    </dataValidation>
    <dataValidation type="list" showInputMessage="1" showErrorMessage="1" sqref="F10">
      <formula1>$B$91:$B$92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2014-02-17T16:03:14Z</dcterms:modified>
  <cp:category/>
  <cp:version/>
  <cp:contentType/>
  <cp:contentStatus/>
</cp:coreProperties>
</file>