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'Vote'!$E$35:$I$39</definedName>
    <definedName name="clearIndREPVote">'Vote'!$G$35:$I$39</definedName>
    <definedName name="clearIOU">'Vote'!$E$42:$I$45</definedName>
    <definedName name="clearIOUVote">'Vote'!$G$42:$I$45</definedName>
    <definedName name="clearMarketers">'Vote'!$E$29:$I$32</definedName>
    <definedName name="clearMarketersVote">'Vote'!$G$29:$I$32</definedName>
    <definedName name="clearMuni">'Vote'!$E$48:$I$52</definedName>
    <definedName name="clearMuniVote">'Vote'!$G$48:$I$52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'Vote'!$F$33</definedName>
    <definedName name="countMarketersAbstain">'Vote'!$I$33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'Vote'!$G$34:$I$40</definedName>
    <definedName name="IOU">'Vote'!$G$41:$I$46</definedName>
    <definedName name="Marketers">'Vote'!$G$28:$I$33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<sst xmlns="http://schemas.openxmlformats.org/spreadsheetml/2006/main" count="118" uniqueCount="86">
  <si>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</si>
  <si>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</si>
  <si>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</si>
  <si>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</si>
  <si>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</si>
  <si>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</si>
  <si>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</si>
  <si>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</si>
  <si>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</si>
  <si>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</si>
  <si>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</si>
  <si>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</si>
  <si>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</si>
  <si>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</si>
  <si>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</si>
  <si>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</si>
  <si>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</si>
  <si>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</si>
  <si>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</si>
  <si>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</si>
  <si>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</si>
  <si>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</si>
  <si>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</si>
  <si>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</si>
  <si>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</si>
  <si>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</si>
  <si>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</si>
  <si>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</si>
  <si>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</si>
  <si>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</si>
  <si>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</si>
  <si>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</si>
  <si>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</si>
  <si>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</si>
  <si>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</si>
  <si>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</si>
  <si>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</si>
  <si>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South Texas Electric Cooperative</t>
  </si>
  <si>
    <t>Garland Power and Light</t>
  </si>
  <si>
    <t>Dan Bailey</t>
  </si>
  <si>
    <t>CPS Energy</t>
  </si>
  <si>
    <t>Luminant</t>
  </si>
  <si>
    <t>DeAnn Walker</t>
  </si>
  <si>
    <t>CenterPoint Energy</t>
  </si>
  <si>
    <t>Marguerite Wagner</t>
  </si>
  <si>
    <t>Edison Mission</t>
  </si>
  <si>
    <t>Morgan Stanley</t>
  </si>
  <si>
    <t>Clayton Greer</t>
  </si>
  <si>
    <t>Joe De Almeida</t>
  </si>
  <si>
    <t>Public Citizen Inc.</t>
  </si>
  <si>
    <t>David Power</t>
  </si>
  <si>
    <t>Consolidated Edison Solutions</t>
  </si>
  <si>
    <t>Bret Ogin</t>
  </si>
  <si>
    <t>Matt White</t>
  </si>
  <si>
    <t>Accent Energy Texas</t>
  </si>
  <si>
    <t>John Varnell</t>
  </si>
  <si>
    <t>Amanda Frazier</t>
  </si>
  <si>
    <t>Shari Heino</t>
  </si>
  <si>
    <t>Exelon</t>
  </si>
  <si>
    <t>Chris Lyons</t>
  </si>
  <si>
    <t>Date: 20131121</t>
  </si>
  <si>
    <t xml:space="preserve">Clif Lange </t>
  </si>
  <si>
    <t>Chapparal Steel</t>
  </si>
  <si>
    <t>Mark Smith</t>
  </si>
  <si>
    <t>Y</t>
  </si>
  <si>
    <t>LCRA</t>
  </si>
  <si>
    <t>Sara Bombick</t>
  </si>
  <si>
    <t>GDF Suez</t>
  </si>
  <si>
    <t>Bob Helton</t>
  </si>
  <si>
    <t>Direct Energy</t>
  </si>
  <si>
    <t>Sandy Morris</t>
  </si>
  <si>
    <t>Green Mountain</t>
  </si>
  <si>
    <t>Rob Bevill</t>
  </si>
  <si>
    <t>Randa Stephenson</t>
  </si>
  <si>
    <t>Lone Star Transmission</t>
  </si>
  <si>
    <t>Kenan Ogelman</t>
  </si>
  <si>
    <t>Austin Energy</t>
  </si>
  <si>
    <t>Adrianne Brandt</t>
  </si>
  <si>
    <t>Denton</t>
  </si>
  <si>
    <t>Bob Wittmeyer</t>
  </si>
  <si>
    <t>Need &gt;50% to Pass</t>
  </si>
  <si>
    <t>Citigroup Energy</t>
  </si>
  <si>
    <t>Eric Goff</t>
  </si>
  <si>
    <t>Motion Carries</t>
  </si>
  <si>
    <t>PRS Motion: To table NPRR581 and refer the issue to ROS.</t>
  </si>
  <si>
    <t>Prepared by: S. Tindall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</si>
</sst>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84</v>
      </c>
      <c r="C3" s="68"/>
      <c r="D3" s="68"/>
      <c r="E3" s="6"/>
      <c r="F3" s="55" t="s">
        <v>22</v>
      </c>
      <c r="G3" s="64" t="s">
        <v>83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14" t="s">
        <v>60</v>
      </c>
      <c r="C5" s="15"/>
      <c r="D5" s="7"/>
      <c r="E5" s="6"/>
      <c r="F5" s="57" t="s">
        <v>20</v>
      </c>
      <c r="G5" s="58">
        <f>IF((G56+H56)=0,"",G56)</f>
        <v>3.5833333333333335</v>
      </c>
      <c r="H5" s="58">
        <f>IF((G56+H56)=0,"",H56)</f>
        <v>3.4166666666666665</v>
      </c>
      <c r="I5" s="59">
        <f>I56</f>
        <v>1</v>
      </c>
    </row>
    <row r="6" spans="2:9" ht="22.5" customHeight="1">
      <c r="B6" s="14" t="s">
        <v>85</v>
      </c>
      <c r="C6" s="14"/>
      <c r="D6" s="15"/>
      <c r="E6" s="16"/>
      <c r="F6" s="61" t="s">
        <v>80</v>
      </c>
      <c r="G6" s="60">
        <f>G57</f>
        <v>0.511904761904762</v>
      </c>
      <c r="H6" s="60">
        <f>H57</f>
        <v>0.4880952380952381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/>
      <c r="E10" s="53" t="s">
        <v>16</v>
      </c>
      <c r="F10" s="52">
        <v>1</v>
      </c>
      <c r="G10" s="34"/>
      <c r="H10" s="35"/>
      <c r="I10" s="20"/>
    </row>
    <row r="11" spans="2:9" ht="11.25">
      <c r="B11" s="31" t="s">
        <v>33</v>
      </c>
      <c r="C11" s="33"/>
      <c r="D11" s="36" t="s">
        <v>19</v>
      </c>
      <c r="E11" s="51" t="s">
        <v>48</v>
      </c>
      <c r="F11" s="32" t="s">
        <v>15</v>
      </c>
      <c r="G11" s="50">
        <v>0.25</v>
      </c>
      <c r="H11" s="50"/>
      <c r="I11" s="20"/>
    </row>
    <row r="12" spans="2:9" ht="11.25">
      <c r="B12" s="31" t="s">
        <v>62</v>
      </c>
      <c r="C12" s="33"/>
      <c r="D12" s="36" t="s">
        <v>19</v>
      </c>
      <c r="E12" s="51" t="s">
        <v>63</v>
      </c>
      <c r="F12" s="50" t="s">
        <v>64</v>
      </c>
      <c r="G12" s="50"/>
      <c r="H12" s="50">
        <v>0.25</v>
      </c>
      <c r="I12" s="20"/>
    </row>
    <row r="13" spans="2:9" ht="11.25">
      <c r="B13" s="31" t="s">
        <v>49</v>
      </c>
      <c r="C13" s="33"/>
      <c r="D13" s="36" t="s">
        <v>17</v>
      </c>
      <c r="E13" s="51" t="s">
        <v>50</v>
      </c>
      <c r="F13" s="50" t="s">
        <v>15</v>
      </c>
      <c r="G13" s="50"/>
      <c r="H13" s="50">
        <v>0.5</v>
      </c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7">
        <f>COUNTA(F11:F14)</f>
        <v>3</v>
      </c>
      <c r="G15" s="28">
        <f>SUM(G10:G14)</f>
        <v>0.25</v>
      </c>
      <c r="H15" s="29">
        <f>SUM(H10:H14)</f>
        <v>0.75</v>
      </c>
      <c r="I15" s="27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57</v>
      </c>
      <c r="F17" s="25" t="s">
        <v>15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63" t="s">
        <v>15</v>
      </c>
      <c r="G18" s="49">
        <v>0.3333333333333333</v>
      </c>
      <c r="H18" s="49"/>
      <c r="I18" s="20"/>
    </row>
    <row r="19" spans="2:9" s="22" customFormat="1" ht="11.25">
      <c r="B19" s="23" t="s">
        <v>37</v>
      </c>
      <c r="C19" s="23"/>
      <c r="D19" s="23"/>
      <c r="E19" s="24" t="s">
        <v>61</v>
      </c>
      <c r="F19" s="25" t="s">
        <v>15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20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31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58</v>
      </c>
      <c r="C23" s="31"/>
      <c r="D23" s="31"/>
      <c r="E23" s="51" t="s">
        <v>59</v>
      </c>
      <c r="F23" s="25"/>
      <c r="G23" s="50"/>
      <c r="H23" s="50"/>
      <c r="I23" s="20"/>
    </row>
    <row r="24" spans="2:9" ht="11.25">
      <c r="B24" s="31" t="s">
        <v>67</v>
      </c>
      <c r="C24" s="31"/>
      <c r="D24" s="31"/>
      <c r="E24" s="51" t="s">
        <v>68</v>
      </c>
      <c r="F24" s="63" t="s">
        <v>15</v>
      </c>
      <c r="G24" s="50"/>
      <c r="H24" s="50"/>
      <c r="I24" s="20" t="s">
        <v>21</v>
      </c>
    </row>
    <row r="25" spans="2:9" ht="11.25">
      <c r="B25" s="31" t="s">
        <v>45</v>
      </c>
      <c r="C25" s="31"/>
      <c r="D25" s="31"/>
      <c r="E25" s="51" t="s">
        <v>44</v>
      </c>
      <c r="F25" s="25" t="s">
        <v>15</v>
      </c>
      <c r="G25" s="50">
        <v>1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20</v>
      </c>
      <c r="F27" s="27">
        <f>COUNTA(F22:F26)</f>
        <v>2</v>
      </c>
      <c r="G27" s="28">
        <f>SUM(G22:G26)</f>
        <v>1</v>
      </c>
      <c r="H27" s="29">
        <f>SUM(H22:H26)</f>
        <v>0</v>
      </c>
      <c r="I27" s="27">
        <f>COUNTA(I22:I26)</f>
        <v>1</v>
      </c>
    </row>
    <row r="28" spans="2:9" ht="11.25">
      <c r="B28" s="6" t="s">
        <v>12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46</v>
      </c>
      <c r="C29" s="31"/>
      <c r="D29" s="31"/>
      <c r="E29" s="51" t="s">
        <v>47</v>
      </c>
      <c r="F29" s="25" t="s">
        <v>15</v>
      </c>
      <c r="G29" s="50">
        <v>0.3333333333333333</v>
      </c>
      <c r="H29" s="50"/>
      <c r="I29" s="20"/>
    </row>
    <row r="30" spans="2:9" ht="11.25">
      <c r="B30" s="31" t="s">
        <v>81</v>
      </c>
      <c r="C30" s="31"/>
      <c r="D30" s="31"/>
      <c r="E30" s="51" t="s">
        <v>82</v>
      </c>
      <c r="F30" s="63" t="s">
        <v>15</v>
      </c>
      <c r="G30" s="50"/>
      <c r="H30" s="50">
        <v>0.3333333333333333</v>
      </c>
      <c r="I30" s="20"/>
    </row>
    <row r="31" spans="2:9" ht="11.25">
      <c r="B31" s="31" t="s">
        <v>36</v>
      </c>
      <c r="C31" s="31"/>
      <c r="D31" s="31"/>
      <c r="E31" s="51" t="s">
        <v>55</v>
      </c>
      <c r="F31" s="63" t="s">
        <v>15</v>
      </c>
      <c r="G31" s="50"/>
      <c r="H31" s="50">
        <v>0.3333333333333333</v>
      </c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7">
        <f>COUNTA(F28:F32)</f>
        <v>3</v>
      </c>
      <c r="G33" s="28">
        <f>SUM(G28:G32)</f>
        <v>0.3333333333333333</v>
      </c>
      <c r="H33" s="29">
        <f>SUM(H28:H32)</f>
        <v>0.6666666666666666</v>
      </c>
      <c r="I33" s="27">
        <f>COUNTA(I28:I32)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1" t="s">
        <v>51</v>
      </c>
      <c r="C35" s="31"/>
      <c r="D35" s="31"/>
      <c r="E35" s="51" t="s">
        <v>52</v>
      </c>
      <c r="F35" s="25"/>
      <c r="G35" s="50"/>
      <c r="H35" s="32"/>
      <c r="I35" s="20"/>
    </row>
    <row r="36" spans="2:9" ht="11.25">
      <c r="B36" s="31" t="s">
        <v>71</v>
      </c>
      <c r="C36" s="31"/>
      <c r="D36" s="31"/>
      <c r="E36" s="51" t="s">
        <v>72</v>
      </c>
      <c r="F36" s="63" t="s">
        <v>15</v>
      </c>
      <c r="G36" s="50"/>
      <c r="H36" s="50">
        <v>0.5</v>
      </c>
      <c r="I36" s="20"/>
    </row>
    <row r="37" spans="2:9" ht="11.25">
      <c r="B37" s="31" t="s">
        <v>69</v>
      </c>
      <c r="C37" s="31"/>
      <c r="D37" s="31"/>
      <c r="E37" s="51" t="s">
        <v>70</v>
      </c>
      <c r="F37" s="63" t="s">
        <v>15</v>
      </c>
      <c r="G37" s="50"/>
      <c r="H37" s="50">
        <v>0.5</v>
      </c>
      <c r="I37" s="20"/>
    </row>
    <row r="38" spans="2:9" ht="11.25">
      <c r="B38" s="31" t="s">
        <v>54</v>
      </c>
      <c r="C38" s="31"/>
      <c r="D38" s="31"/>
      <c r="E38" s="51" t="s">
        <v>53</v>
      </c>
      <c r="F38" s="25"/>
      <c r="G38" s="50"/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20</v>
      </c>
      <c r="F40" s="27">
        <f>COUNTA(F34:F38)</f>
        <v>2</v>
      </c>
      <c r="G40" s="28">
        <f>SUM(G34:G38)</f>
        <v>0</v>
      </c>
      <c r="H40" s="29">
        <f>SUM(H34:H38)</f>
        <v>1</v>
      </c>
      <c r="I40" s="27">
        <f>COUNTA(I34:I38)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41</v>
      </c>
      <c r="C42" s="31"/>
      <c r="D42" s="31"/>
      <c r="E42" s="51" t="s">
        <v>56</v>
      </c>
      <c r="F42" s="25" t="s">
        <v>15</v>
      </c>
      <c r="G42" s="50">
        <v>0.5</v>
      </c>
      <c r="H42" s="50"/>
      <c r="I42" s="20"/>
    </row>
    <row r="43" spans="2:9" ht="11.25">
      <c r="B43" s="31" t="s">
        <v>73</v>
      </c>
      <c r="C43" s="31"/>
      <c r="D43" s="31"/>
      <c r="E43" s="51" t="s">
        <v>74</v>
      </c>
      <c r="F43" s="63"/>
      <c r="G43" s="50"/>
      <c r="H43" s="50"/>
      <c r="I43" s="20"/>
    </row>
    <row r="44" spans="2:9" ht="11.25">
      <c r="B44" s="31" t="s">
        <v>43</v>
      </c>
      <c r="C44" s="31"/>
      <c r="D44" s="31"/>
      <c r="E44" s="51" t="s">
        <v>42</v>
      </c>
      <c r="F44" s="25" t="s">
        <v>15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20</v>
      </c>
      <c r="F46" s="27">
        <f>COUNTA(F41:F45)</f>
        <v>2</v>
      </c>
      <c r="G46" s="28">
        <f>SUM(G41:G45)</f>
        <v>1</v>
      </c>
      <c r="H46" s="29">
        <f>SUM(H41:H45)</f>
        <v>0</v>
      </c>
      <c r="I46" s="27">
        <f>COUNTA(I41:I45)</f>
        <v>0</v>
      </c>
    </row>
    <row r="47" spans="2:9" ht="11.25">
      <c r="B47" s="6" t="s">
        <v>11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38</v>
      </c>
      <c r="C48" s="31"/>
      <c r="D48" s="31"/>
      <c r="E48" s="51" t="s">
        <v>39</v>
      </c>
      <c r="F48" s="25"/>
      <c r="G48" s="50"/>
      <c r="H48" s="32"/>
      <c r="I48" s="20"/>
    </row>
    <row r="49" spans="2:9" ht="11.25">
      <c r="B49" s="31" t="s">
        <v>78</v>
      </c>
      <c r="C49" s="31"/>
      <c r="D49" s="31"/>
      <c r="E49" s="51" t="s">
        <v>79</v>
      </c>
      <c r="F49" s="63" t="s">
        <v>64</v>
      </c>
      <c r="G49" s="50"/>
      <c r="H49" s="50">
        <v>0.3333333333333333</v>
      </c>
      <c r="I49" s="20"/>
    </row>
    <row r="50" spans="2:9" ht="11.25">
      <c r="B50" s="31" t="s">
        <v>76</v>
      </c>
      <c r="C50" s="31"/>
      <c r="D50" s="31"/>
      <c r="E50" s="51" t="s">
        <v>77</v>
      </c>
      <c r="F50" s="63" t="s">
        <v>15</v>
      </c>
      <c r="G50" s="50"/>
      <c r="H50" s="50">
        <v>0.3333333333333333</v>
      </c>
      <c r="I50" s="20"/>
    </row>
    <row r="51" spans="2:9" ht="11.25">
      <c r="B51" s="31" t="s">
        <v>40</v>
      </c>
      <c r="C51" s="31"/>
      <c r="D51" s="31"/>
      <c r="E51" s="51" t="s">
        <v>75</v>
      </c>
      <c r="F51" s="25" t="s">
        <v>15</v>
      </c>
      <c r="G51" s="50"/>
      <c r="H51" s="50">
        <v>0.3333333333333333</v>
      </c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7">
        <f>COUNTA(F47:F52)</f>
        <v>3</v>
      </c>
      <c r="G53" s="28">
        <f>SUM(G47:G52)</f>
        <v>0</v>
      </c>
      <c r="H53" s="29">
        <f>SUM(H47:H52)</f>
        <v>1</v>
      </c>
      <c r="I53" s="27">
        <f>COUNTA(I47:I52)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20</v>
      </c>
      <c r="F56" s="27">
        <f>F15+F21+F53+F46+F27+F40+F33</f>
        <v>18</v>
      </c>
      <c r="G56" s="42">
        <f>G15+G21+G53+G46+G27+G40+G33</f>
        <v>3.5833333333333335</v>
      </c>
      <c r="H56" s="42">
        <f>H15+H21+H53+H46+H27+H40+H33</f>
        <v>3.4166666666666665</v>
      </c>
      <c r="I56" s="27">
        <f>I15+I21+I53+I46+I27+I40+I33</f>
        <v>1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0.511904761904762</v>
      </c>
      <c r="H57" s="44">
        <f>IF((G56+H56)=0,"",H56/(G56+H56))</f>
        <v>0.4880952380952381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25</v>
      </c>
    </row>
    <row r="61" ht="12" hidden="1" thickTop="1">
      <c r="B61" s="47" t="s">
        <v>18</v>
      </c>
    </row>
    <row r="62" ht="11.25" hidden="1">
      <c r="B62" s="47" t="s">
        <v>17</v>
      </c>
    </row>
    <row r="63" ht="11.25" hidden="1">
      <c r="B63" s="48" t="s">
        <v>19</v>
      </c>
    </row>
    <row r="64" ht="11.25" hidden="1"/>
    <row r="65" ht="12" hidden="1" thickBot="1">
      <c r="B65" s="46" t="s">
        <v>26</v>
      </c>
    </row>
    <row r="66" ht="12" hidden="1" thickTop="1">
      <c r="B66" s="47" t="s">
        <v>23</v>
      </c>
    </row>
    <row r="67" ht="11.25" hidden="1">
      <c r="B67" s="62" t="s">
        <v>24</v>
      </c>
    </row>
    <row r="68" ht="11.25" hidden="1"/>
    <row r="69" ht="12" hidden="1" thickBot="1">
      <c r="B69" s="46" t="s">
        <v>27</v>
      </c>
    </row>
    <row r="70" ht="12" hidden="1" thickTop="1">
      <c r="B70" s="47" t="s">
        <v>21</v>
      </c>
    </row>
    <row r="71" ht="11.25" hidden="1">
      <c r="B71" s="48"/>
    </row>
    <row r="72" ht="11.25" hidden="1"/>
    <row r="73" ht="12" hidden="1" thickBot="1">
      <c r="B73" s="46" t="s">
        <v>28</v>
      </c>
    </row>
    <row r="74" ht="12" hidden="1" thickTop="1">
      <c r="B74" s="47" t="s">
        <v>15</v>
      </c>
    </row>
    <row r="75" ht="11.25" hidden="1">
      <c r="B75" s="48"/>
    </row>
    <row r="76" ht="11.25" hidden="1"/>
    <row r="77" ht="12" hidden="1" thickBot="1">
      <c r="B77" s="46" t="s">
        <v>29</v>
      </c>
    </row>
    <row r="78" ht="12" hidden="1" thickTop="1">
      <c r="B78" s="47" t="s">
        <v>15</v>
      </c>
    </row>
    <row r="79" ht="11.25" hidden="1">
      <c r="B79" s="48"/>
    </row>
    <row r="80" ht="11.25" hidden="1"/>
    <row r="81" ht="12" hidden="1" thickBot="1">
      <c r="B81" s="46" t="s">
        <v>30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28:I28 F26:I26 F20:I20 F22:I22 F34:I34 F32:I32 F45:I45 I47 I10 F14:I14 F16:I16">
      <formula1>#REF!</formula1>
    </dataValidation>
    <dataValidation type="list" showInputMessage="1" showErrorMessage="1" sqref="F42:F44 F29:F31 F35:F39 F23:F25 F17:F19 F48:F51">
      <formula1>$B$74:$B$75</formula1>
    </dataValidation>
    <dataValidation type="list" showInputMessage="1" showErrorMessage="1" sqref="I42:I44 I29:I31 I35:I39 I48:I51 I23:I25 I17:I19 I11:I13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3">
      <formula1>$B$74:$B$75</formula1>
    </dataValidation>
    <dataValidation type="list" showInputMessage="1" showErrorMessage="1" sqref="D11:D13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2013-09-18T20:50:14Z</cp:lastPrinted>
  <dcterms:created xsi:type="dcterms:W3CDTF">2000-03-13T15:50:20Z</dcterms:created>
  <dcterms:modified xsi:type="dcterms:W3CDTF">2013-11-25T16:04:52Z</dcterms:modified>
  <cp:category/>
  <cp:version/>
  <cp:contentType/>
  <cp:contentStatus/>
</cp:coreProperties>
</file>