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160" windowHeight="1170" tabRatio="908" activeTab="1"/>
  </bookViews>
  <sheets>
    <sheet name="How To Use" sheetId="1" r:id="rId1"/>
    <sheet name="2013 Detailed Incident Data" sheetId="2" r:id="rId2"/>
    <sheet name="2013 ERCOT.com Availability" sheetId="3" r:id="rId3"/>
    <sheet name="2013 MIS Availability " sheetId="4" r:id="rId4"/>
    <sheet name="2013 MPIM Availability" sheetId="5" r:id="rId5"/>
    <sheet name="2013 Retail API Availability" sheetId="6" r:id="rId6"/>
    <sheet name="2012 Detailed Incident Data" sheetId="7" r:id="rId7"/>
    <sheet name="2012 ERCOT.com Availability" sheetId="8" r:id="rId8"/>
    <sheet name="2012 MIS Availability" sheetId="9" r:id="rId9"/>
    <sheet name="2012 MPIM Availability" sheetId="10" r:id="rId10"/>
    <sheet name="2012 Retail API Availability" sheetId="11" r:id="rId11"/>
    <sheet name="2011 Detailed Incident Data" sheetId="12" r:id="rId12"/>
    <sheet name="2011 Retail API Availability" sheetId="13" r:id="rId13"/>
    <sheet name="2011 TML Rpt Exp Av" sheetId="14" r:id="rId14"/>
    <sheet name="2011 MIS Availability" sheetId="15" r:id="rId15"/>
    <sheet name="2010 Detailed Incident Data" sheetId="16" r:id="rId16"/>
    <sheet name="2010 Retail API Availability" sheetId="17" r:id="rId17"/>
    <sheet name="2010 TML Rpt Exp Av" sheetId="18" r:id="rId18"/>
    <sheet name="2009 Ext Rpt Annual Summary" sheetId="19" r:id="rId19"/>
    <sheet name="2009 Ext Rpt Monthly Summary" sheetId="20" r:id="rId20"/>
    <sheet name="2009 Detailed Incident Data" sheetId="21" r:id="rId21"/>
    <sheet name="2009 Retail API Av" sheetId="22" r:id="rId22"/>
    <sheet name="2009 TML Rpt Exp Av" sheetId="23" r:id="rId23"/>
    <sheet name="2008 Ext Rpt Annual Summary" sheetId="24" r:id="rId24"/>
    <sheet name="2008 Ext Rpt Monthly Summary" sheetId="25" r:id="rId25"/>
    <sheet name="2008 Detailed Incident Data" sheetId="26" r:id="rId26"/>
    <sheet name="2008 Retail API Av" sheetId="27" r:id="rId27"/>
    <sheet name="2008 TML Rpt Exp Av" sheetId="28" r:id="rId28"/>
    <sheet name="Extract &amp; Report Info" sheetId="29" r:id="rId29"/>
    <sheet name="MOS Public Reports" sheetId="30" r:id="rId30"/>
    <sheet name="Sheet2" sheetId="31" r:id="rId31"/>
  </sheets>
  <definedNames>
    <definedName name="_xlnm._FilterDatabase" localSheetId="25" hidden="1">'2008 Detailed Incident Data'!$B$4:$AA$4</definedName>
    <definedName name="_xlnm._FilterDatabase" localSheetId="20" hidden="1">'2009 Detailed Incident Data'!$B$4:$AA$41</definedName>
    <definedName name="_GoBack" localSheetId="6">'2012 Detailed Incident Data'!$E$32</definedName>
    <definedName name="OLE_LINK1" localSheetId="0">'How To Use'!$B$41</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A4" authorId="0">
      <text>
        <r>
          <rPr>
            <sz val="8"/>
            <rFont val="Tahoma"/>
            <family val="2"/>
          </rPr>
          <t xml:space="preserve">Month the first occurrence of the incident.
</t>
        </r>
      </text>
    </comment>
    <comment ref="B4" authorId="0">
      <text>
        <r>
          <rPr>
            <sz val="8"/>
            <rFont val="Tahoma"/>
            <family val="2"/>
          </rPr>
          <t xml:space="preserve">Dates during which the incident occurred </t>
        </r>
      </text>
    </comment>
    <comment ref="C4" authorId="0">
      <text>
        <r>
          <rPr>
            <sz val="8"/>
            <rFont val="Tahoma"/>
            <family val="2"/>
          </rPr>
          <t>The date of first market notification</t>
        </r>
        <r>
          <rPr>
            <b/>
            <sz val="8"/>
            <rFont val="Tahoma"/>
            <family val="2"/>
          </rPr>
          <t xml:space="preserve">
</t>
        </r>
        <r>
          <rPr>
            <sz val="8"/>
            <rFont val="Tahoma"/>
            <family val="2"/>
          </rPr>
          <t xml:space="preserve">
</t>
        </r>
      </text>
    </comment>
    <comment ref="D4" authorId="0">
      <text>
        <r>
          <rPr>
            <sz val="8"/>
            <rFont val="Tahoma"/>
            <family val="2"/>
          </rPr>
          <t>Notification ID as was present in the market Notice</t>
        </r>
        <r>
          <rPr>
            <sz val="8"/>
            <rFont val="Tahoma"/>
            <family val="2"/>
          </rPr>
          <t xml:space="preserve">
</t>
        </r>
      </text>
    </comment>
    <comment ref="E4" authorId="0">
      <text>
        <r>
          <rPr>
            <sz val="8"/>
            <rFont val="Tahoma"/>
            <family val="2"/>
          </rPr>
          <t xml:space="preserve">Start Time, End Time,  Duration and 'Application Impacted' apply to IT application outages that impact SLA Availability metric. In all other cases, use 'n/a'
</t>
        </r>
      </text>
    </comment>
    <comment ref="F4" authorId="0">
      <text>
        <r>
          <rPr>
            <sz val="8"/>
            <rFont val="Tahoma"/>
            <family val="2"/>
          </rPr>
          <t>Start Time, End Time,  Duration and 'Application Impacted' apply to IT application outages that impact SLA Availability metric. In all other cases, use 'n/a'</t>
        </r>
      </text>
    </comment>
    <comment ref="G4" authorId="0">
      <text>
        <r>
          <rPr>
            <sz val="8"/>
            <rFont val="Tahoma"/>
            <family val="2"/>
          </rPr>
          <t xml:space="preserve">Start Time, End Time,  Duration and 'Application Impacted' apply to IT application outages that impact SLA Availability metric. In all other cases, use 'n/a'
</t>
        </r>
      </text>
    </comment>
    <comment ref="H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I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J4" authorId="0">
      <text>
        <r>
          <rPr>
            <sz val="8"/>
            <rFont val="Tahoma"/>
            <family val="2"/>
          </rPr>
          <t>Indicate which of the following is impacted: Timeliness, Accuracy, Completeness or Availability</t>
        </r>
        <r>
          <rPr>
            <sz val="8"/>
            <rFont val="Tahoma"/>
            <family val="2"/>
          </rPr>
          <t xml:space="preserve">
</t>
        </r>
      </text>
    </comment>
    <comment ref="K4" authorId="0">
      <text>
        <r>
          <rPr>
            <sz val="8"/>
            <rFont val="Tahoma"/>
            <family val="2"/>
          </rPr>
          <t>Description of the issue</t>
        </r>
        <r>
          <rPr>
            <sz val="8"/>
            <rFont val="Tahoma"/>
            <family val="2"/>
          </rPr>
          <t xml:space="preserve">
</t>
        </r>
      </text>
    </comment>
    <comment ref="L4" authorId="0">
      <text>
        <r>
          <rPr>
            <sz val="8"/>
            <rFont val="Tahoma"/>
            <family val="2"/>
          </rPr>
          <t>Root Cause of the issue</t>
        </r>
        <r>
          <rPr>
            <sz val="8"/>
            <rFont val="Tahoma"/>
            <family val="2"/>
          </rPr>
          <t xml:space="preserve">
</t>
        </r>
      </text>
    </comment>
    <comment ref="M4" authorId="0">
      <text>
        <r>
          <rPr>
            <sz val="8"/>
            <rFont val="Tahoma"/>
            <family val="2"/>
          </rPr>
          <t xml:space="preserve">Indicate if ERCOT Protocols are missed
</t>
        </r>
      </text>
    </comment>
    <comment ref="N4" authorId="0">
      <text>
        <r>
          <rPr>
            <sz val="8"/>
            <rFont val="Tahoma"/>
            <family val="2"/>
          </rPr>
          <t xml:space="preserve">Indicate Market Participants' input, if any, regarding specific impacts 
</t>
        </r>
      </text>
    </comment>
    <comment ref="O4" authorId="0">
      <text>
        <r>
          <rPr>
            <sz val="8"/>
            <rFont val="Tahoma"/>
            <family val="2"/>
          </rPr>
          <t>Indicate if the Issue was identified by ERCOT resources ("ERCOT Internal"), or Market Participants ("MP")</t>
        </r>
        <r>
          <rPr>
            <sz val="8"/>
            <rFont val="Tahoma"/>
            <family val="2"/>
          </rPr>
          <t xml:space="preserve">
</t>
        </r>
      </text>
    </comment>
    <comment ref="P4" authorId="0">
      <text>
        <r>
          <rPr>
            <sz val="8"/>
            <rFont val="Tahoma"/>
            <family val="2"/>
          </rPr>
          <t>Details of issue resolution</t>
        </r>
        <r>
          <rPr>
            <sz val="8"/>
            <rFont val="Tahoma"/>
            <family val="2"/>
          </rPr>
          <t xml:space="preserve">
</t>
        </r>
      </text>
    </comment>
    <comment ref="Q4" authorId="0">
      <text>
        <r>
          <rPr>
            <sz val="8"/>
            <rFont val="Tahoma"/>
            <family val="2"/>
          </rPr>
          <t>Indicate the date on which the issue was resolved. If none is provided, Issue End date will be applicable by default</t>
        </r>
      </text>
    </comment>
    <comment ref="R4" authorId="0">
      <text>
        <r>
          <rPr>
            <sz val="8"/>
            <rFont val="Tahoma"/>
            <family val="2"/>
          </rPr>
          <t>Provide additional details if any. If issue is still to be resolved, provide relevant information.</t>
        </r>
      </text>
    </comment>
    <comment ref="S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<sst xmlns="http://schemas.openxmlformats.org/spreadsheetml/2006/main" count="4864" uniqueCount="1700">
  <si>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</si>
  <si>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</si>
  <si>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</si>
  <si>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</si>
  <si>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</si>
  <si>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</si>
  <si>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</si>
  <si>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</si>
  <si>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</si>
  <si>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</si>
  <si>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</si>
  <si>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</si>
  <si>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</si>
  <si>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</si>
  <si>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</si>
  <si>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</si>
  <si>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</si>
  <si>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</si>
  <si>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</si>
  <si>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</si>
  <si>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</si>
  <si>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</si>
  <si>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</si>
  <si>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</si>
  <si>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</si>
  <si>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</si>
  <si>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</si>
  <si>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</si>
  <si>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</si>
  <si>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</si>
  <si>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</si>
  <si>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</si>
  <si>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</si>
  <si>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</si>
  <si>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</si>
  <si>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</si>
  <si>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</si>
  <si>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</si>
  <si>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</si>
  <si>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</si>
  <si>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</si>
  <si>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</si>
  <si>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</si>
  <si>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</si>
  <si>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</si>
  <si>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</si>
  <si>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</si>
  <si>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</si>
  <si>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</si>
  <si>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</si>
  <si>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</si>
  <si>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</si>
  <si>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</si>
  <si>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</si>
  <si>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</si>
  <si>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</si>
  <si>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</si>
  <si>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</si>
  <si>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</si>
  <si>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</si>
  <si>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</si>
  <si>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</si>
  <si>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</si>
  <si>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</si>
  <si>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</si>
  <si>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</si>
  <si>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</si>
  <si>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</si>
  <si>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</si>
  <si>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</si>
  <si>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</si>
  <si>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</si>
  <si>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</si>
  <si>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</si>
  <si>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</si>
  <si>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</si>
  <si>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</si>
  <si>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</si>
  <si>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</si>
  <si>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</si>
  <si>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</si>
  <si>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</si>
  <si>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</si>
  <si>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</si>
  <si>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</si>
  <si>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</si>
  <si>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</si>
  <si>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</si>
  <si>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</si>
  <si>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</si>
  <si>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</si>
  <si>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</si>
  <si>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</si>
  <si>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</si>
  <si>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</si>
  <si>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</si>
  <si>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</si>
  <si>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</si>
  <si>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</si>
  <si>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</si>
  <si>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</si>
  <si>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</si>
  <si>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</si>
  <si>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</si>
  <si>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</si>
  <si>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</si>
  <si>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</si>
  <si>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</si>
  <si>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</si>
  <si>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</si>
  <si>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</si>
  <si>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</si>
  <si>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</si>
  <si>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</si>
  <si>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</si>
  <si>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</si>
  <si>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</si>
  <si>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</si>
  <si>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</si>
  <si>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</si>
  <si>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</si>
  <si>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</si>
  <si>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</si>
  <si>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</si>
  <si>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</si>
  <si>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</si>
  <si>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</si>
  <si>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</si>
  <si>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</si>
  <si>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</si>
  <si>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</si>
  <si>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</si>
  <si>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</si>
  <si>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</si>
  <si>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</si>
  <si>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</si>
  <si>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</si>
  <si>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</si>
  <si>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</si>
  <si>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</si>
  <si>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</si>
  <si>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</si>
  <si>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</si>
  <si>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</si>
  <si>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</si>
  <si>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</si>
  <si>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</si>
  <si>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</si>
  <si>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</si>
  <si>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</si>
  <si>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</si>
  <si>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</si>
  <si>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</si>
  <si>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</si>
  <si>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</si>
  <si>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</si>
  <si>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</si>
  <si>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</si>
  <si>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</si>
  <si>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</si>
  <si>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</si>
  <si>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</si>
  <si>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</si>
  <si>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</si>
  <si>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</si>
  <si>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</si>
  <si>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</si>
  <si>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</si>
  <si>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</si>
  <si>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</si>
  <si>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</si>
  <si>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</si>
  <si>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</si>
  <si>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</si>
  <si>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</si>
  <si>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</si>
  <si>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</si>
  <si>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</si>
  <si>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</si>
  <si>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</si>
  <si>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</si>
  <si>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</si>
  <si>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</si>
  <si>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</si>
  <si>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</si>
  <si>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</si>
  <si>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</si>
  <si>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</si>
  <si>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</si>
  <si>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</si>
  <si>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</si>
  <si>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</si>
  <si>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</si>
  <si>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</si>
  <si>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</si>
  <si>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</si>
  <si>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</si>
  <si>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</si>
  <si>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</si>
  <si>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</si>
  <si>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</si>
  <si>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</si>
  <si>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</si>
  <si>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</si>
  <si>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</si>
  <si>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</si>
  <si>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</si>
  <si>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</si>
  <si>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</si>
  <si>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</si>
  <si>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</si>
  <si>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</si>
  <si>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</si>
  <si>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</si>
  <si>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</si>
  <si>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</si>
  <si>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</si>
  <si>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</si>
  <si>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</si>
  <si>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</si>
  <si>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</si>
  <si>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</si>
  <si>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</si>
  <si>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</si>
  <si>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</si>
  <si>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</si>
  <si>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</si>
  <si>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</si>
  <si>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</si>
  <si>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</si>
  <si>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</si>
  <si>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</si>
  <si>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</si>
  <si>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</si>
  <si>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</si>
  <si>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</si>
  <si>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</si>
  <si>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</si>
  <si>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</si>
  <si>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</si>
  <si>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</si>
  <si>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</si>
  <si>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</si>
  <si>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</si>
  <si>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</si>
  <si>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</si>
  <si>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</si>
  <si>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</si>
  <si>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</si>
  <si>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</si>
  <si>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</si>
  <si>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</si>
  <si>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</si>
  <si>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</si>
  <si>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</si>
  <si>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</si>
  <si>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</si>
  <si>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</si>
  <si>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</si>
  <si>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</si>
  <si>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</si>
  <si>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</si>
  <si>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</si>
  <si>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</si>
  <si>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</si>
  <si>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</si>
  <si>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</si>
  <si>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</si>
  <si>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</si>
  <si>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</si>
  <si>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</si>
  <si>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</si>
  <si>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</si>
  <si>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</si>
  <si>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</si>
  <si>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</si>
  <si>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</si>
  <si>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</si>
  <si>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</si>
  <si>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</si>
  <si>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</si>
  <si>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</si>
  <si>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</si>
  <si>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</si>
  <si>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</si>
  <si>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</si>
  <si>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</si>
  <si>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</si>
  <si>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</si>
  <si>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</si>
  <si>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</si>
  <si>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</si>
  <si>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</si>
  <si>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</si>
  <si>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</si>
  <si>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</si>
  <si>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</si>
  <si>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</si>
  <si>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</si>
  <si>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</si>
  <si>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</si>
  <si>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</si>
  <si>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</si>
  <si>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</si>
  <si>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</si>
  <si>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</si>
  <si>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</si>
  <si>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</si>
  <si>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</si>
  <si>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</si>
  <si>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</si>
  <si>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</si>
  <si>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</si>
  <si>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</si>
  <si>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</si>
  <si>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</si>
  <si>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</si>
  <si>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</si>
  <si>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</si>
  <si>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</si>
  <si>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</si>
  <si>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</si>
  <si>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</si>
  <si>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</si>
  <si>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</si>
  <si>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</si>
  <si>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</si>
  <si>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</si>
  <si>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</si>
  <si>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</si>
  <si>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</si>
  <si>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</si>
  <si>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</si>
  <si>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</si>
  <si>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</si>
  <si>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</si>
  <si>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</si>
  <si>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</si>
  <si>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</si>
  <si>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</si>
  <si>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</si>
  <si>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</si>
  <si>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</si>
  <si>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</si>
  <si>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</si>
  <si>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</si>
  <si>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</si>
  <si>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</si>
  <si>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</si>
  <si>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</si>
  <si>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</si>
  <si>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</si>
  <si>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</si>
  <si>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</si>
  <si>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</si>
  <si>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</si>
  <si>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</si>
  <si>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</si>
  <si>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</si>
  <si>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</si>
  <si>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</si>
  <si>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</si>
  <si>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</si>
  <si>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</si>
  <si>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</si>
  <si>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</si>
  <si>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</si>
  <si>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</si>
  <si>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</si>
  <si>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</si>
  <si>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</si>
  <si>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</si>
  <si>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</si>
  <si>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</si>
  <si>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</si>
  <si>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</si>
  <si>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</si>
  <si>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</si>
  <si>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</si>
  <si>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</si>
  <si>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</si>
  <si>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</si>
  <si>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</si>
  <si>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</si>
  <si>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</si>
  <si>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</si>
  <si>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</si>
  <si>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</si>
  <si>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</si>
  <si>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</si>
  <si>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</si>
  <si>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</si>
  <si>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</si>
  <si>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</si>
  <si>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</si>
  <si>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</si>
  <si>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</si>
  <si>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</si>
  <si>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</si>
  <si>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</si>
  <si>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</si>
  <si>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</si>
  <si>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</si>
  <si>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</si>
  <si>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</si>
  <si>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</si>
  <si>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</si>
  <si>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</si>
  <si>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</si>
  <si>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</si>
  <si>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</si>
  <si>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</si>
  <si>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</si>
  <si>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</si>
  <si>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</si>
  <si>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</si>
  <si>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</si>
  <si>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</si>
  <si>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</si>
  <si>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</si>
  <si>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</si>
  <si>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</si>
  <si>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</si>
  <si>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</si>
  <si>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</si>
  <si>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</si>
  <si>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</si>
  <si>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</si>
  <si>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</si>
  <si>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</si>
  <si>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</si>
  <si>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</si>
  <si>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</si>
  <si>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</si>
  <si>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</si>
  <si>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</si>
  <si>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</si>
  <si>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</si>
  <si>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</si>
  <si>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</si>
  <si>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</si>
  <si>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</si>
  <si>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</si>
  <si>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</si>
  <si>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</si>
  <si>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</si>
  <si>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</si>
  <si>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</si>
  <si>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</si>
  <si>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</si>
  <si>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</si>
  <si>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</si>
  <si>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</si>
  <si>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</si>
  <si>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</si>
  <si>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</si>
  <si>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</si>
  <si>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</si>
  <si>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</si>
  <si>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</si>
  <si>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</si>
  <si>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</si>
  <si>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</si>
  <si>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</si>
  <si>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</si>
  <si>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</si>
  <si>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</si>
  <si>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</si>
  <si>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</si>
  <si>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</si>
  <si>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</si>
  <si>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</si>
  <si>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</si>
  <si>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</si>
  <si>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</si>
  <si>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</si>
  <si>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</si>
  <si>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</si>
  <si>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</si>
  <si>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</si>
  <si>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</si>
  <si>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</si>
  <si>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</si>
  <si>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</si>
  <si>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</si>
  <si>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</si>
  <si>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</si>
  <si>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</si>
  <si>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</si>
  <si>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</si>
  <si>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</si>
  <si>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</si>
  <si>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</si>
  <si>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</si>
  <si>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</si>
  <si>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</si>
  <si>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</si>
  <si>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</si>
  <si>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</si>
  <si>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</si>
  <si>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</si>
  <si>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</si>
  <si>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</si>
  <si>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</si>
  <si>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</si>
  <si>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</si>
  <si>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</si>
  <si>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</si>
  <si>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</si>
  <si>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</si>
  <si>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</si>
  <si>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</si>
  <si>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</si>
  <si>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</si>
  <si>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</si>
  <si>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</si>
  <si>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</si>
  <si>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</si>
  <si>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</si>
  <si>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</si>
  <si>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</si>
  <si>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</si>
  <si>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</si>
  <si>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</si>
  <si>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</si>
  <si>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</si>
  <si>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</si>
  <si>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</si>
  <si>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</si>
  <si>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</si>
  <si>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</si>
  <si>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</si>
  <si>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</si>
  <si>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</si>
  <si>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</si>
  <si>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</si>
  <si>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</si>
  <si>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</si>
  <si>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</si>
  <si>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</si>
  <si>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</si>
  <si>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</si>
  <si>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</si>
  <si>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</si>
  <si>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</si>
  <si>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</si>
  <si>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</si>
  <si>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</si>
  <si>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</si>
  <si>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</si>
  <si>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</si>
  <si>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</si>
  <si>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</si>
  <si>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</si>
  <si>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</si>
  <si>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</si>
  <si>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</si>
  <si>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</si>
  <si>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</si>
  <si>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</si>
  <si>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</si>
  <si>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</si>
  <si>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</si>
  <si>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</si>
  <si>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</si>
  <si>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</si>
  <si>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</si>
  <si>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</si>
  <si>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</si>
  <si>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</si>
  <si>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</si>
  <si>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</si>
  <si>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</si>
  <si>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</si>
  <si>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</si>
  <si>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</si>
  <si>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</si>
  <si>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</si>
  <si>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</si>
  <si>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</si>
  <si>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</si>
  <si>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</si>
  <si>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</si>
  <si>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</si>
  <si>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</si>
  <si>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</si>
  <si>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</si>
  <si>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</si>
  <si>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</si>
  <si>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</si>
  <si>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</si>
  <si>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</si>
  <si>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</si>
  <si>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</si>
  <si>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</si>
  <si>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</si>
  <si>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</si>
  <si>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</si>
  <si>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</si>
  <si>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</si>
  <si>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</si>
  <si>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</si>
  <si>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</si>
  <si>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</si>
  <si>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</si>
  <si>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</si>
  <si>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</si>
  <si>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</si>
  <si>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</si>
  <si>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</si>
  <si>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</si>
  <si>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</si>
  <si>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</si>
  <si>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</si>
  <si>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</si>
  <si>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</si>
  <si>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</si>
  <si>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</si>
  <si>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</si>
  <si>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</si>
  <si>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</si>
  <si>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</si>
  <si>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</si>
  <si>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</si>
  <si>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</si>
  <si>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</si>
  <si>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</si>
  <si>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</si>
  <si>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</si>
  <si>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</si>
  <si>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</si>
  <si>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</si>
  <si>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</si>
  <si>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</si>
  <si>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</si>
  <si>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</si>
  <si>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</si>
  <si>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</si>
  <si>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</si>
  <si>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</si>
  <si>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</si>
  <si>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</si>
  <si>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</si>
  <si>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</si>
  <si>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</si>
  <si>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</si>
  <si>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</si>
  <si>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</si>
  <si>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</si>
  <si>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</si>
  <si>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</si>
  <si>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</si>
  <si>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</si>
  <si>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</si>
  <si>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</si>
  <si>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</si>
  <si>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</si>
  <si>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</si>
  <si>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</si>
  <si>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</si>
  <si>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</si>
  <si>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</si>
  <si>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</si>
  <si>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</si>
  <si>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</si>
  <si>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</si>
  <si>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</si>
  <si>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</si>
  <si>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</si>
  <si>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</si>
  <si>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</si>
  <si>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</si>
  <si>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</si>
  <si>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</si>
  <si>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</si>
  <si>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</si>
  <si>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</si>
  <si>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</si>
  <si>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</si>
  <si>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</si>
  <si>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</si>
  <si>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</si>
  <si>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</si>
  <si>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</si>
  <si>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</si>
  <si>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</si>
  <si>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</si>
  <si>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</si>
  <si>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</si>
  <si>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</si>
  <si>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</si>
  <si>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</si>
  <si>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</si>
  <si>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</si>
  <si>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</si>
  <si>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</si>
  <si>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</si>
  <si>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</si>
  <si>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</si>
  <si>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</si>
  <si>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</si>
  <si>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</si>
  <si>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</si>
  <si>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</si>
  <si>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</si>
  <si>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</si>
  <si>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</si>
  <si>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</si>
  <si>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</si>
  <si>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</si>
  <si>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</si>
  <si>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</si>
  <si>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</si>
  <si>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</si>
  <si>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</si>
  <si>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</si>
  <si>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</si>
  <si>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</si>
  <si>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</si>
  <si>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</si>
  <si>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</si>
  <si>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</si>
  <si>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</si>
  <si>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</si>
  <si>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</si>
  <si>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</si>
  <si>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</si>
  <si>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</si>
  <si>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</si>
  <si>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</si>
  <si>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</si>
  <si>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</si>
  <si>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</si>
  <si>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</si>
  <si>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</si>
  <si>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</si>
  <si>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</si>
  <si>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</si>
  <si>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</si>
  <si>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</si>
  <si>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</si>
  <si>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</si>
  <si>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</si>
  <si>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</si>
  <si>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</si>
  <si>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</si>
  <si>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</si>
  <si>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</si>
  <si>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</si>
  <si>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</si>
  <si>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</si>
  <si>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</si>
  <si>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</si>
  <si>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</si>
  <si>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</si>
  <si>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</si>
  <si>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</si>
  <si>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</si>
  <si>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</si>
  <si>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</si>
  <si>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</si>
  <si>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</si>
  <si>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</si>
  <si>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</si>
  <si>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</si>
  <si>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</si>
  <si>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</si>
  <si>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</si>
  <si>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</si>
  <si>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</si>
  <si>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</si>
  <si>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</si>
  <si>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</si>
  <si>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</si>
  <si>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</si>
  <si>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</si>
  <si>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</si>
  <si>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</si>
  <si>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</si>
  <si>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</si>
  <si>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</si>
  <si>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</si>
  <si>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</si>
  <si>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</si>
  <si>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</si>
  <si>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</si>
  <si>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</si>
  <si>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</si>
  <si>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</si>
  <si>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</si>
  <si>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</si>
  <si>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</si>
  <si>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</si>
  <si>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</si>
  <si>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</si>
  <si>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</si>
  <si>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</si>
  <si>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</si>
  <si>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</si>
  <si>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</si>
  <si>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</si>
  <si>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</si>
  <si>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</si>
  <si>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</si>
  <si>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</si>
  <si>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</si>
  <si>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</si>
  <si>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</si>
  <si>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</si>
  <si>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</si>
  <si>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</si>
  <si>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</si>
  <si>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</si>
  <si>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</si>
  <si>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</si>
  <si>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</si>
  <si>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</si>
  <si>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</si>
  <si>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</si>
  <si>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</si>
  <si>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</si>
  <si>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</si>
  <si>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</si>
  <si>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</si>
  <si>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</si>
  <si>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</si>
  <si>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</si>
  <si>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</si>
  <si>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</si>
  <si>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</si>
  <si>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</si>
  <si>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</si>
  <si>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</si>
  <si>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</si>
  <si>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</si>
  <si>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</si>
  <si>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</si>
  <si>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</si>
  <si>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</si>
  <si>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</si>
  <si>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</si>
  <si>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</si>
  <si>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</si>
  <si>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</si>
  <si>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</si>
  <si>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</si>
  <si>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</si>
  <si>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</si>
  <si>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</si>
  <si>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</si>
  <si>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</si>
  <si>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</si>
  <si>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</si>
  <si>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</si>
  <si>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</si>
  <si>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</si>
  <si>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</si>
  <si>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</si>
  <si>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</si>
  <si>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</si>
  <si>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</si>
  <si>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</si>
  <si>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</si>
  <si>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</si>
  <si>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</si>
  <si>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</si>
  <si>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</si>
  <si>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</si>
  <si>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</si>
  <si>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</si>
  <si>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</si>
  <si>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</si>
  <si>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</si>
  <si>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</si>
  <si>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</si>
  <si>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</si>
  <si>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</si>
  <si>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</si>
  <si>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</si>
  <si>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</si>
  <si>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</si>
  <si>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</si>
  <si>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</si>
  <si>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</si>
  <si>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</si>
  <si>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</si>
  <si>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</si>
  <si>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</si>
  <si>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</si>
  <si>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</si>
  <si>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</si>
  <si>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</si>
  <si>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</si>
  <si>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</si>
  <si>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</si>
  <si>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</si>
  <si>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</si>
  <si>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</si>
  <si>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</si>
  <si>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</si>
  <si>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</si>
  <si>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</si>
  <si>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</si>
  <si>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</si>
  <si>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</si>
  <si>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</si>
  <si>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</si>
  <si>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</si>
  <si>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</si>
  <si>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</si>
  <si>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</si>
  <si>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</si>
  <si>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</si>
  <si>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</si>
  <si>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</si>
  <si>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</si>
  <si>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</si>
  <si>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</si>
  <si>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</si>
  <si>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</si>
  <si>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</si>
  <si>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</si>
  <si>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</si>
  <si>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</si>
  <si>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</si>
  <si>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</si>
  <si>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</si>
  <si>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</si>
  <si>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</si>
  <si>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</si>
  <si>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</si>
  <si>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</si>
  <si>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</si>
  <si>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</si>
  <si>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</si>
  <si>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</si>
  <si>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</si>
  <si>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</si>
  <si>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</si>
  <si>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</si>
  <si>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</si>
  <si>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</si>
  <si>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</si>
  <si>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</si>
  <si>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</si>
  <si>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</si>
  <si>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</si>
  <si>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</si>
  <si>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</si>
  <si>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</si>
  <si>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</si>
  <si>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</si>
  <si>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</si>
  <si>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</si>
  <si>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</si>
  <si>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</si>
  <si>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</si>
  <si>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</si>
  <si>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</si>
  <si>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</si>
  <si>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</si>
  <si>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</si>
  <si>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</si>
  <si>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</si>
  <si>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</si>
  <si>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</si>
  <si>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</si>
  <si>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</si>
  <si>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</si>
  <si>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</si>
  <si>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</si>
  <si>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</si>
  <si>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</si>
  <si>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</si>
  <si>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</si>
  <si>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</si>
  <si>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</si>
  <si>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</si>
  <si>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</si>
  <si>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</si>
  <si>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</si>
  <si>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</si>
  <si>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</si>
  <si>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</si>
  <si>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</si>
  <si>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</si>
  <si>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</si>
  <si>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</si>
  <si>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</si>
  <si>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</si>
  <si>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</si>
  <si>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</si>
  <si>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</si>
  <si>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</si>
  <si>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</si>
  <si>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</si>
  <si>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</si>
  <si>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</si>
  <si>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</si>
  <si>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</si>
  <si>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</si>
  <si>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</si>
  <si>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</si>
  <si>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</si>
  <si>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</si>
  <si>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</si>
  <si>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</si>
  <si>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</si>
  <si>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</si>
  <si>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</si>
  <si>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</si>
  <si>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</si>
  <si>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</si>
  <si>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</si>
  <si>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</si>
  <si>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</si>
  <si>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</si>
  <si>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</si>
  <si>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</si>
  <si>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</si>
  <si>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</si>
  <si>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</si>
  <si>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</si>
  <si>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</si>
  <si>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</si>
  <si>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</si>
  <si>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</si>
  <si>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</si>
  <si>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</si>
  <si>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</si>
  <si>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</si>
  <si>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</si>
  <si>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</si>
  <si>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</si>
  <si>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</si>
  <si>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</si>
  <si>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</si>
  <si>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</si>
  <si>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</si>
  <si>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</si>
  <si>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</si>
  <si>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</si>
  <si>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</si>
  <si>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</si>
  <si>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</si>
  <si>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</si>
  <si>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</si>
  <si>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</si>
  <si>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</si>
  <si>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</si>
  <si>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</si>
  <si>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</si>
  <si>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</si>
  <si>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</si>
  <si>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</si>
  <si>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</si>
  <si>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</si>
  <si>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</si>
  <si>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</si>
  <si>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</si>
  <si>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</si>
  <si>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</si>
  <si>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</si>
  <si>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</si>
  <si>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</si>
  <si>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</si>
  <si>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</si>
  <si>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</si>
  <si>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</si>
  <si>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</si>
  <si>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</si>
  <si>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</si>
  <si>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</si>
  <si>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</si>
  <si>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</si>
  <si>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</si>
  <si>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</si>
  <si>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</si>
  <si>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</si>
  <si>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</si>
  <si>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</si>
  <si>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</si>
  <si>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</si>
  <si>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</si>
  <si>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</si>
  <si>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</si>
  <si>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</si>
  <si>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</si>
  <si>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</si>
  <si>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</si>
  <si>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</si>
  <si>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</si>
  <si>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</si>
  <si>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</si>
  <si>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</si>
  <si>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</si>
  <si>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</si>
  <si>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</si>
  <si>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</si>
  <si>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</si>
  <si>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</si>
  <si>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</si>
  <si>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</si>
  <si>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</si>
  <si>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</si>
  <si>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</si>
  <si>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</si>
  <si>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</si>
  <si>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</si>
  <si>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</si>
  <si>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</si>
  <si>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</si>
  <si>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</si>
  <si>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</si>
  <si>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</si>
  <si>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</si>
  <si>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</si>
  <si>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</si>
  <si>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</si>
  <si>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</si>
  <si>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</si>
  <si>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</si>
  <si>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</si>
  <si>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</si>
  <si>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</si>
  <si>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</si>
  <si>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</si>
  <si>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</si>
  <si>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</si>
  <si>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</si>
  <si>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</si>
  <si>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</si>
  <si>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</si>
  <si>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</si>
  <si>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</si>
  <si>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</si>
  <si>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</si>
  <si>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</si>
  <si>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</si>
  <si>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</si>
  <si>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</si>
  <si>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</si>
  <si>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</si>
  <si>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</si>
  <si>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</si>
  <si>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</si>
  <si>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</si>
  <si>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</si>
  <si>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</si>
  <si>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</si>
  <si>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</si>
  <si>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</si>
  <si>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</si>
  <si>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</si>
  <si>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</si>
  <si>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</si>
  <si>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</si>
  <si>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</si>
  <si>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</si>
  <si>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</si>
  <si>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</si>
  <si>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</si>
  <si>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</si>
  <si>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</si>
  <si>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</si>
  <si>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</si>
  <si>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</si>
  <si>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</si>
  <si>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</si>
  <si>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</si>
  <si>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</si>
  <si>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</si>
  <si>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</si>
  <si>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</si>
  <si>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</si>
  <si>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</si>
  <si>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</si>
  <si>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</si>
  <si>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</si>
  <si>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</si>
  <si>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</si>
  <si>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</si>
  <si>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</si>
  <si>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</si>
  <si>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</si>
  <si>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</si>
  <si>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</si>
  <si>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</si>
  <si>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</si>
  <si>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</si>
  <si>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</si>
  <si>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</si>
  <si>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</si>
  <si>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</si>
  <si>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</si>
  <si>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</si>
  <si>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</si>
  <si>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</si>
  <si>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</si>
  <si>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</si>
  <si>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</si>
  <si>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</si>
  <si>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</si>
  <si>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</si>
  <si>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</si>
  <si>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</si>
  <si>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</si>
  <si>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</si>
  <si>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</si>
  <si>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</si>
  <si>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</si>
  <si>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</si>
  <si>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</si>
  <si>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</si>
  <si>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</si>
  <si>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</si>
  <si>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</si>
  <si>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</si>
  <si>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</si>
  <si>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</si>
  <si>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</si>
  <si>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</si>
  <si>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</si>
  <si>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</si>
  <si>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</si>
  <si>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</si>
  <si>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</si>
  <si>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</si>
  <si>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</si>
  <si>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</si>
  <si>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</si>
  <si>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</si>
  <si>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</si>
  <si>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</si>
  <si>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</si>
  <si>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</si>
  <si>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</si>
  <si>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</si>
  <si>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</si>
  <si>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</si>
  <si>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</si>
  <si>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</si>
  <si>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</si>
  <si>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</si>
  <si>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</si>
  <si>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</si>
  <si>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</si>
  <si>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</si>
  <si>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</si>
  <si>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</si>
  <si>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</si>
  <si>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</si>
  <si>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</si>
  <si>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</si>
  <si>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</si>
  <si>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</si>
  <si>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</si>
  <si>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</si>
  <si>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</si>
  <si>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</si>
  <si>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</si>
  <si>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</si>
  <si>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</si>
  <si>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</si>
  <si>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</si>
  <si>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</si>
  <si>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</si>
  <si>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</si>
  <si>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</si>
  <si>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</si>
  <si>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</si>
  <si>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</si>
  <si>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</si>
  <si>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</si>
  <si>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</si>
  <si>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</si>
  <si>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</si>
  <si>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</si>
  <si>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</si>
  <si>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</si>
  <si>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</si>
  <si>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</si>
  <si>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</si>
  <si>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</si>
  <si>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</si>
  <si>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</si>
  <si>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</si>
  <si>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</si>
  <si>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</si>
  <si>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</si>
  <si>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</si>
  <si>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</si>
  <si>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</si>
  <si>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</si>
  <si>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</si>
  <si>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</si>
  <si>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</si>
  <si>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</si>
  <si>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</si>
  <si>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</si>
  <si>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</si>
  <si>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</si>
  <si>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</si>
  <si>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</si>
  <si>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</si>
  <si>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</si>
  <si>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</si>
  <si>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</si>
  <si>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</si>
  <si>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</si>
  <si>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</si>
  <si>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</si>
  <si>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</si>
  <si>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</si>
  <si>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</si>
  <si>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</si>
  <si>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</si>
  <si>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</si>
  <si>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</si>
  <si>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</si>
  <si>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</si>
  <si>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</si>
  <si>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</si>
  <si>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</si>
  <si>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</si>
  <si>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</si>
  <si>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</si>
  <si>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</si>
  <si>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</si>
  <si>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</si>
  <si>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</si>
  <si>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</si>
  <si>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</si>
  <si>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</si>
  <si>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</si>
  <si>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</si>
  <si>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</si>
  <si>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</si>
  <si>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</si>
  <si>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</si>
  <si>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</si>
  <si>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</si>
  <si>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</si>
  <si>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</si>
  <si>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</si>
  <si>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</si>
  <si>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</si>
  <si>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</si>
  <si>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</si>
  <si>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</si>
  <si>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</si>
  <si>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</si>
  <si>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</si>
  <si>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</si>
  <si>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</si>
  <si>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</si>
  <si>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</si>
  <si>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</si>
  <si>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</si>
  <si>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</si>
  <si>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</si>
  <si>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</si>
  <si>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</si>
  <si>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</si>
  <si>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</si>
  <si>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</si>
  <si>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</si>
  <si>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</si>
  <si>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</si>
  <si>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</si>
  <si>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</si>
  <si>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</si>
  <si>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</si>
  <si>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</si>
  <si>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</si>
  <si>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</si>
  <si>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</si>
  <si>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</si>
  <si>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</si>
  <si>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</si>
  <si>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</si>
  <si>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</si>
  <si>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</si>
  <si>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</si>
  <si>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</si>
  <si>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</si>
  <si>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</si>
  <si>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</si>
  <si>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</si>
  <si>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</si>
  <si>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</si>
  <si>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</si>
  <si>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</si>
  <si>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</si>
  <si>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</si>
  <si>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</si>
  <si>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</si>
  <si>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</si>
  <si>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</si>
  <si>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</si>
  <si>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</si>
  <si>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</si>
  <si>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</si>
  <si>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</si>
  <si>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</si>
  <si>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</si>
  <si>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</si>
  <si>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</si>
  <si>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</si>
  <si>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</si>
  <si>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</si>
  <si>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</si>
  <si>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</si>
  <si>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</si>
  <si>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</si>
  <si>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</si>
  <si>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</si>
  <si>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</si>
  <si>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</si>
  <si>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</si>
  <si>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</si>
  <si>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</si>
  <si>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</si>
  <si>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</si>
  <si>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</si>
  <si>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</si>
  <si>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</si>
  <si>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</si>
  <si>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</si>
  <si>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</si>
  <si>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</si>
  <si>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</si>
  <si>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</si>
  <si>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</si>
  <si>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</si>
  <si>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</si>
  <si>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</si>
  <si>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</si>
  <si>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</si>
  <si>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</si>
  <si>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</si>
  <si>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</si>
  <si>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</si>
  <si>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</si>
  <si>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</si>
  <si>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</si>
  <si>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</si>
  <si>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</si>
  <si>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</si>
  <si>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</si>
  <si>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</si>
  <si>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</si>
  <si>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</si>
  <si>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</si>
  <si>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</si>
  <si>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</si>
  <si>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</si>
  <si>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</si>
  <si>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</si>
  <si>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</si>
  <si>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</si>
  <si>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</si>
  <si>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</si>
  <si>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</si>
  <si>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</si>
  <si>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</si>
  <si>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</si>
  <si>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</si>
  <si>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</si>
  <si>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</si>
  <si>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</si>
  <si>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</si>
  <si>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</si>
  <si>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</si>
  <si>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</si>
  <si>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</si>
  <si>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</si>
  <si>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</si>
  <si>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</si>
  <si>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</si>
  <si>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</si>
  <si>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</si>
  <si>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</si>
  <si>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</si>
  <si>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</si>
  <si>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</si>
  <si>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</si>
  <si>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</si>
  <si>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</si>
  <si>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</si>
  <si>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</si>
  <si>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</si>
  <si>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</si>
  <si>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</si>
  <si>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</si>
  <si>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</si>
  <si>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</si>
  <si>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</si>
  <si>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</si>
  <si>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</si>
  <si>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</si>
  <si>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</si>
  <si>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</si>
  <si>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</si>
  <si>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</si>
  <si>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</si>
  <si>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</si>
  <si>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</si>
  <si>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</si>
  <si>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</si>
  <si>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</si>
  <si>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</si>
  <si>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</si>
  <si>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</si>
  <si>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</si>
  <si>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</si>
  <si>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</si>
  <si>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</si>
  <si>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</si>
  <si>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</si>
  <si>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</si>
  <si>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</si>
  <si>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</si>
  <si>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</si>
  <si>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</si>
  <si>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</si>
  <si>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</si>
  <si>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</si>
  <si>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</si>
  <si>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</si>
  <si>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</si>
  <si>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</si>
  <si>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</si>
  <si>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</si>
  <si>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</si>
  <si>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</si>
  <si>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</si>
  <si>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</si>
  <si>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</si>
  <si>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</si>
  <si>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</si>
  <si>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</si>
  <si>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</si>
  <si>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</si>
  <si>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</si>
  <si>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</si>
  <si>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</si>
  <si>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</si>
  <si>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</si>
  <si>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</si>
  <si>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</si>
  <si>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</si>
  <si>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</si>
  <si>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</si>
  <si>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</si>
  <si>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</si>
  <si>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</si>
  <si>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</si>
  <si>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</si>
  <si>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</si>
  <si>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</si>
  <si>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</si>
  <si>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</si>
  <si>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</si>
  <si>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</si>
  <si>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</si>
  <si>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</si>
  <si>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</si>
  <si>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</si>
  <si>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</si>
  <si>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</si>
  <si>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</si>
  <si>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</si>
  <si>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</si>
  <si>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</si>
  <si>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</si>
  <si>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</si>
  <si>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</si>
  <si>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</si>
  <si>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</si>
  <si>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</si>
  <si>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</si>
  <si>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</si>
  <si>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</si>
  <si>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</si>
  <si>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</si>
  <si>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</si>
  <si>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</si>
  <si>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</si>
  <si>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</si>
  <si>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</si>
  <si>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</si>
  <si>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</si>
  <si>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</si>
  <si>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</si>
  <si>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</si>
  <si>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</si>
  <si>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</si>
  <si>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</si>
  <si>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</si>
  <si>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</si>
  <si>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</si>
  <si>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</si>
  <si>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</si>
  <si>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</si>
  <si>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</si>
  <si>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</si>
  <si>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</si>
  <si>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</si>
  <si>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</si>
  <si>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</si>
  <si>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</si>
  <si>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</si>
  <si>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</si>
  <si>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</si>
  <si>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</si>
  <si>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</si>
  <si>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</si>
  <si>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</si>
  <si>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</si>
  <si>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</si>
  <si>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</si>
  <si>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</si>
  <si>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</si>
  <si>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</si>
  <si>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</si>
  <si>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</si>
  <si>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</si>
  <si>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</si>
  <si>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</si>
  <si>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</si>
  <si>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</si>
  <si>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</si>
  <si>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</si>
  <si>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</si>
  <si>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</si>
  <si>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</si>
  <si>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</si>
  <si>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</si>
  <si>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</si>
  <si>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</si>
  <si>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</si>
  <si>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Jan - Dec 2013</t>
  </si>
  <si>
    <t>2013 ERCOT.com Availability</t>
  </si>
  <si>
    <t>2013 Retail API Availability</t>
  </si>
  <si>
    <t>Domain Name Server (DNS) configuration change cause outage of Market Data Transparency web service</t>
  </si>
  <si>
    <t>Enterprise Application Integration (EAI) timeout incorrectly set too low caused unavailability of Market Data Transparency Web Service</t>
  </si>
  <si>
    <t>Market Information System</t>
  </si>
  <si>
    <t>9:50AM</t>
  </si>
  <si>
    <t>10:50AM</t>
  </si>
  <si>
    <t>W-A032713</t>
  </si>
  <si>
    <t xml:space="preserve">Five reports failed to post for the 11:40-11:45 interval due to an operations configuration change. </t>
  </si>
  <si>
    <t>These reports do not have retry functionality; therefore the missed intervals will not be rerun or reposted</t>
  </si>
  <si>
    <t>M-A040813</t>
  </si>
  <si>
    <t>10:45AM</t>
  </si>
  <si>
    <t>12:00AM</t>
  </si>
  <si>
    <t xml:space="preserve">The Market Participant Identity Management (MPIM) system experienced an outage beginning around midnight and ending at approximately 10:45 AM today.  Market Participant User Security Administrators (USAs) were unable to issue, renew or revoke certificates. </t>
  </si>
  <si>
    <t>M-A050313</t>
  </si>
  <si>
    <t>W-A050213</t>
  </si>
  <si>
    <t>Varied</t>
  </si>
  <si>
    <t>Timeliness and Availability</t>
  </si>
  <si>
    <t xml:space="preserve">These postings have been removed.  </t>
  </si>
  <si>
    <t>Human Error; incorrect configuration of replication stream</t>
  </si>
  <si>
    <t>Rebuilt Data Warehouse from backup</t>
  </si>
  <si>
    <t>Ongoing</t>
  </si>
  <si>
    <t>Production Data Warehouse became corrupted during Disaster Recovery testing. Numerous extracts affected, as well as Find ESIID, Find Transaction, and MDT Web Service</t>
  </si>
  <si>
    <t xml:space="preserve">ERCOT inadvertently posted reports to production during Disaster Recovery testing. </t>
  </si>
  <si>
    <t>Full description of impacts in Market Notices.</t>
  </si>
  <si>
    <t>A security policy applied to Windows servers prevented some application processes from running.</t>
  </si>
  <si>
    <t>Disabled policies that were causing the loss of functionality</t>
  </si>
  <si>
    <t>Service is available 24/7 but support is only during business hours</t>
  </si>
  <si>
    <t>W-B052213</t>
  </si>
  <si>
    <t xml:space="preserve">Five reports failed to post for the 10:40-10:45 interval due to an application issue. </t>
  </si>
  <si>
    <t>Application</t>
  </si>
  <si>
    <t>W-A051313</t>
  </si>
  <si>
    <t>5/12-5/15</t>
  </si>
  <si>
    <t>Total Amount of Regulation Service Deployed</t>
  </si>
  <si>
    <t>Extracts posted late due to issues with Data Warehouse</t>
  </si>
  <si>
    <t>Posting completed on 5/16</t>
  </si>
  <si>
    <t>10:40AM</t>
  </si>
  <si>
    <t>3:30AM</t>
  </si>
  <si>
    <t>W-A050613</t>
  </si>
  <si>
    <t>Reports contained invalid data due to Short Term Load Forecast value errors</t>
  </si>
  <si>
    <t>Data Error</t>
  </si>
  <si>
    <t xml:space="preserve"> If files copied before they were expired, please make note of the invalid data reference.</t>
  </si>
  <si>
    <t>Replication issue affecting Data Warehouse</t>
  </si>
  <si>
    <t>3:45PM</t>
  </si>
  <si>
    <t>M-A061313</t>
  </si>
  <si>
    <t xml:space="preserve">Due to MIR database performance, reports via web services (API) were unavailable </t>
  </si>
  <si>
    <t>Availabliity</t>
  </si>
  <si>
    <t>10:37PM</t>
  </si>
  <si>
    <t>11:02PM</t>
  </si>
  <si>
    <t>M-A061713</t>
  </si>
  <si>
    <t>Posted 6/15/2013</t>
  </si>
  <si>
    <t xml:space="preserve">Supplemental AMS Interval Data </t>
  </si>
  <si>
    <t>Vendor</t>
  </si>
  <si>
    <t>Resource contention</t>
  </si>
  <si>
    <t>Market Participant User Security Administrators (USAs) were unable to issue, renew, or revoke certificates,</t>
  </si>
  <si>
    <t>Halted backup job</t>
  </si>
  <si>
    <t xml:space="preserve">Extract posted out of protocol due to an ERCOT database issue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</si>
</sst>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 numFmtId="180" formatCode="m/d/yyyy\ hh:mm\ AM/PM"/>
    <numFmt numFmtId="181" formatCode="m/d/yyyy;@"/>
  </numFmts>
  <fonts count="91">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
      <sz val="10"/>
      <color rgb="FF00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thin"/>
      <right>
        <color indexed="63"/>
      </right>
      <top style="thin"/>
      <bottom>
        <color indexed="63"/>
      </bottom>
    </border>
    <border>
      <left style="thin"/>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5"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8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6" fillId="0" borderId="0" xfId="0" applyFont="1" applyAlignment="1">
      <alignment wrapText="1"/>
    </xf>
    <xf numFmtId="0" fontId="86" fillId="0" borderId="0" xfId="0" applyFont="1" applyAlignment="1">
      <alignment horizontal="center" wrapText="1"/>
    </xf>
    <xf numFmtId="0" fontId="86" fillId="0" borderId="10" xfId="0" applyFont="1" applyBorder="1" applyAlignment="1">
      <alignment horizontal="center" wrapText="1"/>
    </xf>
    <xf numFmtId="0" fontId="14" fillId="0" borderId="0" xfId="0" applyFont="1" applyAlignment="1">
      <alignment wrapText="1"/>
    </xf>
    <xf numFmtId="0" fontId="87"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7"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6"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6"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6"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6"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6"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6"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7" fillId="0" borderId="0" xfId="0" applyFont="1" applyAlignment="1">
      <alignment wrapText="1"/>
    </xf>
    <xf numFmtId="0" fontId="87"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6"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8"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9"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9"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9" fillId="0" borderId="10" xfId="0" applyFont="1" applyBorder="1" applyAlignment="1">
      <alignment wrapText="1"/>
    </xf>
    <xf numFmtId="17" fontId="0" fillId="0" borderId="0" xfId="0" applyNumberFormat="1" applyAlignment="1">
      <alignment/>
    </xf>
    <xf numFmtId="0" fontId="87" fillId="0" borderId="0" xfId="0" applyFont="1" applyAlignment="1">
      <alignment horizontal="center"/>
    </xf>
    <xf numFmtId="0" fontId="0" fillId="0" borderId="31" xfId="0" applyFont="1" applyBorder="1" applyAlignment="1">
      <alignment wrapText="1"/>
    </xf>
    <xf numFmtId="0" fontId="4" fillId="33" borderId="10" xfId="56" applyFont="1" applyFill="1" applyBorder="1" applyAlignment="1">
      <alignment horizontal="center" wrapText="1"/>
      <protection/>
    </xf>
    <xf numFmtId="165" fontId="4" fillId="33" borderId="10" xfId="56" applyNumberFormat="1" applyFont="1" applyFill="1" applyBorder="1" applyAlignment="1">
      <alignment horizontal="center" wrapText="1"/>
      <protection/>
    </xf>
    <xf numFmtId="22" fontId="4" fillId="33" borderId="10" xfId="56" applyNumberFormat="1" applyFont="1" applyFill="1" applyBorder="1" applyAlignment="1">
      <alignment horizontal="center" wrapText="1"/>
      <protection/>
    </xf>
    <xf numFmtId="0" fontId="4" fillId="33" borderId="10" xfId="56" applyFont="1" applyFill="1" applyBorder="1" applyAlignment="1">
      <alignment horizontal="left" wrapText="1"/>
      <protection/>
    </xf>
    <xf numFmtId="14" fontId="0" fillId="0" borderId="10" xfId="0" applyNumberFormat="1" applyBorder="1" applyAlignment="1">
      <alignment/>
    </xf>
    <xf numFmtId="0" fontId="2" fillId="51" borderId="10" xfId="0" applyFont="1" applyFill="1" applyBorder="1" applyAlignment="1">
      <alignment horizontal="right"/>
    </xf>
    <xf numFmtId="17" fontId="2" fillId="51" borderId="10" xfId="0" applyNumberFormat="1" applyFont="1" applyFill="1" applyBorder="1" applyAlignment="1">
      <alignment/>
    </xf>
    <xf numFmtId="181" fontId="0" fillId="0" borderId="10" xfId="0" applyNumberFormat="1" applyBorder="1" applyAlignment="1">
      <alignment horizontal="center"/>
    </xf>
    <xf numFmtId="0" fontId="90" fillId="0" borderId="10" xfId="0" applyFont="1" applyBorder="1" applyAlignment="1">
      <alignment wrapText="1"/>
    </xf>
    <xf numFmtId="0" fontId="28" fillId="0" borderId="0" xfId="0" applyFont="1" applyBorder="1" applyAlignment="1">
      <alignment wrapText="1"/>
    </xf>
    <xf numFmtId="0" fontId="0" fillId="46" borderId="10" xfId="0" applyFont="1" applyFill="1" applyBorder="1" applyAlignment="1">
      <alignment horizontal="center" vertical="center" wrapText="1"/>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2" fillId="51" borderId="53" xfId="0" applyFont="1" applyFill="1" applyBorder="1" applyAlignment="1">
      <alignment horizontal="center" vertical="center"/>
    </xf>
    <xf numFmtId="0" fontId="2" fillId="51" borderId="50" xfId="0" applyFont="1" applyFill="1" applyBorder="1" applyAlignment="1">
      <alignment horizontal="center" vertical="center"/>
    </xf>
    <xf numFmtId="0" fontId="2" fillId="51" borderId="24" xfId="0" applyFont="1" applyFill="1" applyBorder="1" applyAlignment="1">
      <alignment horizontal="center" vertical="center"/>
    </xf>
    <xf numFmtId="0" fontId="2" fillId="51" borderId="54" xfId="0" applyFont="1" applyFill="1" applyBorder="1" applyAlignment="1">
      <alignment horizontal="center" vertical="center"/>
    </xf>
    <xf numFmtId="0" fontId="2" fillId="51" borderId="13" xfId="0" applyFont="1" applyFill="1" applyBorder="1" applyAlignment="1">
      <alignment horizontal="center" vertical="center"/>
    </xf>
    <xf numFmtId="0" fontId="2" fillId="51" borderId="40" xfId="0" applyFont="1" applyFill="1" applyBorder="1" applyAlignment="1">
      <alignment horizontal="center" vertical="center"/>
    </xf>
    <xf numFmtId="0" fontId="7" fillId="0" borderId="0" xfId="0" applyFont="1" applyAlignment="1">
      <alignment horizontal="center"/>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0" fillId="52" borderId="49" xfId="0" applyFont="1" applyFill="1" applyBorder="1" applyAlignment="1">
      <alignment horizontal="center" vertical="center" wrapText="1"/>
    </xf>
    <xf numFmtId="0" fontId="0" fillId="52" borderId="48" xfId="0" applyFont="1" applyFill="1" applyBorder="1" applyAlignment="1">
      <alignment horizontal="center" vertical="center" wrapText="1"/>
    </xf>
    <xf numFmtId="0" fontId="0" fillId="52"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5" xfId="0" applyFont="1" applyBorder="1" applyAlignment="1">
      <alignment horizontal="center"/>
    </xf>
    <xf numFmtId="0" fontId="0" fillId="0" borderId="56" xfId="0" applyBorder="1" applyAlignment="1">
      <alignment horizontal="center"/>
    </xf>
    <xf numFmtId="0" fontId="17" fillId="0" borderId="55" xfId="0" applyFont="1" applyBorder="1" applyAlignment="1">
      <alignment horizontal="center"/>
    </xf>
    <xf numFmtId="0" fontId="0" fillId="0" borderId="57" xfId="0" applyBorder="1" applyAlignment="1">
      <alignment horizontal="center"/>
    </xf>
    <xf numFmtId="10" fontId="8" fillId="0" borderId="58" xfId="59" applyNumberFormat="1" applyFont="1" applyBorder="1" applyAlignment="1">
      <alignment wrapText="1"/>
    </xf>
    <xf numFmtId="10" fontId="8" fillId="0" borderId="59"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28" fillId="0" borderId="10" xfId="0" applyFont="1" applyBorder="1" applyAlignment="1">
      <alignment wrapText="1"/>
    </xf>
    <xf numFmtId="0" fontId="87"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16</xdr:col>
      <xdr:colOff>514350</xdr:colOff>
      <xdr:row>36</xdr:row>
      <xdr:rowOff>95250</xdr:rowOff>
    </xdr:to>
    <xdr:pic>
      <xdr:nvPicPr>
        <xdr:cNvPr id="1" name="Picture 3"/>
        <xdr:cNvPicPr preferRelativeResize="1">
          <a:picLocks noChangeAspect="1"/>
        </xdr:cNvPicPr>
      </xdr:nvPicPr>
      <xdr:blipFill>
        <a:blip r:embed="rId1"/>
        <a:stretch>
          <a:fillRect/>
        </a:stretch>
      </xdr:blipFill>
      <xdr:spPr>
        <a:xfrm>
          <a:off x="0" y="3724275"/>
          <a:ext cx="11430000" cy="2200275"/>
        </a:xfrm>
        <a:prstGeom prst="rect">
          <a:avLst/>
        </a:prstGeom>
        <a:noFill/>
        <a:ln w="9525" cmpd="sng">
          <a:noFill/>
        </a:ln>
      </xdr:spPr>
    </xdr:pic>
    <xdr:clientData/>
  </xdr:twoCellAnchor>
  <xdr:twoCellAnchor editAs="oneCell">
    <xdr:from>
      <xdr:col>0</xdr:col>
      <xdr:colOff>0</xdr:colOff>
      <xdr:row>2</xdr:row>
      <xdr:rowOff>114300</xdr:rowOff>
    </xdr:from>
    <xdr:to>
      <xdr:col>16</xdr:col>
      <xdr:colOff>552450</xdr:colOff>
      <xdr:row>17</xdr:row>
      <xdr:rowOff>19050</xdr:rowOff>
    </xdr:to>
    <xdr:pic>
      <xdr:nvPicPr>
        <xdr:cNvPr id="2" name="Picture 3"/>
        <xdr:cNvPicPr preferRelativeResize="1">
          <a:picLocks noChangeAspect="1"/>
        </xdr:cNvPicPr>
      </xdr:nvPicPr>
      <xdr:blipFill>
        <a:blip r:embed="rId2"/>
        <a:stretch>
          <a:fillRect/>
        </a:stretch>
      </xdr:blipFill>
      <xdr:spPr>
        <a:xfrm>
          <a:off x="0" y="438150"/>
          <a:ext cx="11468100"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17</xdr:col>
      <xdr:colOff>38100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B35" sqref="B35"/>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147</v>
      </c>
      <c r="C1" s="37"/>
    </row>
    <row r="2" spans="1:3" ht="12.75">
      <c r="A2" s="78"/>
      <c r="B2" s="86"/>
      <c r="C2" s="38"/>
    </row>
    <row r="3" spans="1:3" s="35" customFormat="1" ht="15">
      <c r="A3" s="79"/>
      <c r="B3" s="87" t="s">
        <v>1241</v>
      </c>
      <c r="C3" s="39"/>
    </row>
    <row r="4" spans="1:3" s="35" customFormat="1" ht="15">
      <c r="A4" s="79"/>
      <c r="B4" s="87" t="s">
        <v>1242</v>
      </c>
      <c r="C4" s="39"/>
    </row>
    <row r="5" spans="1:3" s="35" customFormat="1" ht="15">
      <c r="A5" s="79"/>
      <c r="B5" s="87"/>
      <c r="C5" s="39"/>
    </row>
    <row r="6" spans="1:3" s="35" customFormat="1" ht="18">
      <c r="A6" s="80"/>
      <c r="B6" s="88" t="s">
        <v>158</v>
      </c>
      <c r="C6" s="40" t="s">
        <v>159</v>
      </c>
    </row>
    <row r="7" spans="1:3" s="35" customFormat="1" ht="18">
      <c r="A7" s="80"/>
      <c r="B7" s="88"/>
      <c r="C7" s="40"/>
    </row>
    <row r="8" spans="1:3" s="35" customFormat="1" ht="15">
      <c r="A8" s="81"/>
      <c r="B8" s="89" t="s">
        <v>229</v>
      </c>
      <c r="C8" s="41" t="s">
        <v>231</v>
      </c>
    </row>
    <row r="9" spans="1:3" s="35" customFormat="1" ht="15">
      <c r="A9" s="81"/>
      <c r="B9" s="89"/>
      <c r="C9" s="41"/>
    </row>
    <row r="10" spans="1:3" s="35" customFormat="1" ht="15">
      <c r="A10" s="81"/>
      <c r="B10" s="89" t="s">
        <v>230</v>
      </c>
      <c r="C10" s="41" t="s">
        <v>155</v>
      </c>
    </row>
    <row r="11" spans="1:3" s="35" customFormat="1" ht="15">
      <c r="A11" s="81"/>
      <c r="B11" s="89"/>
      <c r="C11" s="41" t="s">
        <v>235</v>
      </c>
    </row>
    <row r="12" spans="1:3" s="35" customFormat="1" ht="15">
      <c r="A12" s="81"/>
      <c r="B12" s="89"/>
      <c r="C12" s="41"/>
    </row>
    <row r="13" spans="1:3" s="35" customFormat="1" ht="15">
      <c r="A13" s="81"/>
      <c r="B13" s="89" t="s">
        <v>156</v>
      </c>
      <c r="C13" s="41" t="s">
        <v>157</v>
      </c>
    </row>
    <row r="14" spans="1:3" s="35" customFormat="1" ht="15">
      <c r="A14" s="79"/>
      <c r="B14" s="87"/>
      <c r="C14" s="39"/>
    </row>
    <row r="15" spans="1:3" s="35" customFormat="1" ht="15">
      <c r="A15" s="79"/>
      <c r="B15" s="102" t="s">
        <v>217</v>
      </c>
      <c r="C15" s="39" t="s">
        <v>218</v>
      </c>
    </row>
    <row r="16" spans="1:3" s="35" customFormat="1" ht="15">
      <c r="A16" s="79"/>
      <c r="B16" s="102"/>
      <c r="C16" s="39"/>
    </row>
    <row r="17" spans="1:3" s="35" customFormat="1" ht="15">
      <c r="A17" s="79"/>
      <c r="B17" s="102" t="s">
        <v>101</v>
      </c>
      <c r="C17" s="39" t="s">
        <v>102</v>
      </c>
    </row>
    <row r="18" spans="1:3" s="35" customFormat="1" ht="15">
      <c r="A18" s="79"/>
      <c r="B18" s="102"/>
      <c r="C18" s="39"/>
    </row>
    <row r="19" spans="1:3" s="35" customFormat="1" ht="15">
      <c r="A19" s="79"/>
      <c r="B19" s="102" t="s">
        <v>103</v>
      </c>
      <c r="C19" s="39" t="s">
        <v>108</v>
      </c>
    </row>
    <row r="20" spans="1:3" s="35" customFormat="1" ht="15">
      <c r="A20" s="79"/>
      <c r="B20" s="87"/>
      <c r="C20" s="39"/>
    </row>
    <row r="21" spans="1:3" s="35" customFormat="1" ht="15.75">
      <c r="A21" s="82"/>
      <c r="B21" s="90" t="s">
        <v>160</v>
      </c>
      <c r="C21" s="39"/>
    </row>
    <row r="22" spans="1:3" s="35" customFormat="1" ht="15">
      <c r="A22" s="79"/>
      <c r="B22" s="87"/>
      <c r="C22" s="39"/>
    </row>
    <row r="23" spans="1:3" s="35" customFormat="1" ht="15">
      <c r="A23" s="79"/>
      <c r="B23" s="87" t="s">
        <v>191</v>
      </c>
      <c r="C23" s="39" t="s">
        <v>161</v>
      </c>
    </row>
    <row r="24" spans="1:3" s="35" customFormat="1" ht="15">
      <c r="A24" s="79"/>
      <c r="B24" s="87"/>
      <c r="C24" s="39"/>
    </row>
    <row r="25" spans="1:3" s="35" customFormat="1" ht="15">
      <c r="A25" s="79"/>
      <c r="B25" s="87" t="s">
        <v>189</v>
      </c>
      <c r="C25" s="39" t="s">
        <v>190</v>
      </c>
    </row>
    <row r="26" spans="1:3" s="35" customFormat="1" ht="15">
      <c r="A26" s="79"/>
      <c r="B26" s="87"/>
      <c r="C26" s="41"/>
    </row>
    <row r="27" spans="1:3" s="35" customFormat="1" ht="18">
      <c r="A27" s="80"/>
      <c r="B27" s="88" t="s">
        <v>203</v>
      </c>
      <c r="C27" s="39"/>
    </row>
    <row r="28" spans="1:3" s="35" customFormat="1" ht="15">
      <c r="A28" s="79"/>
      <c r="B28" s="87"/>
      <c r="C28" s="39"/>
    </row>
    <row r="29" spans="1:5" s="35" customFormat="1" ht="15.75">
      <c r="A29" s="84"/>
      <c r="B29" s="111" t="s">
        <v>196</v>
      </c>
      <c r="C29" s="42" t="s">
        <v>148</v>
      </c>
      <c r="D29" s="36"/>
      <c r="E29" s="36"/>
    </row>
    <row r="30" spans="1:3" s="35" customFormat="1" ht="15">
      <c r="A30" s="79"/>
      <c r="B30" s="91"/>
      <c r="C30" s="43"/>
    </row>
    <row r="31" spans="1:3" s="35" customFormat="1" ht="15">
      <c r="A31" s="79"/>
      <c r="B31" s="112" t="s">
        <v>198</v>
      </c>
      <c r="C31" s="43" t="s">
        <v>199</v>
      </c>
    </row>
    <row r="32" spans="1:3" s="35" customFormat="1" ht="15">
      <c r="A32" s="79"/>
      <c r="B32" s="112" t="s">
        <v>193</v>
      </c>
      <c r="C32" s="43" t="s">
        <v>204</v>
      </c>
    </row>
    <row r="33" spans="1:3" s="35" customFormat="1" ht="15">
      <c r="A33" s="79"/>
      <c r="B33" s="112" t="s">
        <v>192</v>
      </c>
      <c r="C33" s="43" t="s">
        <v>205</v>
      </c>
    </row>
    <row r="34" spans="1:3" s="35" customFormat="1" ht="15">
      <c r="A34" s="79"/>
      <c r="B34" s="112" t="s">
        <v>142</v>
      </c>
      <c r="C34" s="43" t="s">
        <v>206</v>
      </c>
    </row>
    <row r="35" spans="1:3" s="35" customFormat="1" ht="15">
      <c r="A35" s="79"/>
      <c r="B35" s="112" t="s">
        <v>144</v>
      </c>
      <c r="C35" s="43" t="s">
        <v>208</v>
      </c>
    </row>
    <row r="36" spans="1:3" s="35" customFormat="1" ht="15">
      <c r="A36" s="79"/>
      <c r="B36" s="112" t="s">
        <v>165</v>
      </c>
      <c r="C36" s="43" t="s">
        <v>166</v>
      </c>
    </row>
    <row r="37" spans="1:3" s="35" customFormat="1" ht="15">
      <c r="A37" s="79"/>
      <c r="B37" s="112" t="s">
        <v>143</v>
      </c>
      <c r="C37" s="43" t="s">
        <v>207</v>
      </c>
    </row>
    <row r="38" spans="1:3" s="35" customFormat="1" ht="15">
      <c r="A38" s="79"/>
      <c r="B38" s="112" t="s">
        <v>200</v>
      </c>
      <c r="C38" s="43" t="s">
        <v>211</v>
      </c>
    </row>
    <row r="39" spans="1:3" s="35" customFormat="1" ht="15">
      <c r="A39" s="79"/>
      <c r="B39" s="112" t="s">
        <v>201</v>
      </c>
      <c r="C39" s="43" t="s">
        <v>210</v>
      </c>
    </row>
    <row r="40" spans="1:3" s="35" customFormat="1" ht="15">
      <c r="A40" s="79"/>
      <c r="B40" s="112" t="s">
        <v>202</v>
      </c>
      <c r="C40" s="43" t="s">
        <v>209</v>
      </c>
    </row>
    <row r="41" spans="1:3" s="35" customFormat="1" ht="15">
      <c r="A41" s="79"/>
      <c r="B41" s="113" t="s">
        <v>162</v>
      </c>
      <c r="C41" s="44" t="s">
        <v>163</v>
      </c>
    </row>
    <row r="42" spans="1:3" s="35" customFormat="1" ht="15">
      <c r="A42" s="79"/>
      <c r="B42" s="112" t="s">
        <v>138</v>
      </c>
      <c r="C42" s="43" t="s">
        <v>164</v>
      </c>
    </row>
    <row r="43" spans="1:3" s="35" customFormat="1" ht="15">
      <c r="A43" s="79"/>
      <c r="B43" s="112" t="s">
        <v>139</v>
      </c>
      <c r="C43" s="43" t="s">
        <v>236</v>
      </c>
    </row>
    <row r="44" spans="1:3" ht="15">
      <c r="A44" s="79"/>
      <c r="B44" s="112" t="s">
        <v>167</v>
      </c>
      <c r="C44" s="43" t="s">
        <v>168</v>
      </c>
    </row>
    <row r="45" spans="1:3" ht="15">
      <c r="A45" s="79"/>
      <c r="B45" s="112" t="s">
        <v>169</v>
      </c>
      <c r="C45" s="43" t="s">
        <v>170</v>
      </c>
    </row>
    <row r="46" spans="1:3" ht="15">
      <c r="A46" s="79"/>
      <c r="B46" s="112" t="s">
        <v>171</v>
      </c>
      <c r="C46" s="43" t="s">
        <v>172</v>
      </c>
    </row>
    <row r="47" spans="1:3" ht="15">
      <c r="A47" s="79"/>
      <c r="B47" s="112" t="s">
        <v>173</v>
      </c>
      <c r="C47" s="43" t="s">
        <v>174</v>
      </c>
    </row>
    <row r="48" spans="1:3" ht="15">
      <c r="A48" s="79"/>
      <c r="B48" s="112" t="s">
        <v>175</v>
      </c>
      <c r="C48" s="43" t="s">
        <v>177</v>
      </c>
    </row>
    <row r="49" spans="1:3" ht="15">
      <c r="A49" s="79"/>
      <c r="B49" s="112" t="s">
        <v>178</v>
      </c>
      <c r="C49" s="43" t="s">
        <v>179</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1627</v>
      </c>
      <c r="B1" s="527"/>
      <c r="C1" s="527"/>
      <c r="D1" s="527"/>
      <c r="E1" s="527"/>
      <c r="F1" s="527"/>
      <c r="G1" s="527"/>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871</v>
      </c>
      <c r="E4" s="207">
        <f aca="true" t="shared" si="0" ref="E4:E11">SUM(C4-D4)</f>
        <v>43769</v>
      </c>
      <c r="F4" s="208">
        <v>90</v>
      </c>
      <c r="G4" s="100">
        <f aca="true" t="shared" si="1" ref="G4:G15">(E4-F4)/E4</f>
        <v>0.9979437501427951</v>
      </c>
    </row>
    <row r="5" spans="1:7" ht="23.25" customHeight="1" thickBot="1">
      <c r="A5" s="15" t="s">
        <v>127</v>
      </c>
      <c r="B5" s="15" t="s">
        <v>1511</v>
      </c>
      <c r="C5" s="206">
        <f>28*24*60</f>
        <v>40320</v>
      </c>
      <c r="D5" s="16">
        <v>1616</v>
      </c>
      <c r="E5" s="207">
        <f t="shared" si="0"/>
        <v>38704</v>
      </c>
      <c r="F5" s="98">
        <v>0</v>
      </c>
      <c r="G5" s="100">
        <f t="shared" si="1"/>
        <v>1</v>
      </c>
    </row>
    <row r="6" spans="1:7" ht="23.25" customHeight="1" thickBot="1">
      <c r="A6" s="15" t="s">
        <v>128</v>
      </c>
      <c r="B6" s="15" t="s">
        <v>1511</v>
      </c>
      <c r="C6" s="206">
        <f>31*24*60</f>
        <v>44640</v>
      </c>
      <c r="D6" s="16">
        <v>600</v>
      </c>
      <c r="E6" s="207">
        <f t="shared" si="0"/>
        <v>44040</v>
      </c>
      <c r="F6" s="98">
        <v>0</v>
      </c>
      <c r="G6" s="100">
        <f t="shared" si="1"/>
        <v>1</v>
      </c>
    </row>
    <row r="7" spans="1:7" ht="23.25" customHeight="1" thickBot="1">
      <c r="A7" s="15" t="s">
        <v>129</v>
      </c>
      <c r="B7" s="15" t="s">
        <v>1511</v>
      </c>
      <c r="C7" s="206">
        <f>30*24*60</f>
        <v>43200</v>
      </c>
      <c r="D7" s="16">
        <v>920</v>
      </c>
      <c r="E7" s="207">
        <f t="shared" si="0"/>
        <v>42280</v>
      </c>
      <c r="F7" s="98">
        <v>0</v>
      </c>
      <c r="G7" s="100">
        <f t="shared" si="1"/>
        <v>1</v>
      </c>
    </row>
    <row r="8" spans="1:7" ht="23.25" customHeight="1" thickBot="1">
      <c r="A8" s="15" t="s">
        <v>130</v>
      </c>
      <c r="B8" s="15" t="s">
        <v>1511</v>
      </c>
      <c r="C8" s="206">
        <f>31*24*60</f>
        <v>44640</v>
      </c>
      <c r="D8" s="16">
        <v>772</v>
      </c>
      <c r="E8" s="207">
        <f t="shared" si="0"/>
        <v>43868</v>
      </c>
      <c r="F8" s="98">
        <v>0</v>
      </c>
      <c r="G8" s="100">
        <f t="shared" si="1"/>
        <v>1</v>
      </c>
    </row>
    <row r="9" spans="1:7" ht="23.25" customHeight="1" thickBot="1">
      <c r="A9" s="15" t="s">
        <v>131</v>
      </c>
      <c r="B9" s="15" t="s">
        <v>1511</v>
      </c>
      <c r="C9" s="206">
        <f>30*24*60</f>
        <v>43200</v>
      </c>
      <c r="D9" s="16">
        <v>3516</v>
      </c>
      <c r="E9" s="207">
        <f t="shared" si="0"/>
        <v>39684</v>
      </c>
      <c r="F9" s="98">
        <v>0</v>
      </c>
      <c r="G9" s="100">
        <f t="shared" si="1"/>
        <v>1</v>
      </c>
    </row>
    <row r="10" spans="1:7" ht="23.25" customHeight="1" thickBot="1">
      <c r="A10" s="15" t="s">
        <v>132</v>
      </c>
      <c r="B10" s="15" t="s">
        <v>1511</v>
      </c>
      <c r="C10" s="206">
        <f>31*24*60</f>
        <v>44640</v>
      </c>
      <c r="D10" s="16">
        <v>764</v>
      </c>
      <c r="E10" s="16">
        <f t="shared" si="0"/>
        <v>43876</v>
      </c>
      <c r="F10" s="15">
        <v>0</v>
      </c>
      <c r="G10" s="100">
        <f t="shared" si="1"/>
        <v>1</v>
      </c>
    </row>
    <row r="11" spans="1:7" ht="23.25" customHeight="1" thickBot="1">
      <c r="A11" s="15" t="s">
        <v>133</v>
      </c>
      <c r="B11" s="15" t="s">
        <v>1511</v>
      </c>
      <c r="C11" s="206">
        <f>31*24*60</f>
        <v>44640</v>
      </c>
      <c r="D11" s="16">
        <v>1785</v>
      </c>
      <c r="E11" s="16">
        <f t="shared" si="0"/>
        <v>42855</v>
      </c>
      <c r="F11" s="15">
        <v>0</v>
      </c>
      <c r="G11" s="100">
        <f t="shared" si="1"/>
        <v>1</v>
      </c>
    </row>
    <row r="12" spans="1:7" ht="23.25" customHeight="1" thickBot="1">
      <c r="A12" s="15" t="s">
        <v>134</v>
      </c>
      <c r="B12" s="15" t="s">
        <v>1511</v>
      </c>
      <c r="C12" s="206">
        <f>30*24*60</f>
        <v>43200</v>
      </c>
      <c r="D12" s="16">
        <v>1643</v>
      </c>
      <c r="E12" s="16">
        <f>SUM(C12-D12)</f>
        <v>41557</v>
      </c>
      <c r="F12" s="15">
        <v>0</v>
      </c>
      <c r="G12" s="100">
        <f t="shared" si="1"/>
        <v>1</v>
      </c>
    </row>
    <row r="13" spans="1:7" ht="23.25" customHeight="1" thickBot="1">
      <c r="A13" s="17" t="s">
        <v>135</v>
      </c>
      <c r="B13" s="15" t="s">
        <v>1511</v>
      </c>
      <c r="C13" s="206">
        <f>31*24*60</f>
        <v>44640</v>
      </c>
      <c r="D13" s="16">
        <v>860</v>
      </c>
      <c r="E13" s="16">
        <f>SUM(C13-D13)</f>
        <v>43780</v>
      </c>
      <c r="F13" s="15">
        <v>0</v>
      </c>
      <c r="G13" s="100">
        <f t="shared" si="1"/>
        <v>1</v>
      </c>
    </row>
    <row r="14" spans="1:7" ht="23.25" customHeight="1" thickBot="1">
      <c r="A14" s="17" t="s">
        <v>140</v>
      </c>
      <c r="B14" s="15" t="s">
        <v>1511</v>
      </c>
      <c r="C14" s="206">
        <f>30*24*60</f>
        <v>43200</v>
      </c>
      <c r="D14" s="16">
        <v>613</v>
      </c>
      <c r="E14" s="16">
        <f>SUM(C14-D14)</f>
        <v>42587</v>
      </c>
      <c r="F14" s="15">
        <v>0</v>
      </c>
      <c r="G14" s="100">
        <f t="shared" si="1"/>
        <v>1</v>
      </c>
    </row>
    <row r="15" spans="1:7" ht="23.25" customHeight="1" thickBot="1">
      <c r="A15" s="17" t="s">
        <v>141</v>
      </c>
      <c r="B15" s="15" t="s">
        <v>1511</v>
      </c>
      <c r="C15" s="206">
        <f>31*24*60</f>
        <v>44640</v>
      </c>
      <c r="D15" s="16">
        <v>510</v>
      </c>
      <c r="E15" s="183">
        <f>SUM(C15-D15)</f>
        <v>44130</v>
      </c>
      <c r="F15" s="204">
        <v>720</v>
      </c>
      <c r="G15" s="100">
        <f t="shared" si="1"/>
        <v>0.9836845683208701</v>
      </c>
    </row>
    <row r="16" spans="1:7" ht="23.25" customHeight="1">
      <c r="A16" s="528" t="s">
        <v>1213</v>
      </c>
      <c r="B16" s="528" t="s">
        <v>1511</v>
      </c>
      <c r="C16" s="530">
        <f>SUM(C4:C15)</f>
        <v>525600</v>
      </c>
      <c r="D16" s="530">
        <f>SUM(D4:D15)</f>
        <v>14470</v>
      </c>
      <c r="E16" s="530">
        <f>SUM(E4:E15)</f>
        <v>511130</v>
      </c>
      <c r="F16" s="530">
        <f>SUM(F4:F15)</f>
        <v>810</v>
      </c>
      <c r="G16" s="532">
        <f>(E16-F16)/E16</f>
        <v>0.9984152759571929</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1515</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871</v>
      </c>
      <c r="E4" s="207">
        <f aca="true" t="shared" si="0" ref="E4:E15">SUM(C4-D4)</f>
        <v>43769</v>
      </c>
      <c r="F4" s="208">
        <v>0</v>
      </c>
      <c r="G4" s="100">
        <f aca="true" t="shared" si="1" ref="G4:G15">(E4-F4)/E4</f>
        <v>1</v>
      </c>
    </row>
    <row r="5" spans="1:7" ht="23.25" customHeight="1" thickBot="1">
      <c r="A5" s="15" t="s">
        <v>127</v>
      </c>
      <c r="B5" s="15" t="s">
        <v>216</v>
      </c>
      <c r="C5" s="206">
        <f>28*24*60</f>
        <v>40320</v>
      </c>
      <c r="D5" s="16">
        <v>1616</v>
      </c>
      <c r="E5" s="207">
        <f t="shared" si="0"/>
        <v>38704</v>
      </c>
      <c r="F5" s="208">
        <v>0</v>
      </c>
      <c r="G5" s="100">
        <f t="shared" si="1"/>
        <v>1</v>
      </c>
    </row>
    <row r="6" spans="1:7" ht="23.25" customHeight="1" thickBot="1">
      <c r="A6" s="15" t="s">
        <v>128</v>
      </c>
      <c r="B6" s="15" t="s">
        <v>216</v>
      </c>
      <c r="C6" s="206">
        <f>31*24*60</f>
        <v>44640</v>
      </c>
      <c r="D6" s="16">
        <v>600</v>
      </c>
      <c r="E6" s="207">
        <f t="shared" si="0"/>
        <v>44040</v>
      </c>
      <c r="F6" s="208">
        <v>0</v>
      </c>
      <c r="G6" s="100">
        <f t="shared" si="1"/>
        <v>1</v>
      </c>
    </row>
    <row r="7" spans="1:7" ht="23.25" customHeight="1" thickBot="1">
      <c r="A7" s="15" t="s">
        <v>129</v>
      </c>
      <c r="B7" s="15" t="s">
        <v>216</v>
      </c>
      <c r="C7" s="206">
        <f>30*24*60</f>
        <v>43200</v>
      </c>
      <c r="D7" s="16">
        <v>920</v>
      </c>
      <c r="E7" s="207">
        <f t="shared" si="0"/>
        <v>42280</v>
      </c>
      <c r="F7" s="208">
        <v>0</v>
      </c>
      <c r="G7" s="100">
        <f t="shared" si="1"/>
        <v>1</v>
      </c>
    </row>
    <row r="8" spans="1:7" ht="23.25" customHeight="1" thickBot="1">
      <c r="A8" s="15" t="s">
        <v>130</v>
      </c>
      <c r="B8" s="15" t="s">
        <v>216</v>
      </c>
      <c r="C8" s="206">
        <f>31*24*60</f>
        <v>44640</v>
      </c>
      <c r="D8" s="16">
        <v>772</v>
      </c>
      <c r="E8" s="207">
        <f t="shared" si="0"/>
        <v>43868</v>
      </c>
      <c r="F8" s="208">
        <v>0</v>
      </c>
      <c r="G8" s="100">
        <f t="shared" si="1"/>
        <v>1</v>
      </c>
    </row>
    <row r="9" spans="1:7" ht="23.25" customHeight="1" thickBot="1">
      <c r="A9" s="15" t="s">
        <v>131</v>
      </c>
      <c r="B9" s="15" t="s">
        <v>216</v>
      </c>
      <c r="C9" s="206">
        <f>30*24*60</f>
        <v>43200</v>
      </c>
      <c r="D9" s="16">
        <v>3516</v>
      </c>
      <c r="E9" s="207">
        <f t="shared" si="0"/>
        <v>39684</v>
      </c>
      <c r="F9" s="208">
        <v>0</v>
      </c>
      <c r="G9" s="100">
        <f t="shared" si="1"/>
        <v>1</v>
      </c>
    </row>
    <row r="10" spans="1:7" ht="23.25" customHeight="1" thickBot="1">
      <c r="A10" s="15" t="s">
        <v>132</v>
      </c>
      <c r="B10" s="15" t="s">
        <v>216</v>
      </c>
      <c r="C10" s="206">
        <f>31*24*60</f>
        <v>44640</v>
      </c>
      <c r="D10" s="16">
        <v>764</v>
      </c>
      <c r="E10" s="16">
        <f t="shared" si="0"/>
        <v>43876</v>
      </c>
      <c r="F10" s="208">
        <v>0</v>
      </c>
      <c r="G10" s="100">
        <f t="shared" si="1"/>
        <v>1</v>
      </c>
    </row>
    <row r="11" spans="1:7" ht="21.75" customHeight="1" thickBot="1">
      <c r="A11" s="15" t="s">
        <v>133</v>
      </c>
      <c r="B11" s="15" t="s">
        <v>216</v>
      </c>
      <c r="C11" s="206">
        <f>31*24*60</f>
        <v>44640</v>
      </c>
      <c r="D11" s="16">
        <v>1785</v>
      </c>
      <c r="E11" s="16">
        <f t="shared" si="0"/>
        <v>42855</v>
      </c>
      <c r="F11" s="15">
        <v>0</v>
      </c>
      <c r="G11" s="100">
        <f t="shared" si="1"/>
        <v>1</v>
      </c>
    </row>
    <row r="12" spans="1:7" ht="23.25" customHeight="1" thickBot="1">
      <c r="A12" s="15" t="s">
        <v>134</v>
      </c>
      <c r="B12" s="15" t="s">
        <v>216</v>
      </c>
      <c r="C12" s="206">
        <f>30*24*60</f>
        <v>43200</v>
      </c>
      <c r="D12" s="16">
        <v>1643</v>
      </c>
      <c r="E12" s="16">
        <f t="shared" si="0"/>
        <v>41557</v>
      </c>
      <c r="F12" s="98">
        <v>0</v>
      </c>
      <c r="G12" s="100">
        <f t="shared" si="1"/>
        <v>1</v>
      </c>
    </row>
    <row r="13" spans="1:7" ht="23.25" customHeight="1" thickBot="1">
      <c r="A13" s="17" t="s">
        <v>135</v>
      </c>
      <c r="B13" s="15" t="s">
        <v>216</v>
      </c>
      <c r="C13" s="206">
        <f>31*24*60</f>
        <v>44640</v>
      </c>
      <c r="D13" s="16">
        <v>860</v>
      </c>
      <c r="E13" s="183">
        <f t="shared" si="0"/>
        <v>43780</v>
      </c>
      <c r="F13" s="18">
        <v>0</v>
      </c>
      <c r="G13" s="100">
        <f t="shared" si="1"/>
        <v>1</v>
      </c>
    </row>
    <row r="14" spans="1:7" ht="23.25" customHeight="1" thickBot="1">
      <c r="A14" s="17" t="s">
        <v>140</v>
      </c>
      <c r="B14" s="15" t="s">
        <v>216</v>
      </c>
      <c r="C14" s="206">
        <f>30*24*60</f>
        <v>43200</v>
      </c>
      <c r="D14" s="16">
        <v>613</v>
      </c>
      <c r="E14" s="16">
        <f t="shared" si="0"/>
        <v>42587</v>
      </c>
      <c r="F14" s="18">
        <v>0</v>
      </c>
      <c r="G14" s="100">
        <f t="shared" si="1"/>
        <v>1</v>
      </c>
    </row>
    <row r="15" spans="1:7" ht="23.25" customHeight="1" thickBot="1">
      <c r="A15" s="17" t="s">
        <v>141</v>
      </c>
      <c r="B15" s="15" t="s">
        <v>216</v>
      </c>
      <c r="C15" s="206">
        <f>31*24*60</f>
        <v>44640</v>
      </c>
      <c r="D15" s="16">
        <v>510</v>
      </c>
      <c r="E15" s="183">
        <f t="shared" si="0"/>
        <v>44130</v>
      </c>
      <c r="F15" s="204">
        <v>720</v>
      </c>
      <c r="G15" s="100">
        <f t="shared" si="1"/>
        <v>0.9836845683208701</v>
      </c>
    </row>
    <row r="16" spans="1:7" ht="23.25" customHeight="1">
      <c r="A16" s="528" t="s">
        <v>1213</v>
      </c>
      <c r="B16" s="528" t="s">
        <v>216</v>
      </c>
      <c r="C16" s="530">
        <f>SUM(C4:C15)</f>
        <v>525600</v>
      </c>
      <c r="D16" s="530">
        <f>SUM(D4:D15)</f>
        <v>14470</v>
      </c>
      <c r="E16" s="530">
        <f>SUM(E4:E15)</f>
        <v>511130</v>
      </c>
      <c r="F16" s="530">
        <f>SUM(F4:F15)</f>
        <v>720</v>
      </c>
      <c r="G16" s="532">
        <f>(E16-F16)/E16</f>
        <v>0.9985913564063936</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90">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105">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2:20" ht="90">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45">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75">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2:20" ht="135">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2:20" ht="135">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2:20" ht="105">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2:20" ht="75">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2:20" ht="180">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2:20" ht="12.75" customHeight="1">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560" t="s">
        <v>1437</v>
      </c>
      <c r="R25" s="562">
        <v>40779</v>
      </c>
      <c r="S25" s="558" t="s">
        <v>1428</v>
      </c>
      <c r="T25" s="556" t="s">
        <v>255</v>
      </c>
    </row>
    <row r="26" spans="2:20" ht="48" customHeight="1">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561"/>
      <c r="R26" s="563"/>
      <c r="S26" s="559"/>
      <c r="T26" s="557"/>
    </row>
    <row r="27" spans="2:20" ht="135">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2:20" ht="120">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2:20" ht="76.5">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2:20" ht="21" customHeight="1">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2:20" ht="25.5">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2:20" ht="45">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2:20" ht="45">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2:21" ht="75">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2:21" ht="103.5" customHeight="1">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2:21" ht="103.5" customHeight="1">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2:21" ht="103.5" customHeight="1">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2:21" ht="87.75" customHeight="1">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2:20" ht="60">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2:20" ht="90">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2:20" ht="30">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2:20" ht="75">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2:20" ht="75">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2:20" ht="75">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2:20" ht="105">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2:20" ht="75">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20">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75">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60">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75">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2:20" ht="60">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2:20" ht="60">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2:20" ht="75">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2:20" ht="75">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75">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2:20" ht="150">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2:20" ht="12.75" customHeight="1">
      <c r="B73" s="552" t="s">
        <v>747</v>
      </c>
      <c r="C73" s="315">
        <v>40564</v>
      </c>
      <c r="D73" s="315">
        <v>40567</v>
      </c>
      <c r="E73" s="324" t="s">
        <v>1243</v>
      </c>
      <c r="F73" s="319" t="s">
        <v>117</v>
      </c>
      <c r="G73" s="319" t="s">
        <v>117</v>
      </c>
      <c r="H73" s="319" t="s">
        <v>117</v>
      </c>
      <c r="I73" s="319" t="s">
        <v>117</v>
      </c>
      <c r="J73" s="549" t="s">
        <v>1221</v>
      </c>
      <c r="K73" s="549" t="s">
        <v>200</v>
      </c>
      <c r="L73" s="555" t="s">
        <v>1228</v>
      </c>
      <c r="M73" s="551" t="s">
        <v>1229</v>
      </c>
      <c r="N73" s="303" t="s">
        <v>274</v>
      </c>
      <c r="O73" s="303" t="s">
        <v>254</v>
      </c>
      <c r="P73" s="319" t="s">
        <v>347</v>
      </c>
      <c r="Q73" s="551" t="s">
        <v>1233</v>
      </c>
      <c r="R73" s="253">
        <v>40565</v>
      </c>
      <c r="S73" s="564" t="s">
        <v>1240</v>
      </c>
      <c r="T73" s="565" t="s">
        <v>255</v>
      </c>
    </row>
    <row r="74" spans="2:20" ht="15" customHeight="1">
      <c r="B74" s="553"/>
      <c r="C74" s="315">
        <v>40563</v>
      </c>
      <c r="D74" s="315">
        <v>40564</v>
      </c>
      <c r="E74" s="317" t="s">
        <v>1225</v>
      </c>
      <c r="F74" s="319" t="s">
        <v>117</v>
      </c>
      <c r="G74" s="319" t="s">
        <v>117</v>
      </c>
      <c r="H74" s="319" t="s">
        <v>117</v>
      </c>
      <c r="I74" s="319" t="s">
        <v>117</v>
      </c>
      <c r="J74" s="549"/>
      <c r="K74" s="549"/>
      <c r="L74" s="555"/>
      <c r="M74" s="551"/>
      <c r="N74" s="319" t="s">
        <v>274</v>
      </c>
      <c r="O74" s="319" t="s">
        <v>254</v>
      </c>
      <c r="P74" s="319" t="s">
        <v>347</v>
      </c>
      <c r="Q74" s="551"/>
      <c r="R74" s="315">
        <v>40564</v>
      </c>
      <c r="S74" s="564"/>
      <c r="T74" s="566"/>
    </row>
    <row r="75" spans="2:20" ht="15">
      <c r="B75" s="553"/>
      <c r="C75" s="315">
        <v>40562</v>
      </c>
      <c r="D75" s="315">
        <v>40563</v>
      </c>
      <c r="E75" s="317" t="s">
        <v>1226</v>
      </c>
      <c r="F75" s="319" t="s">
        <v>117</v>
      </c>
      <c r="G75" s="319" t="s">
        <v>117</v>
      </c>
      <c r="H75" s="319" t="s">
        <v>117</v>
      </c>
      <c r="I75" s="319" t="s">
        <v>117</v>
      </c>
      <c r="J75" s="549"/>
      <c r="K75" s="549"/>
      <c r="L75" s="555"/>
      <c r="M75" s="551"/>
      <c r="N75" s="319" t="s">
        <v>274</v>
      </c>
      <c r="O75" s="319" t="s">
        <v>254</v>
      </c>
      <c r="P75" s="319" t="s">
        <v>347</v>
      </c>
      <c r="Q75" s="551"/>
      <c r="R75" s="315">
        <v>40563</v>
      </c>
      <c r="S75" s="564"/>
      <c r="T75" s="566"/>
    </row>
    <row r="76" spans="2:20" ht="15">
      <c r="B76" s="554"/>
      <c r="C76" s="315">
        <v>40561</v>
      </c>
      <c r="D76" s="315">
        <v>40562</v>
      </c>
      <c r="E76" s="317" t="s">
        <v>1227</v>
      </c>
      <c r="F76" s="319" t="s">
        <v>117</v>
      </c>
      <c r="G76" s="319" t="s">
        <v>117</v>
      </c>
      <c r="H76" s="319" t="s">
        <v>117</v>
      </c>
      <c r="I76" s="319" t="s">
        <v>117</v>
      </c>
      <c r="J76" s="549"/>
      <c r="K76" s="549"/>
      <c r="L76" s="555"/>
      <c r="M76" s="551"/>
      <c r="N76" s="319" t="s">
        <v>274</v>
      </c>
      <c r="O76" s="319" t="s">
        <v>254</v>
      </c>
      <c r="P76" s="319" t="s">
        <v>347</v>
      </c>
      <c r="Q76" s="551"/>
      <c r="R76" s="315">
        <v>40562</v>
      </c>
      <c r="S76" s="564"/>
      <c r="T76" s="567"/>
    </row>
    <row r="77" spans="2:20" ht="120">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65">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T25:T26"/>
    <mergeCell ref="S25:S26"/>
    <mergeCell ref="Q25:Q26"/>
    <mergeCell ref="R25:R26"/>
    <mergeCell ref="S73:S76"/>
    <mergeCell ref="T73:T76"/>
    <mergeCell ref="B73:B76"/>
    <mergeCell ref="J73:J76"/>
    <mergeCell ref="K73:K76"/>
    <mergeCell ref="L73:L76"/>
    <mergeCell ref="M73:M76"/>
    <mergeCell ref="Q73:Q76"/>
  </mergeCells>
  <printOptions/>
  <pageMargins left="0.7" right="0.7" top="0.75" bottom="0.75" header="0.3" footer="0.3"/>
  <pageSetup horizontalDpi="90" verticalDpi="90" orientation="portrait"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1212</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1624</v>
      </c>
      <c r="E4" s="207">
        <f aca="true" t="shared" si="0" ref="E4:E15">SUM(C4-D4)</f>
        <v>43016</v>
      </c>
      <c r="F4" s="208">
        <v>0</v>
      </c>
      <c r="G4" s="100">
        <f aca="true" t="shared" si="1" ref="G4:G13">(E4-F4)/E4</f>
        <v>1</v>
      </c>
    </row>
    <row r="5" spans="1:7" ht="23.25" customHeight="1" thickBot="1">
      <c r="A5" s="15" t="s">
        <v>127</v>
      </c>
      <c r="B5" s="15" t="s">
        <v>216</v>
      </c>
      <c r="C5" s="206">
        <f>28*24*60</f>
        <v>40320</v>
      </c>
      <c r="D5" s="16">
        <v>739</v>
      </c>
      <c r="E5" s="207">
        <f t="shared" si="0"/>
        <v>39581</v>
      </c>
      <c r="F5" s="98">
        <v>225</v>
      </c>
      <c r="G5" s="100">
        <f t="shared" si="1"/>
        <v>0.9943154543846795</v>
      </c>
    </row>
    <row r="6" spans="1:7" ht="23.25" customHeight="1" thickBot="1">
      <c r="A6" s="15" t="s">
        <v>128</v>
      </c>
      <c r="B6" s="15" t="s">
        <v>216</v>
      </c>
      <c r="C6" s="206">
        <f>31*24*60</f>
        <v>44640</v>
      </c>
      <c r="D6" s="16">
        <v>2404</v>
      </c>
      <c r="E6" s="207">
        <f t="shared" si="0"/>
        <v>42236</v>
      </c>
      <c r="F6" s="98">
        <v>259</v>
      </c>
      <c r="G6" s="100">
        <f t="shared" si="1"/>
        <v>0.993867790510465</v>
      </c>
    </row>
    <row r="7" spans="1:7" ht="23.25" customHeight="1" thickBot="1">
      <c r="A7" s="15" t="s">
        <v>129</v>
      </c>
      <c r="B7" s="15" t="s">
        <v>216</v>
      </c>
      <c r="C7" s="206">
        <f>30*24*60</f>
        <v>43200</v>
      </c>
      <c r="D7" s="16">
        <v>895</v>
      </c>
      <c r="E7" s="207">
        <f t="shared" si="0"/>
        <v>42305</v>
      </c>
      <c r="F7" s="98">
        <v>0</v>
      </c>
      <c r="G7" s="100">
        <f t="shared" si="1"/>
        <v>1</v>
      </c>
    </row>
    <row r="8" spans="1:7" ht="23.25" customHeight="1" thickBot="1">
      <c r="A8" s="15" t="s">
        <v>130</v>
      </c>
      <c r="B8" s="15" t="s">
        <v>216</v>
      </c>
      <c r="C8" s="206">
        <f>31*24*60</f>
        <v>44640</v>
      </c>
      <c r="D8" s="16">
        <v>1614</v>
      </c>
      <c r="E8" s="207">
        <f t="shared" si="0"/>
        <v>43026</v>
      </c>
      <c r="F8" s="98">
        <v>101</v>
      </c>
      <c r="G8" s="100">
        <f t="shared" si="1"/>
        <v>0.9976525821596244</v>
      </c>
    </row>
    <row r="9" spans="1:7" ht="23.25" customHeight="1" thickBot="1">
      <c r="A9" s="15" t="s">
        <v>131</v>
      </c>
      <c r="B9" s="15" t="s">
        <v>216</v>
      </c>
      <c r="C9" s="206">
        <f>30*24*60</f>
        <v>43200</v>
      </c>
      <c r="D9" s="16">
        <v>2167</v>
      </c>
      <c r="E9" s="207">
        <f t="shared" si="0"/>
        <v>41033</v>
      </c>
      <c r="F9" s="98">
        <v>0</v>
      </c>
      <c r="G9" s="100">
        <f t="shared" si="1"/>
        <v>1</v>
      </c>
    </row>
    <row r="10" spans="1:7" ht="23.25" customHeight="1" thickBot="1">
      <c r="A10" s="15" t="s">
        <v>132</v>
      </c>
      <c r="B10" s="15" t="s">
        <v>216</v>
      </c>
      <c r="C10" s="206">
        <f>31*24*60</f>
        <v>44640</v>
      </c>
      <c r="D10" s="16">
        <v>850</v>
      </c>
      <c r="E10" s="16">
        <f t="shared" si="0"/>
        <v>43790</v>
      </c>
      <c r="F10" s="15">
        <v>0</v>
      </c>
      <c r="G10" s="100">
        <f t="shared" si="1"/>
        <v>1</v>
      </c>
    </row>
    <row r="11" spans="1:7" ht="21.75" customHeight="1" thickBot="1">
      <c r="A11" s="15" t="s">
        <v>133</v>
      </c>
      <c r="B11" s="15" t="s">
        <v>216</v>
      </c>
      <c r="C11" s="206">
        <f>31*24*60</f>
        <v>44640</v>
      </c>
      <c r="D11" s="16">
        <v>1483</v>
      </c>
      <c r="E11" s="16">
        <f t="shared" si="0"/>
        <v>43157</v>
      </c>
      <c r="F11" s="15">
        <v>0</v>
      </c>
      <c r="G11" s="100">
        <f t="shared" si="1"/>
        <v>1</v>
      </c>
    </row>
    <row r="12" spans="1:7" ht="23.25" customHeight="1" thickBot="1">
      <c r="A12" s="15" t="s">
        <v>134</v>
      </c>
      <c r="B12" s="15" t="s">
        <v>216</v>
      </c>
      <c r="C12" s="206">
        <f>30*24*60</f>
        <v>43200</v>
      </c>
      <c r="D12" s="16">
        <v>1471</v>
      </c>
      <c r="E12" s="16">
        <f t="shared" si="0"/>
        <v>41729</v>
      </c>
      <c r="F12" s="98">
        <v>0</v>
      </c>
      <c r="G12" s="100">
        <f t="shared" si="1"/>
        <v>1</v>
      </c>
    </row>
    <row r="13" spans="1:7" ht="23.25" customHeight="1" thickBot="1">
      <c r="A13" s="17" t="s">
        <v>135</v>
      </c>
      <c r="B13" s="15" t="s">
        <v>216</v>
      </c>
      <c r="C13" s="206">
        <f>31*24*60</f>
        <v>44640</v>
      </c>
      <c r="D13" s="16">
        <v>4966</v>
      </c>
      <c r="E13" s="183">
        <f t="shared" si="0"/>
        <v>39674</v>
      </c>
      <c r="F13" s="18"/>
      <c r="G13" s="100">
        <f t="shared" si="1"/>
        <v>1</v>
      </c>
    </row>
    <row r="14" spans="1:7" ht="23.25" customHeight="1" thickBot="1">
      <c r="A14" s="17" t="s">
        <v>140</v>
      </c>
      <c r="B14" s="15" t="s">
        <v>216</v>
      </c>
      <c r="C14" s="206">
        <f>30*24*60</f>
        <v>43200</v>
      </c>
      <c r="D14" s="16">
        <v>1500</v>
      </c>
      <c r="E14" s="16">
        <f t="shared" si="0"/>
        <v>41700</v>
      </c>
      <c r="F14" s="18"/>
      <c r="G14" s="100"/>
    </row>
    <row r="15" spans="1:7" ht="23.25" customHeight="1" thickBot="1">
      <c r="A15" s="17" t="s">
        <v>141</v>
      </c>
      <c r="B15" s="15" t="s">
        <v>216</v>
      </c>
      <c r="C15" s="206"/>
      <c r="D15" s="16"/>
      <c r="E15" s="183">
        <f t="shared" si="0"/>
        <v>0</v>
      </c>
      <c r="F15" s="204"/>
      <c r="G15" s="100"/>
    </row>
    <row r="16" spans="1:7" ht="23.25" customHeight="1">
      <c r="A16" s="528" t="s">
        <v>1213</v>
      </c>
      <c r="B16" s="528" t="s">
        <v>216</v>
      </c>
      <c r="C16" s="530">
        <f>SUM(C4:C15)</f>
        <v>480960</v>
      </c>
      <c r="D16" s="530">
        <f>SUM(D4:D15)</f>
        <v>19713</v>
      </c>
      <c r="E16" s="530">
        <f>SUM(E4:E15)</f>
        <v>461247</v>
      </c>
      <c r="F16" s="530">
        <f>SUM(F4:F15)</f>
        <v>585</v>
      </c>
      <c r="G16" s="532">
        <f>(E16-F16)/E16</f>
        <v>0.9987316990679614</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1214</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1624</v>
      </c>
      <c r="E4" s="207">
        <f aca="true" t="shared" si="0" ref="E4:E11">SUM(C4-D4)</f>
        <v>43016</v>
      </c>
      <c r="F4" s="208">
        <v>0</v>
      </c>
      <c r="G4" s="100">
        <f aca="true" t="shared" si="1" ref="G4:G14">(E4-F4)/E4</f>
        <v>1</v>
      </c>
    </row>
    <row r="5" spans="1:7" ht="23.25" customHeight="1" thickBot="1">
      <c r="A5" s="15" t="s">
        <v>127</v>
      </c>
      <c r="B5" s="15" t="s">
        <v>197</v>
      </c>
      <c r="C5" s="206">
        <f>28*24*60</f>
        <v>40320</v>
      </c>
      <c r="D5" s="16">
        <v>739</v>
      </c>
      <c r="E5" s="207">
        <f t="shared" si="0"/>
        <v>39581</v>
      </c>
      <c r="F5" s="98">
        <v>225</v>
      </c>
      <c r="G5" s="100">
        <f t="shared" si="1"/>
        <v>0.9943154543846795</v>
      </c>
    </row>
    <row r="6" spans="1:7" ht="23.25" customHeight="1" thickBot="1">
      <c r="A6" s="15" t="s">
        <v>128</v>
      </c>
      <c r="B6" s="15" t="s">
        <v>197</v>
      </c>
      <c r="C6" s="206">
        <f>31*24*60</f>
        <v>44640</v>
      </c>
      <c r="D6" s="16">
        <v>2404</v>
      </c>
      <c r="E6" s="207">
        <f t="shared" si="0"/>
        <v>42236</v>
      </c>
      <c r="F6" s="98">
        <v>259</v>
      </c>
      <c r="G6" s="100">
        <f t="shared" si="1"/>
        <v>0.993867790510465</v>
      </c>
    </row>
    <row r="7" spans="1:7" ht="23.25" customHeight="1" thickBot="1">
      <c r="A7" s="15" t="s">
        <v>129</v>
      </c>
      <c r="B7" s="15" t="s">
        <v>197</v>
      </c>
      <c r="C7" s="206">
        <f>30*24*60</f>
        <v>43200</v>
      </c>
      <c r="D7" s="16">
        <v>895</v>
      </c>
      <c r="E7" s="207">
        <f t="shared" si="0"/>
        <v>42305</v>
      </c>
      <c r="F7" s="98">
        <v>66</v>
      </c>
      <c r="G7" s="100">
        <f t="shared" si="1"/>
        <v>0.998439900720955</v>
      </c>
    </row>
    <row r="8" spans="1:7" ht="23.25" customHeight="1" thickBot="1">
      <c r="A8" s="15" t="s">
        <v>130</v>
      </c>
      <c r="B8" s="15" t="s">
        <v>197</v>
      </c>
      <c r="C8" s="206">
        <f>31*24*60</f>
        <v>44640</v>
      </c>
      <c r="D8" s="16">
        <v>1614</v>
      </c>
      <c r="E8" s="207">
        <f t="shared" si="0"/>
        <v>43026</v>
      </c>
      <c r="F8" s="98">
        <v>101</v>
      </c>
      <c r="G8" s="100">
        <f t="shared" si="1"/>
        <v>0.9976525821596244</v>
      </c>
    </row>
    <row r="9" spans="1:7" ht="23.25" customHeight="1" thickBot="1">
      <c r="A9" s="15" t="s">
        <v>131</v>
      </c>
      <c r="B9" s="15" t="s">
        <v>197</v>
      </c>
      <c r="C9" s="206">
        <f>30*24*60</f>
        <v>43200</v>
      </c>
      <c r="D9" s="16">
        <v>2167</v>
      </c>
      <c r="E9" s="207">
        <f t="shared" si="0"/>
        <v>41033</v>
      </c>
      <c r="F9" s="98">
        <v>0</v>
      </c>
      <c r="G9" s="100">
        <f t="shared" si="1"/>
        <v>1</v>
      </c>
    </row>
    <row r="10" spans="1:7" ht="23.25" customHeight="1" thickBot="1">
      <c r="A10" s="15" t="s">
        <v>132</v>
      </c>
      <c r="B10" s="15" t="s">
        <v>197</v>
      </c>
      <c r="C10" s="206">
        <f>31*24*60</f>
        <v>44640</v>
      </c>
      <c r="D10" s="16">
        <v>850</v>
      </c>
      <c r="E10" s="16">
        <f t="shared" si="0"/>
        <v>43790</v>
      </c>
      <c r="F10" s="15">
        <v>0</v>
      </c>
      <c r="G10" s="100">
        <f t="shared" si="1"/>
        <v>1</v>
      </c>
    </row>
    <row r="11" spans="1:7" ht="23.25" customHeight="1" thickBot="1">
      <c r="A11" s="15" t="s">
        <v>133</v>
      </c>
      <c r="B11" s="15" t="s">
        <v>197</v>
      </c>
      <c r="C11" s="206">
        <f>31*24*60</f>
        <v>44640</v>
      </c>
      <c r="D11" s="16">
        <v>1483</v>
      </c>
      <c r="E11" s="16">
        <f t="shared" si="0"/>
        <v>43157</v>
      </c>
      <c r="F11" s="15">
        <v>50</v>
      </c>
      <c r="G11" s="100">
        <f t="shared" si="1"/>
        <v>0.9988414393956948</v>
      </c>
    </row>
    <row r="12" spans="1:7" ht="23.25" customHeight="1" thickBot="1">
      <c r="A12" s="15" t="s">
        <v>134</v>
      </c>
      <c r="B12" s="15" t="s">
        <v>197</v>
      </c>
      <c r="C12" s="206">
        <f>30*24*60</f>
        <v>43200</v>
      </c>
      <c r="D12" s="16">
        <v>1471</v>
      </c>
      <c r="E12" s="16">
        <f>SUM(C12-D12)</f>
        <v>41729</v>
      </c>
      <c r="F12" s="15">
        <v>75</v>
      </c>
      <c r="G12" s="100">
        <f t="shared" si="1"/>
        <v>0.9982026887775888</v>
      </c>
    </row>
    <row r="13" spans="1:7" ht="23.25" customHeight="1" thickBot="1">
      <c r="A13" s="17" t="s">
        <v>135</v>
      </c>
      <c r="B13" s="15" t="s">
        <v>197</v>
      </c>
      <c r="C13" s="206">
        <f>31*24*60</f>
        <v>44640</v>
      </c>
      <c r="D13" s="16">
        <v>4966</v>
      </c>
      <c r="E13" s="16">
        <f>SUM(C13-D13)</f>
        <v>39674</v>
      </c>
      <c r="F13" s="18">
        <v>0</v>
      </c>
      <c r="G13" s="100">
        <f t="shared" si="1"/>
        <v>1</v>
      </c>
    </row>
    <row r="14" spans="1:7" ht="23.25" customHeight="1" thickBot="1">
      <c r="A14" s="17" t="s">
        <v>140</v>
      </c>
      <c r="B14" s="15" t="s">
        <v>197</v>
      </c>
      <c r="C14" s="206">
        <f>30*24*60</f>
        <v>43200</v>
      </c>
      <c r="D14" s="16">
        <v>1707</v>
      </c>
      <c r="E14" s="16">
        <f>SUM(C14-D14)</f>
        <v>41493</v>
      </c>
      <c r="F14" s="18"/>
      <c r="G14" s="100">
        <f t="shared" si="1"/>
        <v>1</v>
      </c>
    </row>
    <row r="15" spans="1:7" ht="23.25" customHeight="1" thickBot="1">
      <c r="A15" s="17" t="s">
        <v>141</v>
      </c>
      <c r="B15" s="15" t="s">
        <v>197</v>
      </c>
      <c r="C15" s="206"/>
      <c r="D15" s="16"/>
      <c r="E15" s="183">
        <f>SUM(C15-D15)</f>
        <v>0</v>
      </c>
      <c r="F15" s="204"/>
      <c r="G15" s="100"/>
    </row>
    <row r="16" spans="1:7" ht="23.25" customHeight="1">
      <c r="A16" s="528" t="s">
        <v>1213</v>
      </c>
      <c r="B16" s="528" t="s">
        <v>197</v>
      </c>
      <c r="C16" s="530">
        <f>SUM(C4:C15)</f>
        <v>480960</v>
      </c>
      <c r="D16" s="530">
        <f>SUM(D4:D15)</f>
        <v>19920</v>
      </c>
      <c r="E16" s="530">
        <f>SUM(E4:E15)</f>
        <v>461040</v>
      </c>
      <c r="F16" s="530">
        <f>SUM(F4:F15)</f>
        <v>776</v>
      </c>
      <c r="G16" s="532">
        <f>(E16-F16)/E16</f>
        <v>0.9983168488634392</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1328</v>
      </c>
    </row>
    <row r="20" ht="12.75">
      <c r="A20" s="440">
        <v>40848</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7.7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30">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2:20" ht="45">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2:20" ht="120">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2:20" ht="63.75">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2:20" ht="120">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2:20" ht="45">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2:20" ht="51">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2:20" ht="60">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2:20" ht="75">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1151</v>
      </c>
      <c r="F18" s="201" t="s">
        <v>117</v>
      </c>
      <c r="G18" s="201" t="s">
        <v>117</v>
      </c>
      <c r="H18" s="201" t="s">
        <v>117</v>
      </c>
      <c r="I18" s="201" t="s">
        <v>117</v>
      </c>
      <c r="J18" s="164" t="s">
        <v>1154</v>
      </c>
      <c r="K18" s="201" t="s">
        <v>200</v>
      </c>
      <c r="L18" s="295" t="s">
        <v>1152</v>
      </c>
      <c r="M18" s="569" t="s">
        <v>1147</v>
      </c>
      <c r="N18" s="348" t="s">
        <v>274</v>
      </c>
      <c r="O18" s="201" t="s">
        <v>254</v>
      </c>
      <c r="P18" s="164" t="s">
        <v>347</v>
      </c>
      <c r="Q18" s="571" t="s">
        <v>1155</v>
      </c>
      <c r="R18" s="349">
        <v>40480</v>
      </c>
      <c r="S18" s="394"/>
      <c r="T18" s="364" t="s">
        <v>255</v>
      </c>
    </row>
    <row r="19" spans="1:20" s="172" customFormat="1" ht="45">
      <c r="A19" s="54"/>
      <c r="B19" s="390" t="s">
        <v>135</v>
      </c>
      <c r="C19" s="349">
        <v>40478</v>
      </c>
      <c r="D19" s="350">
        <v>40479</v>
      </c>
      <c r="E19" s="324" t="s">
        <v>1145</v>
      </c>
      <c r="F19" s="201" t="s">
        <v>117</v>
      </c>
      <c r="G19" s="201" t="s">
        <v>117</v>
      </c>
      <c r="H19" s="201" t="s">
        <v>117</v>
      </c>
      <c r="I19" s="201" t="s">
        <v>117</v>
      </c>
      <c r="J19" s="164" t="s">
        <v>1154</v>
      </c>
      <c r="K19" s="201" t="s">
        <v>200</v>
      </c>
      <c r="L19" s="295" t="s">
        <v>1146</v>
      </c>
      <c r="M19" s="569"/>
      <c r="N19" s="348" t="s">
        <v>274</v>
      </c>
      <c r="O19" s="201" t="s">
        <v>254</v>
      </c>
      <c r="P19" s="164" t="s">
        <v>347</v>
      </c>
      <c r="Q19" s="571"/>
      <c r="R19" s="349">
        <v>40479</v>
      </c>
      <c r="S19" s="394"/>
      <c r="T19" s="364" t="s">
        <v>255</v>
      </c>
    </row>
    <row r="20" spans="1:20" s="172" customFormat="1" ht="45">
      <c r="A20" s="54"/>
      <c r="B20" s="390" t="s">
        <v>135</v>
      </c>
      <c r="C20" s="349">
        <v>40477</v>
      </c>
      <c r="D20" s="350">
        <v>40478</v>
      </c>
      <c r="E20" s="324" t="s">
        <v>1148</v>
      </c>
      <c r="F20" s="201" t="s">
        <v>117</v>
      </c>
      <c r="G20" s="201" t="s">
        <v>117</v>
      </c>
      <c r="H20" s="201" t="s">
        <v>117</v>
      </c>
      <c r="I20" s="201" t="s">
        <v>117</v>
      </c>
      <c r="J20" s="164" t="s">
        <v>1154</v>
      </c>
      <c r="K20" s="201" t="s">
        <v>200</v>
      </c>
      <c r="L20" s="295" t="s">
        <v>1149</v>
      </c>
      <c r="M20" s="570"/>
      <c r="N20" s="348" t="s">
        <v>274</v>
      </c>
      <c r="O20" s="201" t="s">
        <v>254</v>
      </c>
      <c r="P20" s="164" t="s">
        <v>347</v>
      </c>
      <c r="Q20" s="572"/>
      <c r="R20" s="349">
        <v>40478</v>
      </c>
      <c r="S20" s="394"/>
      <c r="T20" s="364" t="s">
        <v>255</v>
      </c>
    </row>
    <row r="21" spans="1:22" s="248" customFormat="1" ht="103.5" customHeight="1">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2:20" s="258" customFormat="1" ht="50.25" customHeight="1">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2:20" s="52" customFormat="1" ht="75">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1" s="248" customFormat="1" ht="90">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2:21" s="52" customFormat="1" ht="50.25" customHeight="1">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1" s="213" customFormat="1" ht="75">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1" s="213" customFormat="1" ht="60">
      <c r="A29" s="258"/>
      <c r="B29" s="303" t="s">
        <v>134</v>
      </c>
      <c r="C29" s="253">
        <v>40428</v>
      </c>
      <c r="D29" s="249">
        <v>40429</v>
      </c>
      <c r="E29" s="324" t="s">
        <v>1098</v>
      </c>
      <c r="F29" s="303" t="s">
        <v>117</v>
      </c>
      <c r="G29" s="322" t="s">
        <v>117</v>
      </c>
      <c r="H29" s="303" t="s">
        <v>117</v>
      </c>
      <c r="I29" s="303" t="s">
        <v>117</v>
      </c>
      <c r="J29" s="325" t="s">
        <v>1099</v>
      </c>
      <c r="K29" s="303" t="s">
        <v>200</v>
      </c>
      <c r="L29" s="295" t="s">
        <v>1108</v>
      </c>
      <c r="M29" s="568" t="s">
        <v>1107</v>
      </c>
      <c r="N29" s="303" t="s">
        <v>274</v>
      </c>
      <c r="O29" s="303" t="s">
        <v>254</v>
      </c>
      <c r="P29" s="303" t="s">
        <v>347</v>
      </c>
      <c r="Q29" s="368" t="s">
        <v>1109</v>
      </c>
      <c r="R29" s="253">
        <v>40431</v>
      </c>
      <c r="S29" s="368" t="s">
        <v>1109</v>
      </c>
      <c r="T29" s="364" t="s">
        <v>255</v>
      </c>
      <c r="U29" s="328"/>
    </row>
    <row r="30" spans="1:21" s="213" customFormat="1" ht="45">
      <c r="A30" s="258"/>
      <c r="B30" s="303" t="s">
        <v>134</v>
      </c>
      <c r="C30" s="253">
        <v>40428</v>
      </c>
      <c r="D30" s="326">
        <v>40428</v>
      </c>
      <c r="E30" s="324" t="s">
        <v>1100</v>
      </c>
      <c r="F30" s="303" t="s">
        <v>117</v>
      </c>
      <c r="G30" s="322" t="s">
        <v>117</v>
      </c>
      <c r="H30" s="303" t="s">
        <v>117</v>
      </c>
      <c r="I30" s="303" t="s">
        <v>117</v>
      </c>
      <c r="J30" s="325" t="s">
        <v>1101</v>
      </c>
      <c r="K30" s="303" t="s">
        <v>200</v>
      </c>
      <c r="L30" s="295" t="s">
        <v>1102</v>
      </c>
      <c r="M30" s="568"/>
      <c r="N30" s="303" t="s">
        <v>274</v>
      </c>
      <c r="O30" s="303" t="s">
        <v>254</v>
      </c>
      <c r="P30" s="303" t="s">
        <v>347</v>
      </c>
      <c r="Q30" s="280" t="s">
        <v>1106</v>
      </c>
      <c r="R30" s="253">
        <v>40428</v>
      </c>
      <c r="T30" s="364" t="s">
        <v>255</v>
      </c>
      <c r="U30" s="328"/>
    </row>
    <row r="31" spans="1:21" s="213" customFormat="1" ht="51">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0" s="323" customFormat="1" ht="45">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0" s="27" customFormat="1" ht="90">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2:20" ht="45">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2:20" ht="165">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2:20" ht="105">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0" s="25" customFormat="1" ht="90">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0" s="25" customFormat="1" ht="105">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0" s="4" customFormat="1" ht="57.75" customHeight="1">
      <c r="A49" s="54"/>
      <c r="B49" s="362" t="s">
        <v>130</v>
      </c>
      <c r="C49" s="306">
        <v>40311</v>
      </c>
      <c r="D49" s="363">
        <v>40311</v>
      </c>
      <c r="E49" s="357" t="s">
        <v>1019</v>
      </c>
      <c r="F49" s="356">
        <v>0.5013888888888889</v>
      </c>
      <c r="G49" s="354">
        <v>0.5208333333333334</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0" s="4" customFormat="1" ht="57.75" customHeight="1">
      <c r="A50" s="54"/>
      <c r="B50" s="362" t="s">
        <v>130</v>
      </c>
      <c r="C50" s="306">
        <v>40310</v>
      </c>
      <c r="D50" s="363">
        <v>40310</v>
      </c>
      <c r="E50" s="357" t="s">
        <v>1019</v>
      </c>
      <c r="F50" s="356">
        <v>0.4375</v>
      </c>
      <c r="G50" s="354">
        <v>0.513888888888889</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0" s="4" customFormat="1" ht="57.75" customHeight="1">
      <c r="A51" s="54"/>
      <c r="B51" s="362" t="s">
        <v>130</v>
      </c>
      <c r="C51" s="306">
        <v>40304</v>
      </c>
      <c r="D51" s="363">
        <v>40304</v>
      </c>
      <c r="E51" s="304" t="s">
        <v>1014</v>
      </c>
      <c r="F51" s="356">
        <v>0.686111111111111</v>
      </c>
      <c r="G51" s="354">
        <v>0.7111111111111111</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0" s="4" customFormat="1" ht="57.75" customHeight="1">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0" s="4" customFormat="1" ht="57.75" customHeight="1">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0" s="4" customFormat="1" ht="57.75" customHeight="1">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2:20" ht="173.25" customHeight="1">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2:20" ht="105">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974</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1546</v>
      </c>
      <c r="E4" s="207">
        <f aca="true" t="shared" si="0" ref="E4:E15">SUM(C4-D4)</f>
        <v>43094</v>
      </c>
      <c r="F4" s="208">
        <v>0</v>
      </c>
      <c r="G4" s="100">
        <f aca="true" t="shared" si="1" ref="G4:G15">(E4-F4)/E4</f>
        <v>1</v>
      </c>
    </row>
    <row r="5" spans="1:7" ht="23.25" customHeight="1" thickBot="1">
      <c r="A5" s="15" t="s">
        <v>127</v>
      </c>
      <c r="B5" s="15" t="s">
        <v>216</v>
      </c>
      <c r="C5" s="206">
        <f>28*24*60</f>
        <v>40320</v>
      </c>
      <c r="D5" s="16">
        <v>1288</v>
      </c>
      <c r="E5" s="207">
        <f t="shared" si="0"/>
        <v>39032</v>
      </c>
      <c r="F5" s="98">
        <v>0</v>
      </c>
      <c r="G5" s="100">
        <f t="shared" si="1"/>
        <v>1</v>
      </c>
    </row>
    <row r="6" spans="1:7" ht="23.25" customHeight="1" thickBot="1">
      <c r="A6" s="15" t="s">
        <v>128</v>
      </c>
      <c r="B6" s="15" t="s">
        <v>216</v>
      </c>
      <c r="C6" s="206">
        <f>31*24*60</f>
        <v>44640</v>
      </c>
      <c r="D6" s="16">
        <v>3208</v>
      </c>
      <c r="E6" s="207">
        <f t="shared" si="0"/>
        <v>41432</v>
      </c>
      <c r="F6" s="98">
        <v>0</v>
      </c>
      <c r="G6" s="100">
        <f t="shared" si="1"/>
        <v>1</v>
      </c>
    </row>
    <row r="7" spans="1:7" ht="23.25" customHeight="1" thickBot="1">
      <c r="A7" s="15" t="s">
        <v>129</v>
      </c>
      <c r="B7" s="15" t="s">
        <v>216</v>
      </c>
      <c r="C7" s="206">
        <f>30*24*60</f>
        <v>43200</v>
      </c>
      <c r="D7" s="16">
        <v>1080</v>
      </c>
      <c r="E7" s="207">
        <f t="shared" si="0"/>
        <v>42120</v>
      </c>
      <c r="F7" s="98">
        <v>0</v>
      </c>
      <c r="G7" s="100">
        <f t="shared" si="1"/>
        <v>1</v>
      </c>
    </row>
    <row r="8" spans="1:7" ht="23.25" customHeight="1" thickBot="1">
      <c r="A8" s="15" t="s">
        <v>130</v>
      </c>
      <c r="B8" s="15" t="s">
        <v>216</v>
      </c>
      <c r="C8" s="206">
        <f>31*24*60</f>
        <v>44640</v>
      </c>
      <c r="D8" s="16">
        <v>4060</v>
      </c>
      <c r="E8" s="207">
        <f t="shared" si="0"/>
        <v>40580</v>
      </c>
      <c r="F8" s="98">
        <v>5</v>
      </c>
      <c r="G8" s="100">
        <f t="shared" si="1"/>
        <v>0.9998767865943815</v>
      </c>
    </row>
    <row r="9" spans="1:7" ht="23.25" customHeight="1" thickBot="1">
      <c r="A9" s="15" t="s">
        <v>131</v>
      </c>
      <c r="B9" s="15" t="s">
        <v>216</v>
      </c>
      <c r="C9" s="206">
        <f>30*24*60</f>
        <v>43200</v>
      </c>
      <c r="D9" s="16">
        <v>3434</v>
      </c>
      <c r="E9" s="207">
        <f t="shared" si="0"/>
        <v>39766</v>
      </c>
      <c r="F9" s="98">
        <v>0</v>
      </c>
      <c r="G9" s="100">
        <f t="shared" si="1"/>
        <v>1</v>
      </c>
    </row>
    <row r="10" spans="1:7" ht="23.25" customHeight="1" thickBot="1">
      <c r="A10" s="15" t="s">
        <v>132</v>
      </c>
      <c r="B10" s="15" t="s">
        <v>216</v>
      </c>
      <c r="C10" s="206">
        <f>31*24*60</f>
        <v>44640</v>
      </c>
      <c r="D10" s="16">
        <v>870</v>
      </c>
      <c r="E10" s="16">
        <f t="shared" si="0"/>
        <v>43770</v>
      </c>
      <c r="F10" s="15">
        <v>57</v>
      </c>
      <c r="G10" s="100">
        <f t="shared" si="1"/>
        <v>0.9986977381768335</v>
      </c>
    </row>
    <row r="11" spans="1:7" ht="21.75" customHeight="1" thickBot="1">
      <c r="A11" s="15" t="s">
        <v>133</v>
      </c>
      <c r="B11" s="15" t="s">
        <v>216</v>
      </c>
      <c r="C11" s="206">
        <f>31*24*60</f>
        <v>44640</v>
      </c>
      <c r="D11" s="16">
        <v>1308</v>
      </c>
      <c r="E11" s="16">
        <f t="shared" si="0"/>
        <v>43332</v>
      </c>
      <c r="F11" s="15">
        <v>0</v>
      </c>
      <c r="G11" s="100">
        <f t="shared" si="1"/>
        <v>1</v>
      </c>
    </row>
    <row r="12" spans="1:7" ht="23.25" customHeight="1" thickBot="1">
      <c r="A12" s="15" t="s">
        <v>134</v>
      </c>
      <c r="B12" s="15" t="s">
        <v>216</v>
      </c>
      <c r="C12" s="206">
        <f>30*24*60</f>
        <v>43200</v>
      </c>
      <c r="D12" s="16">
        <v>1213</v>
      </c>
      <c r="E12" s="16">
        <f t="shared" si="0"/>
        <v>41987</v>
      </c>
      <c r="F12" s="98">
        <v>720</v>
      </c>
      <c r="G12" s="100">
        <f t="shared" si="1"/>
        <v>0.9828518350918142</v>
      </c>
    </row>
    <row r="13" spans="1:7" ht="23.25" customHeight="1" thickBot="1">
      <c r="A13" s="17" t="s">
        <v>135</v>
      </c>
      <c r="B13" s="15" t="s">
        <v>216</v>
      </c>
      <c r="C13" s="206">
        <f>31*24*60</f>
        <v>44640</v>
      </c>
      <c r="D13" s="16">
        <v>1160</v>
      </c>
      <c r="E13" s="183">
        <f t="shared" si="0"/>
        <v>43480</v>
      </c>
      <c r="F13" s="18">
        <v>267</v>
      </c>
      <c r="G13" s="100">
        <f t="shared" si="1"/>
        <v>0.9938592456301748</v>
      </c>
    </row>
    <row r="14" spans="1:7" ht="23.25" customHeight="1" thickBot="1">
      <c r="A14" s="17" t="s">
        <v>140</v>
      </c>
      <c r="B14" s="15" t="s">
        <v>216</v>
      </c>
      <c r="C14" s="206">
        <f>30*24*60</f>
        <v>43200</v>
      </c>
      <c r="D14" s="16">
        <v>995</v>
      </c>
      <c r="E14" s="16">
        <f t="shared" si="0"/>
        <v>42205</v>
      </c>
      <c r="F14" s="18">
        <v>175</v>
      </c>
      <c r="G14" s="100">
        <f t="shared" si="1"/>
        <v>0.9958535718516763</v>
      </c>
    </row>
    <row r="15" spans="1:7" ht="23.25" customHeight="1" thickBot="1">
      <c r="A15" s="17" t="s">
        <v>141</v>
      </c>
      <c r="B15" s="15" t="s">
        <v>216</v>
      </c>
      <c r="C15" s="206">
        <f>31*24*60</f>
        <v>44640</v>
      </c>
      <c r="D15" s="16">
        <v>0</v>
      </c>
      <c r="E15" s="183">
        <f t="shared" si="0"/>
        <v>44640</v>
      </c>
      <c r="F15" s="204">
        <v>60</v>
      </c>
      <c r="G15" s="100">
        <f t="shared" si="1"/>
        <v>0.9986559139784946</v>
      </c>
    </row>
    <row r="16" spans="1:7" ht="23.25" customHeight="1">
      <c r="A16" s="528" t="s">
        <v>215</v>
      </c>
      <c r="B16" s="528" t="s">
        <v>216</v>
      </c>
      <c r="C16" s="530">
        <f>SUM(C4:C15)</f>
        <v>525600</v>
      </c>
      <c r="D16" s="530">
        <f>SUM(D4:D15)</f>
        <v>20162</v>
      </c>
      <c r="E16" s="530">
        <f>SUM(E4:E15)</f>
        <v>505438</v>
      </c>
      <c r="F16" s="530">
        <f>SUM(F4:F15)</f>
        <v>1284</v>
      </c>
      <c r="G16" s="532">
        <f>(E16-F16)/E16</f>
        <v>0.9974596290741892</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973</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197</v>
      </c>
      <c r="C5" s="206">
        <f>28*24*60</f>
        <v>40320</v>
      </c>
      <c r="D5" s="16">
        <v>1288</v>
      </c>
      <c r="E5" s="207">
        <f t="shared" si="0"/>
        <v>39032</v>
      </c>
      <c r="F5" s="98">
        <v>0</v>
      </c>
      <c r="G5" s="100">
        <f t="shared" si="1"/>
        <v>1</v>
      </c>
    </row>
    <row r="6" spans="1:7" ht="23.25" customHeight="1" thickBot="1">
      <c r="A6" s="15" t="s">
        <v>128</v>
      </c>
      <c r="B6" s="15" t="s">
        <v>197</v>
      </c>
      <c r="C6" s="206">
        <f>31*24*60</f>
        <v>44640</v>
      </c>
      <c r="D6" s="16">
        <v>3208</v>
      </c>
      <c r="E6" s="207">
        <f t="shared" si="0"/>
        <v>41432</v>
      </c>
      <c r="F6" s="98">
        <v>103</v>
      </c>
      <c r="G6" s="100">
        <f t="shared" si="1"/>
        <v>0.9975139988414752</v>
      </c>
    </row>
    <row r="7" spans="1:7" ht="23.25" customHeight="1" thickBot="1">
      <c r="A7" s="15" t="s">
        <v>129</v>
      </c>
      <c r="B7" s="15" t="s">
        <v>197</v>
      </c>
      <c r="C7" s="206">
        <f>30*24*60</f>
        <v>43200</v>
      </c>
      <c r="D7" s="16">
        <v>1080</v>
      </c>
      <c r="E7" s="207">
        <f t="shared" si="0"/>
        <v>42120</v>
      </c>
      <c r="F7" s="98">
        <v>40</v>
      </c>
      <c r="G7" s="100">
        <f t="shared" si="1"/>
        <v>0.9990503323836657</v>
      </c>
    </row>
    <row r="8" spans="1:7" ht="23.25" customHeight="1" thickBot="1">
      <c r="A8" s="15" t="s">
        <v>130</v>
      </c>
      <c r="B8" s="15" t="s">
        <v>197</v>
      </c>
      <c r="C8" s="206">
        <f>31*24*60</f>
        <v>44640</v>
      </c>
      <c r="D8" s="16">
        <v>4060</v>
      </c>
      <c r="E8" s="207">
        <f t="shared" si="0"/>
        <v>40580</v>
      </c>
      <c r="F8" s="98">
        <v>320</v>
      </c>
      <c r="G8" s="100">
        <f t="shared" si="1"/>
        <v>0.992114342040414</v>
      </c>
    </row>
    <row r="9" spans="1:7" ht="23.25" customHeight="1" thickBot="1">
      <c r="A9" s="15" t="s">
        <v>131</v>
      </c>
      <c r="B9" s="15" t="s">
        <v>197</v>
      </c>
      <c r="C9" s="206">
        <f>30*24*60</f>
        <v>43200</v>
      </c>
      <c r="D9" s="16">
        <v>3434</v>
      </c>
      <c r="E9" s="207">
        <f t="shared" si="0"/>
        <v>39766</v>
      </c>
      <c r="F9" s="98">
        <v>0</v>
      </c>
      <c r="G9" s="100">
        <f t="shared" si="1"/>
        <v>1</v>
      </c>
    </row>
    <row r="10" spans="1:7" ht="23.25" customHeight="1" thickBot="1">
      <c r="A10" s="15" t="s">
        <v>132</v>
      </c>
      <c r="B10" s="15" t="s">
        <v>197</v>
      </c>
      <c r="C10" s="206">
        <f>31*24*60</f>
        <v>44640</v>
      </c>
      <c r="D10" s="16">
        <v>870</v>
      </c>
      <c r="E10" s="16">
        <f t="shared" si="0"/>
        <v>43770</v>
      </c>
      <c r="F10" s="15">
        <v>0</v>
      </c>
      <c r="G10" s="100">
        <f t="shared" si="1"/>
        <v>1</v>
      </c>
    </row>
    <row r="11" spans="1:7" ht="23.25" customHeight="1" thickBot="1">
      <c r="A11" s="15" t="s">
        <v>133</v>
      </c>
      <c r="B11" s="15" t="s">
        <v>197</v>
      </c>
      <c r="C11" s="206">
        <f>31*24*60</f>
        <v>44640</v>
      </c>
      <c r="D11" s="16">
        <v>1308</v>
      </c>
      <c r="E11" s="16">
        <f t="shared" si="0"/>
        <v>43332</v>
      </c>
      <c r="F11" s="15">
        <v>0</v>
      </c>
      <c r="G11" s="100">
        <f t="shared" si="1"/>
        <v>1</v>
      </c>
    </row>
    <row r="12" spans="1:7" ht="23.25" customHeight="1" thickBot="1">
      <c r="A12" s="15" t="s">
        <v>134</v>
      </c>
      <c r="B12" s="15" t="s">
        <v>197</v>
      </c>
      <c r="C12" s="206">
        <f>30*24*60</f>
        <v>43200</v>
      </c>
      <c r="D12" s="16">
        <v>1213</v>
      </c>
      <c r="E12" s="16">
        <f>SUM(C12-D12)</f>
        <v>41987</v>
      </c>
      <c r="F12" s="15">
        <v>720</v>
      </c>
      <c r="G12" s="100">
        <f>(E12-F12)/E12</f>
        <v>0.9828518350918142</v>
      </c>
    </row>
    <row r="13" spans="1:7" ht="23.25" customHeight="1" thickBot="1">
      <c r="A13" s="17" t="s">
        <v>135</v>
      </c>
      <c r="B13" s="15" t="s">
        <v>197</v>
      </c>
      <c r="C13" s="206">
        <f>31*24*60</f>
        <v>44640</v>
      </c>
      <c r="D13" s="16">
        <v>1160</v>
      </c>
      <c r="E13" s="16">
        <f>SUM(C13-D13)</f>
        <v>43480</v>
      </c>
      <c r="F13" s="18">
        <v>267</v>
      </c>
      <c r="G13" s="100">
        <f>(E13-F13)/E13</f>
        <v>0.9938592456301748</v>
      </c>
    </row>
    <row r="14" spans="1:7" ht="23.25" customHeight="1" thickBot="1">
      <c r="A14" s="17" t="s">
        <v>140</v>
      </c>
      <c r="B14" s="15" t="s">
        <v>197</v>
      </c>
      <c r="C14" s="206">
        <f>31*24*60</f>
        <v>44640</v>
      </c>
      <c r="D14" s="16">
        <v>995</v>
      </c>
      <c r="E14" s="16">
        <f>SUM(C14-D14)</f>
        <v>43645</v>
      </c>
      <c r="F14" s="18">
        <v>175</v>
      </c>
      <c r="G14" s="100">
        <f>(E14-F14)/E14</f>
        <v>0.9959903769045709</v>
      </c>
    </row>
    <row r="15" spans="1:7" ht="23.25" customHeight="1" thickBot="1">
      <c r="A15" s="17" t="s">
        <v>141</v>
      </c>
      <c r="B15" s="15" t="s">
        <v>197</v>
      </c>
      <c r="C15" s="206">
        <f>30*24*60</f>
        <v>43200</v>
      </c>
      <c r="D15" s="16">
        <v>0</v>
      </c>
      <c r="E15" s="183">
        <f>SUM(C15-D15)</f>
        <v>43200</v>
      </c>
      <c r="F15" s="204">
        <v>60</v>
      </c>
      <c r="G15" s="100">
        <f>(E15-F15)/E15</f>
        <v>0.9986111111111111</v>
      </c>
    </row>
    <row r="16" spans="1:7" ht="23.25" customHeight="1">
      <c r="A16" s="528" t="s">
        <v>215</v>
      </c>
      <c r="B16" s="528" t="s">
        <v>197</v>
      </c>
      <c r="C16" s="530">
        <f>SUM(C4:C15)</f>
        <v>525600</v>
      </c>
      <c r="D16" s="530">
        <f>SUM(D4:D15)</f>
        <v>20162</v>
      </c>
      <c r="E16" s="530">
        <f>SUM(E4:E15)</f>
        <v>505438</v>
      </c>
      <c r="F16" s="530">
        <f>SUM(F4:F15)</f>
        <v>1737</v>
      </c>
      <c r="G16" s="532">
        <f>(E16-F16)/E16</f>
        <v>0.9965633767148493</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73" t="s">
        <v>221</v>
      </c>
      <c r="C5" s="574"/>
      <c r="D5" s="574"/>
      <c r="E5" s="574"/>
      <c r="F5" s="574"/>
      <c r="G5" s="53"/>
    </row>
    <row r="6" spans="2:7" ht="14.25" customHeight="1">
      <c r="B6" s="105" t="s">
        <v>466</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'2009 Ext Rpt Monthly Summary'!C31</f>
        <v>8</v>
      </c>
      <c r="D11" s="53"/>
      <c r="E11" s="24" t="s">
        <v>200</v>
      </c>
      <c r="F11" s="49">
        <v>2</v>
      </c>
      <c r="G11" s="53"/>
    </row>
    <row r="12" spans="2:7" ht="12.75">
      <c r="B12" s="33"/>
      <c r="C12" s="64"/>
      <c r="D12" s="53"/>
      <c r="E12" s="24"/>
      <c r="F12" s="49"/>
      <c r="G12" s="53"/>
    </row>
    <row r="13" spans="2:7" ht="12.75">
      <c r="B13" s="33" t="s">
        <v>193</v>
      </c>
      <c r="C13" s="64">
        <f>'2009 Ext Rpt Monthly Summary'!D31</f>
        <v>2</v>
      </c>
      <c r="D13" s="53"/>
      <c r="E13" s="24" t="s">
        <v>201</v>
      </c>
      <c r="F13" s="49">
        <f>'2009 Ext Rpt Monthly Summary'!L31</f>
        <v>8</v>
      </c>
      <c r="G13" s="53"/>
    </row>
    <row r="14" spans="2:7" ht="12.75">
      <c r="B14" s="33"/>
      <c r="C14" s="64"/>
      <c r="D14" s="53"/>
      <c r="E14" s="24"/>
      <c r="F14" s="49"/>
      <c r="G14" s="53"/>
    </row>
    <row r="15" spans="2:7" ht="12.75">
      <c r="B15" s="33" t="s">
        <v>212</v>
      </c>
      <c r="C15" s="64">
        <v>10</v>
      </c>
      <c r="D15" s="53"/>
      <c r="E15" s="24" t="s">
        <v>202</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162</v>
      </c>
      <c r="F17" s="49">
        <f>'2009 Ext Rpt Monthly Summary'!N31</f>
        <v>15</v>
      </c>
      <c r="G17" s="53"/>
    </row>
    <row r="18" spans="2:7" ht="12.75">
      <c r="B18" s="33"/>
      <c r="D18" s="53"/>
      <c r="E18" s="24"/>
      <c r="F18" s="49"/>
      <c r="G18" s="53"/>
    </row>
    <row r="19" spans="2:7" ht="12.75">
      <c r="B19" s="33" t="s">
        <v>233</v>
      </c>
      <c r="C19" s="64">
        <f>'2009 Ext Rpt Monthly Summary'!G31</f>
        <v>2</v>
      </c>
      <c r="D19" s="53"/>
      <c r="E19" s="24" t="s">
        <v>144</v>
      </c>
      <c r="F19" s="49">
        <f>'2009 Ext Rpt Monthly Summary'!O31</f>
        <v>0</v>
      </c>
      <c r="G19" s="53"/>
    </row>
    <row r="20" spans="2:7" ht="12.75">
      <c r="B20" s="33"/>
      <c r="D20" s="53"/>
      <c r="E20" s="24"/>
      <c r="F20" s="49"/>
      <c r="G20" s="53"/>
    </row>
    <row r="21" spans="2:7" ht="12.75">
      <c r="B21" s="33" t="s">
        <v>144</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rgb="FF002060"/>
  </sheetPr>
  <dimension ref="A1:S23"/>
  <sheetViews>
    <sheetView tabSelected="1" zoomScale="75" zoomScaleNormal="75" zoomScalePageLayoutView="0" workbookViewId="0" topLeftCell="A1">
      <selection activeCell="K9" sqref="K9"/>
    </sheetView>
  </sheetViews>
  <sheetFormatPr defaultColWidth="9.140625" defaultRowHeight="12.75"/>
  <cols>
    <col min="2" max="2" width="12.7109375" style="0" customWidth="1"/>
    <col min="3" max="3" width="16.00390625" style="0" customWidth="1"/>
    <col min="4" max="4" width="14.8515625" style="0" customWidth="1"/>
    <col min="6" max="6" width="10.28125" style="0" customWidth="1"/>
    <col min="7" max="7" width="14.140625" style="0" customWidth="1"/>
    <col min="8" max="8" width="15.28125" style="0" customWidth="1"/>
    <col min="9" max="9" width="13.421875" style="0" customWidth="1"/>
    <col min="10" max="10" width="20.8515625" style="0" customWidth="1"/>
    <col min="11" max="11" width="31.57421875" style="0" customWidth="1"/>
    <col min="12" max="12" width="24.8515625" style="0" customWidth="1"/>
    <col min="13" max="13" width="14.7109375" style="0" customWidth="1"/>
    <col min="14" max="14" width="15.8515625" style="0" customWidth="1"/>
    <col min="15" max="15" width="16.140625" style="0" customWidth="1"/>
    <col min="16" max="16" width="12.421875" style="0" customWidth="1"/>
    <col min="17" max="17" width="14.7109375" style="0" customWidth="1"/>
    <col min="18" max="18" width="16.57421875" style="0" customWidth="1"/>
    <col min="19" max="19" width="14.28125" style="0" customWidth="1"/>
  </cols>
  <sheetData>
    <row r="1" ht="23.25">
      <c r="A1" s="6" t="s">
        <v>219</v>
      </c>
    </row>
    <row r="2" ht="23.25">
      <c r="A2" s="6" t="s">
        <v>226</v>
      </c>
    </row>
    <row r="3" ht="18.75">
      <c r="A3" s="93" t="s">
        <v>225</v>
      </c>
    </row>
    <row r="4" spans="1:19" ht="63.75">
      <c r="A4" s="218" t="s">
        <v>136</v>
      </c>
      <c r="B4" s="218" t="s">
        <v>110</v>
      </c>
      <c r="C4" s="219" t="s">
        <v>303</v>
      </c>
      <c r="D4" s="218" t="s">
        <v>145</v>
      </c>
      <c r="E4" s="218" t="s">
        <v>113</v>
      </c>
      <c r="F4" s="220" t="s">
        <v>114</v>
      </c>
      <c r="G4" s="218" t="s">
        <v>116</v>
      </c>
      <c r="H4" s="221" t="s">
        <v>186</v>
      </c>
      <c r="I4" s="221" t="s">
        <v>237</v>
      </c>
      <c r="J4" s="218" t="s">
        <v>309</v>
      </c>
      <c r="K4" s="218" t="s">
        <v>111</v>
      </c>
      <c r="L4" s="218" t="s">
        <v>112</v>
      </c>
      <c r="M4" s="218" t="s">
        <v>224</v>
      </c>
      <c r="N4" s="218" t="s">
        <v>306</v>
      </c>
      <c r="O4" s="218" t="s">
        <v>307</v>
      </c>
      <c r="P4" s="218" t="s">
        <v>115</v>
      </c>
      <c r="Q4" s="218" t="s">
        <v>118</v>
      </c>
      <c r="R4" s="218" t="s">
        <v>109</v>
      </c>
      <c r="S4" s="218" t="s">
        <v>146</v>
      </c>
    </row>
    <row r="5" spans="1:19" s="3" customFormat="1" ht="38.25">
      <c r="A5" s="303" t="s">
        <v>131</v>
      </c>
      <c r="B5" s="304">
        <v>41445</v>
      </c>
      <c r="C5" s="303" t="s">
        <v>117</v>
      </c>
      <c r="D5" s="303" t="s">
        <v>117</v>
      </c>
      <c r="E5" s="303" t="s">
        <v>1690</v>
      </c>
      <c r="F5" s="303" t="s">
        <v>1691</v>
      </c>
      <c r="G5" s="303">
        <v>25</v>
      </c>
      <c r="H5" s="303" t="s">
        <v>1541</v>
      </c>
      <c r="I5" s="303" t="s">
        <v>117</v>
      </c>
      <c r="J5" s="303" t="s">
        <v>1689</v>
      </c>
      <c r="K5" s="583" t="s">
        <v>1688</v>
      </c>
      <c r="L5" s="303" t="s">
        <v>1696</v>
      </c>
      <c r="M5" s="303" t="s">
        <v>254</v>
      </c>
      <c r="N5" s="303" t="s">
        <v>254</v>
      </c>
      <c r="O5" s="303" t="s">
        <v>347</v>
      </c>
      <c r="P5" s="344" t="s">
        <v>1698</v>
      </c>
      <c r="Q5" s="304">
        <v>41445</v>
      </c>
      <c r="R5" s="396"/>
      <c r="S5" s="477" t="s">
        <v>255</v>
      </c>
    </row>
    <row r="6" spans="1:19" s="3" customFormat="1" ht="38.25">
      <c r="A6" s="303" t="s">
        <v>131</v>
      </c>
      <c r="B6" s="304">
        <v>41439</v>
      </c>
      <c r="C6" s="304">
        <v>41442</v>
      </c>
      <c r="D6" s="303" t="s">
        <v>1692</v>
      </c>
      <c r="E6" s="303" t="s">
        <v>693</v>
      </c>
      <c r="F6" s="303" t="s">
        <v>693</v>
      </c>
      <c r="G6" s="303" t="s">
        <v>693</v>
      </c>
      <c r="H6" s="303" t="s">
        <v>693</v>
      </c>
      <c r="I6" s="584" t="s">
        <v>1694</v>
      </c>
      <c r="J6" s="303" t="s">
        <v>200</v>
      </c>
      <c r="K6" s="344" t="s">
        <v>1699</v>
      </c>
      <c r="L6" s="303" t="s">
        <v>193</v>
      </c>
      <c r="M6" s="303" t="s">
        <v>274</v>
      </c>
      <c r="N6" s="303" t="s">
        <v>254</v>
      </c>
      <c r="O6" s="303" t="s">
        <v>347</v>
      </c>
      <c r="P6" s="344" t="s">
        <v>1693</v>
      </c>
      <c r="Q6" s="304">
        <v>41440</v>
      </c>
      <c r="R6" s="396"/>
      <c r="S6" s="477" t="s">
        <v>255</v>
      </c>
    </row>
    <row r="7" spans="1:19" s="3" customFormat="1" ht="51">
      <c r="A7" s="303" t="s">
        <v>131</v>
      </c>
      <c r="B7" s="304">
        <v>41438</v>
      </c>
      <c r="C7" s="304">
        <v>41438</v>
      </c>
      <c r="D7" s="303" t="s">
        <v>1687</v>
      </c>
      <c r="E7" s="303" t="s">
        <v>918</v>
      </c>
      <c r="F7" s="303" t="s">
        <v>1686</v>
      </c>
      <c r="G7" s="303">
        <v>165</v>
      </c>
      <c r="H7" s="303" t="s">
        <v>1511</v>
      </c>
      <c r="I7" s="303" t="s">
        <v>117</v>
      </c>
      <c r="J7" s="303" t="s">
        <v>1689</v>
      </c>
      <c r="K7" s="7" t="s">
        <v>1697</v>
      </c>
      <c r="L7" s="303" t="s">
        <v>1695</v>
      </c>
      <c r="M7" s="303" t="s">
        <v>254</v>
      </c>
      <c r="N7" s="303" t="s">
        <v>254</v>
      </c>
      <c r="O7" s="303" t="s">
        <v>347</v>
      </c>
      <c r="P7" s="396"/>
      <c r="Q7" s="304">
        <v>41438</v>
      </c>
      <c r="R7" s="396"/>
      <c r="S7" s="477" t="s">
        <v>255</v>
      </c>
    </row>
    <row r="8" spans="1:19" ht="12.75">
      <c r="A8" s="256"/>
      <c r="B8" s="256"/>
      <c r="C8" s="281"/>
      <c r="D8" s="256"/>
      <c r="E8" s="256"/>
      <c r="F8" s="282"/>
      <c r="G8" s="256"/>
      <c r="H8" s="257"/>
      <c r="I8" s="257"/>
      <c r="J8" s="256"/>
      <c r="K8" s="256"/>
      <c r="L8" s="256"/>
      <c r="M8" s="256"/>
      <c r="N8" s="256"/>
      <c r="O8" s="256"/>
      <c r="P8" s="256"/>
      <c r="Q8" s="256"/>
      <c r="R8" s="256"/>
      <c r="S8" s="256"/>
    </row>
    <row r="9" spans="1:19" ht="102">
      <c r="A9" s="303" t="s">
        <v>130</v>
      </c>
      <c r="B9" s="523">
        <v>41417</v>
      </c>
      <c r="C9" s="523">
        <v>41417</v>
      </c>
      <c r="D9" s="213" t="s">
        <v>1671</v>
      </c>
      <c r="E9" s="303" t="s">
        <v>1679</v>
      </c>
      <c r="F9" s="303" t="s">
        <v>1654</v>
      </c>
      <c r="G9" s="303">
        <v>5</v>
      </c>
      <c r="H9" s="303" t="s">
        <v>693</v>
      </c>
      <c r="I9" s="396" t="s">
        <v>1262</v>
      </c>
      <c r="J9" s="303" t="s">
        <v>162</v>
      </c>
      <c r="K9" s="344" t="s">
        <v>1672</v>
      </c>
      <c r="L9" s="303" t="s">
        <v>1673</v>
      </c>
      <c r="M9" s="303" t="s">
        <v>274</v>
      </c>
      <c r="N9" s="303" t="s">
        <v>254</v>
      </c>
      <c r="O9" s="303" t="s">
        <v>347</v>
      </c>
      <c r="P9" s="303" t="s">
        <v>117</v>
      </c>
      <c r="Q9" s="303" t="s">
        <v>117</v>
      </c>
      <c r="R9" s="344" t="s">
        <v>1652</v>
      </c>
      <c r="S9" s="477" t="s">
        <v>255</v>
      </c>
    </row>
    <row r="10" spans="1:19" ht="51">
      <c r="A10" s="303" t="s">
        <v>130</v>
      </c>
      <c r="B10" s="523" t="s">
        <v>1675</v>
      </c>
      <c r="C10" s="523">
        <v>41407</v>
      </c>
      <c r="D10" s="213" t="s">
        <v>1674</v>
      </c>
      <c r="E10" s="213" t="s">
        <v>693</v>
      </c>
      <c r="F10" s="213" t="s">
        <v>693</v>
      </c>
      <c r="G10" s="303" t="s">
        <v>693</v>
      </c>
      <c r="H10" s="303" t="s">
        <v>693</v>
      </c>
      <c r="I10" s="344" t="s">
        <v>1676</v>
      </c>
      <c r="J10" s="303" t="s">
        <v>162</v>
      </c>
      <c r="K10" s="344" t="s">
        <v>1677</v>
      </c>
      <c r="L10" s="12" t="s">
        <v>1685</v>
      </c>
      <c r="M10" s="303" t="s">
        <v>274</v>
      </c>
      <c r="N10" s="303" t="s">
        <v>254</v>
      </c>
      <c r="O10" s="303" t="s">
        <v>347</v>
      </c>
      <c r="P10" s="303" t="s">
        <v>117</v>
      </c>
      <c r="Q10" s="304">
        <v>41410</v>
      </c>
      <c r="R10" s="344" t="s">
        <v>1678</v>
      </c>
      <c r="S10" s="526" t="s">
        <v>1543</v>
      </c>
    </row>
    <row r="11" spans="1:19" ht="89.25">
      <c r="A11" s="303" t="s">
        <v>130</v>
      </c>
      <c r="B11" s="523">
        <v>41398</v>
      </c>
      <c r="C11" s="523">
        <v>41400</v>
      </c>
      <c r="D11" s="303" t="s">
        <v>1681</v>
      </c>
      <c r="E11" s="356" t="s">
        <v>1655</v>
      </c>
      <c r="F11" s="303" t="s">
        <v>1680</v>
      </c>
      <c r="G11" s="303">
        <v>210</v>
      </c>
      <c r="H11" s="303" t="s">
        <v>693</v>
      </c>
      <c r="I11" s="396" t="s">
        <v>1262</v>
      </c>
      <c r="J11" s="303" t="s">
        <v>162</v>
      </c>
      <c r="K11" s="7" t="s">
        <v>1682</v>
      </c>
      <c r="L11" s="303" t="s">
        <v>1683</v>
      </c>
      <c r="M11" s="303" t="s">
        <v>274</v>
      </c>
      <c r="N11" s="303" t="s">
        <v>254</v>
      </c>
      <c r="O11" s="303" t="s">
        <v>347</v>
      </c>
      <c r="P11" s="303" t="s">
        <v>117</v>
      </c>
      <c r="Q11" s="304">
        <v>41400</v>
      </c>
      <c r="R11" s="494" t="s">
        <v>1684</v>
      </c>
      <c r="S11" s="477" t="s">
        <v>255</v>
      </c>
    </row>
    <row r="12" spans="1:19" ht="89.25">
      <c r="A12" s="303" t="s">
        <v>130</v>
      </c>
      <c r="B12" s="253">
        <v>41397</v>
      </c>
      <c r="C12" s="253">
        <v>41397</v>
      </c>
      <c r="D12" s="303" t="s">
        <v>1657</v>
      </c>
      <c r="E12" s="213" t="s">
        <v>693</v>
      </c>
      <c r="F12" s="213" t="s">
        <v>693</v>
      </c>
      <c r="G12" s="303" t="s">
        <v>1659</v>
      </c>
      <c r="H12" s="201" t="s">
        <v>1363</v>
      </c>
      <c r="I12" s="201" t="s">
        <v>1262</v>
      </c>
      <c r="J12" s="164" t="s">
        <v>1660</v>
      </c>
      <c r="K12" s="344" t="s">
        <v>1665</v>
      </c>
      <c r="L12" s="344" t="s">
        <v>1662</v>
      </c>
      <c r="M12" s="303" t="s">
        <v>274</v>
      </c>
      <c r="N12" s="303" t="s">
        <v>254</v>
      </c>
      <c r="O12" s="303" t="s">
        <v>347</v>
      </c>
      <c r="P12" s="344" t="s">
        <v>1663</v>
      </c>
      <c r="Q12" s="303" t="s">
        <v>1369</v>
      </c>
      <c r="R12" s="344" t="s">
        <v>1667</v>
      </c>
      <c r="S12" s="448" t="s">
        <v>1664</v>
      </c>
    </row>
    <row r="13" spans="1:19" ht="51">
      <c r="A13" s="303" t="s">
        <v>130</v>
      </c>
      <c r="B13" s="253">
        <v>41396</v>
      </c>
      <c r="C13" s="253">
        <v>41396</v>
      </c>
      <c r="D13" s="303" t="s">
        <v>1658</v>
      </c>
      <c r="E13" s="213" t="s">
        <v>693</v>
      </c>
      <c r="F13" s="213" t="s">
        <v>693</v>
      </c>
      <c r="G13" s="303" t="s">
        <v>693</v>
      </c>
      <c r="H13" s="303" t="s">
        <v>693</v>
      </c>
      <c r="I13" s="303" t="s">
        <v>1262</v>
      </c>
      <c r="J13" s="303" t="s">
        <v>202</v>
      </c>
      <c r="K13" s="7" t="s">
        <v>1666</v>
      </c>
      <c r="L13" s="512"/>
      <c r="M13" s="303" t="s">
        <v>274</v>
      </c>
      <c r="N13" s="303" t="s">
        <v>254</v>
      </c>
      <c r="O13" s="303" t="s">
        <v>347</v>
      </c>
      <c r="P13" s="7" t="s">
        <v>1661</v>
      </c>
      <c r="Q13" s="253">
        <v>41396</v>
      </c>
      <c r="R13" s="323"/>
      <c r="S13" s="477" t="s">
        <v>255</v>
      </c>
    </row>
    <row r="14" spans="1:19" ht="12.75">
      <c r="A14" s="256"/>
      <c r="B14" s="256"/>
      <c r="C14" s="281"/>
      <c r="D14" s="256"/>
      <c r="E14" s="256"/>
      <c r="F14" s="282"/>
      <c r="G14" s="256"/>
      <c r="H14" s="257"/>
      <c r="I14" s="257"/>
      <c r="J14" s="256"/>
      <c r="K14" s="256"/>
      <c r="L14" s="256"/>
      <c r="M14" s="256"/>
      <c r="N14" s="256"/>
      <c r="O14" s="256"/>
      <c r="P14" s="256"/>
      <c r="Q14" s="256"/>
      <c r="R14" s="256"/>
      <c r="S14" s="256"/>
    </row>
    <row r="15" spans="1:19" ht="114.75">
      <c r="A15" s="303" t="s">
        <v>129</v>
      </c>
      <c r="B15" s="304">
        <v>41372</v>
      </c>
      <c r="C15" s="304">
        <v>41372</v>
      </c>
      <c r="D15" s="303" t="s">
        <v>1653</v>
      </c>
      <c r="E15" s="356" t="s">
        <v>1655</v>
      </c>
      <c r="F15" s="303" t="s">
        <v>1654</v>
      </c>
      <c r="G15" s="303">
        <v>645</v>
      </c>
      <c r="H15" s="303" t="s">
        <v>1511</v>
      </c>
      <c r="I15" s="303" t="s">
        <v>693</v>
      </c>
      <c r="J15" s="303" t="s">
        <v>162</v>
      </c>
      <c r="K15" s="344" t="s">
        <v>1656</v>
      </c>
      <c r="L15" s="524" t="s">
        <v>1668</v>
      </c>
      <c r="M15" s="303" t="s">
        <v>274</v>
      </c>
      <c r="N15" s="303" t="s">
        <v>254</v>
      </c>
      <c r="O15" s="303" t="s">
        <v>347</v>
      </c>
      <c r="P15" s="525" t="s">
        <v>1669</v>
      </c>
      <c r="Q15" s="253">
        <v>41372</v>
      </c>
      <c r="R15" s="344" t="s">
        <v>1670</v>
      </c>
      <c r="S15" s="477" t="s">
        <v>255</v>
      </c>
    </row>
    <row r="16" spans="1:19" ht="12.75">
      <c r="A16" s="218"/>
      <c r="B16" s="218"/>
      <c r="C16" s="219"/>
      <c r="D16" s="218"/>
      <c r="E16" s="218"/>
      <c r="F16" s="220"/>
      <c r="G16" s="218"/>
      <c r="H16" s="221"/>
      <c r="I16" s="221"/>
      <c r="J16" s="218"/>
      <c r="K16" s="218"/>
      <c r="L16" s="218"/>
      <c r="M16" s="218"/>
      <c r="N16" s="218"/>
      <c r="O16" s="218"/>
      <c r="P16" s="218"/>
      <c r="Q16" s="218"/>
      <c r="R16" s="218"/>
      <c r="S16" s="218"/>
    </row>
    <row r="17" spans="1:19" ht="102">
      <c r="A17" s="213" t="s">
        <v>128</v>
      </c>
      <c r="B17" s="523">
        <v>41360</v>
      </c>
      <c r="C17" s="523">
        <v>41360</v>
      </c>
      <c r="D17" s="213" t="s">
        <v>1650</v>
      </c>
      <c r="E17" s="213" t="s">
        <v>693</v>
      </c>
      <c r="F17" s="213" t="s">
        <v>693</v>
      </c>
      <c r="G17" s="303" t="s">
        <v>693</v>
      </c>
      <c r="H17" s="303" t="s">
        <v>693</v>
      </c>
      <c r="I17" s="396" t="s">
        <v>1262</v>
      </c>
      <c r="J17" s="303" t="s">
        <v>162</v>
      </c>
      <c r="K17" s="344" t="s">
        <v>1651</v>
      </c>
      <c r="L17" s="303" t="s">
        <v>1357</v>
      </c>
      <c r="M17" s="303" t="s">
        <v>274</v>
      </c>
      <c r="N17" s="303" t="s">
        <v>254</v>
      </c>
      <c r="O17" s="303" t="s">
        <v>347</v>
      </c>
      <c r="P17" s="303" t="s">
        <v>117</v>
      </c>
      <c r="Q17" s="303" t="s">
        <v>117</v>
      </c>
      <c r="R17" s="344" t="s">
        <v>1652</v>
      </c>
      <c r="S17" s="477" t="s">
        <v>255</v>
      </c>
    </row>
    <row r="18" spans="1:19" ht="12.75">
      <c r="A18" s="218"/>
      <c r="B18" s="218"/>
      <c r="C18" s="219"/>
      <c r="D18" s="218"/>
      <c r="E18" s="218"/>
      <c r="F18" s="220"/>
      <c r="G18" s="218"/>
      <c r="H18" s="221"/>
      <c r="I18" s="221"/>
      <c r="J18" s="218"/>
      <c r="K18" s="218"/>
      <c r="L18" s="218"/>
      <c r="M18" s="218"/>
      <c r="N18" s="218"/>
      <c r="O18" s="218"/>
      <c r="P18" s="218"/>
      <c r="Q18" s="218"/>
      <c r="R18" s="218"/>
      <c r="S18" s="218"/>
    </row>
    <row r="19" spans="1:19" ht="51">
      <c r="A19" s="323" t="s">
        <v>127</v>
      </c>
      <c r="B19" s="253">
        <v>41320</v>
      </c>
      <c r="C19" s="213" t="s">
        <v>693</v>
      </c>
      <c r="D19" s="213" t="s">
        <v>693</v>
      </c>
      <c r="E19" s="396" t="s">
        <v>1648</v>
      </c>
      <c r="F19" s="396" t="s">
        <v>1649</v>
      </c>
      <c r="G19" s="213">
        <v>60</v>
      </c>
      <c r="H19" s="303" t="s">
        <v>1363</v>
      </c>
      <c r="I19" s="213" t="s">
        <v>693</v>
      </c>
      <c r="J19" s="303" t="s">
        <v>162</v>
      </c>
      <c r="K19" s="305" t="s">
        <v>1645</v>
      </c>
      <c r="L19" s="303" t="s">
        <v>1357</v>
      </c>
      <c r="M19" s="303" t="s">
        <v>254</v>
      </c>
      <c r="N19" s="303" t="s">
        <v>274</v>
      </c>
      <c r="O19" s="303" t="s">
        <v>371</v>
      </c>
      <c r="P19" s="323"/>
      <c r="Q19" s="253">
        <v>41320</v>
      </c>
      <c r="R19" s="323"/>
      <c r="S19" s="477" t="s">
        <v>255</v>
      </c>
    </row>
    <row r="20" spans="1:19" ht="63.75">
      <c r="A20" s="323" t="s">
        <v>127</v>
      </c>
      <c r="B20" s="253">
        <v>41319</v>
      </c>
      <c r="C20" s="213" t="s">
        <v>693</v>
      </c>
      <c r="D20" s="213" t="s">
        <v>693</v>
      </c>
      <c r="E20" s="213" t="s">
        <v>693</v>
      </c>
      <c r="F20" s="213" t="s">
        <v>693</v>
      </c>
      <c r="G20" s="213">
        <v>240</v>
      </c>
      <c r="H20" s="303" t="s">
        <v>1363</v>
      </c>
      <c r="I20" s="213" t="s">
        <v>693</v>
      </c>
      <c r="J20" s="303" t="s">
        <v>162</v>
      </c>
      <c r="K20" s="305" t="s">
        <v>1646</v>
      </c>
      <c r="L20" s="303" t="s">
        <v>1357</v>
      </c>
      <c r="M20" s="303" t="s">
        <v>254</v>
      </c>
      <c r="N20" s="303" t="s">
        <v>274</v>
      </c>
      <c r="O20" s="303" t="s">
        <v>371</v>
      </c>
      <c r="P20" s="323"/>
      <c r="Q20" s="253">
        <v>41320</v>
      </c>
      <c r="R20" s="323"/>
      <c r="S20" s="477" t="s">
        <v>255</v>
      </c>
    </row>
    <row r="21" spans="1:19" ht="12.75">
      <c r="A21" s="516"/>
      <c r="B21" s="516"/>
      <c r="C21" s="517"/>
      <c r="D21" s="516"/>
      <c r="E21" s="516"/>
      <c r="F21" s="518"/>
      <c r="G21" s="516"/>
      <c r="H21" s="2"/>
      <c r="I21" s="2"/>
      <c r="J21" s="516"/>
      <c r="K21" s="516"/>
      <c r="L21" s="519"/>
      <c r="M21" s="516"/>
      <c r="N21" s="516"/>
      <c r="O21" s="516"/>
      <c r="P21" s="516"/>
      <c r="Q21" s="516"/>
      <c r="R21" s="516"/>
      <c r="S21" s="1"/>
    </row>
    <row r="22" spans="1:19" ht="38.25">
      <c r="A22" s="396" t="s">
        <v>126</v>
      </c>
      <c r="B22" s="253">
        <v>41277</v>
      </c>
      <c r="C22" s="249">
        <v>41277</v>
      </c>
      <c r="D22" s="249" t="s">
        <v>1636</v>
      </c>
      <c r="E22" s="303" t="s">
        <v>1640</v>
      </c>
      <c r="F22" s="322" t="s">
        <v>1389</v>
      </c>
      <c r="G22" s="213">
        <v>119</v>
      </c>
      <c r="H22" s="303" t="s">
        <v>1639</v>
      </c>
      <c r="I22" s="303" t="s">
        <v>693</v>
      </c>
      <c r="J22" s="303" t="s">
        <v>1638</v>
      </c>
      <c r="K22" s="368" t="s">
        <v>1637</v>
      </c>
      <c r="L22" s="434" t="s">
        <v>1641</v>
      </c>
      <c r="M22" s="303" t="s">
        <v>254</v>
      </c>
      <c r="N22" s="303" t="s">
        <v>254</v>
      </c>
      <c r="O22" s="303" t="s">
        <v>347</v>
      </c>
      <c r="P22" s="303" t="s">
        <v>693</v>
      </c>
      <c r="Q22" s="253">
        <v>41281</v>
      </c>
      <c r="R22" s="323"/>
      <c r="S22" s="477" t="s">
        <v>255</v>
      </c>
    </row>
    <row r="23" spans="1:19" ht="12.75">
      <c r="A23" s="516"/>
      <c r="B23" s="516"/>
      <c r="C23" s="517"/>
      <c r="D23" s="516"/>
      <c r="E23" s="516"/>
      <c r="F23" s="518"/>
      <c r="G23" s="516"/>
      <c r="H23" s="2"/>
      <c r="I23" s="2"/>
      <c r="J23" s="516"/>
      <c r="K23" s="516"/>
      <c r="L23" s="519"/>
      <c r="M23" s="516"/>
      <c r="N23" s="516"/>
      <c r="O23" s="516"/>
      <c r="P23" s="516"/>
      <c r="Q23" s="516"/>
      <c r="R23" s="516"/>
      <c r="S23" s="1"/>
    </row>
  </sheetData>
  <sheetProtection/>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75" t="s">
        <v>222</v>
      </c>
      <c r="D5" s="574"/>
      <c r="E5" s="574"/>
      <c r="F5" s="574"/>
      <c r="G5" s="574"/>
      <c r="H5" s="574"/>
      <c r="I5" s="576"/>
      <c r="J5" s="60"/>
      <c r="K5" s="575" t="s">
        <v>223</v>
      </c>
      <c r="L5" s="574"/>
      <c r="M5" s="574"/>
      <c r="N5" s="574"/>
      <c r="O5" s="574"/>
      <c r="P5" s="576"/>
      <c r="Q5" s="60"/>
    </row>
    <row r="6" spans="2:17" ht="119.25" thickBot="1">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60">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51">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256</v>
      </c>
      <c r="C13" s="307">
        <v>40098</v>
      </c>
      <c r="D13" s="308">
        <v>40098</v>
      </c>
      <c r="E13" s="309" t="s">
        <v>924</v>
      </c>
      <c r="F13" s="310">
        <v>0.4895833333333333</v>
      </c>
      <c r="G13" s="310">
        <v>0.5361111111111111</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2:20" ht="218.25" customHeight="1">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63.7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402</v>
      </c>
      <c r="C37" s="223">
        <v>39861</v>
      </c>
      <c r="D37" s="224">
        <v>39862</v>
      </c>
      <c r="E37" s="223" t="s">
        <v>803</v>
      </c>
      <c r="F37" s="225">
        <v>39849.635416666664</v>
      </c>
      <c r="G37" s="225">
        <v>39849.65972222222</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c r="A39" s="54"/>
      <c r="B39" s="213" t="s">
        <v>402</v>
      </c>
      <c r="C39" s="10">
        <v>39849</v>
      </c>
      <c r="D39" s="197" t="s">
        <v>279</v>
      </c>
      <c r="E39" s="10" t="s">
        <v>275</v>
      </c>
      <c r="F39" s="170">
        <v>39849.635416666664</v>
      </c>
      <c r="G39" s="170">
        <v>39849.65972222222</v>
      </c>
      <c r="H39" s="211">
        <f>G39-F39</f>
        <v>0.024305555554747116</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c r="A41" s="52" t="s">
        <v>801</v>
      </c>
      <c r="B41" s="213" t="s">
        <v>402</v>
      </c>
      <c r="C41" s="10">
        <v>39845</v>
      </c>
      <c r="D41" s="10">
        <v>39846</v>
      </c>
      <c r="E41" s="249" t="s">
        <v>407</v>
      </c>
      <c r="F41" s="10">
        <v>39846</v>
      </c>
      <c r="G41" s="215">
        <v>0.004756944444444445</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467</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2188</v>
      </c>
      <c r="E4" s="207">
        <f>SUM(C4-D4)</f>
        <v>42452</v>
      </c>
      <c r="F4" s="208">
        <v>30</v>
      </c>
      <c r="G4" s="100">
        <f aca="true" t="shared" si="0" ref="G4:G11">(E4-F4)/E4</f>
        <v>0.9992933195138038</v>
      </c>
    </row>
    <row r="5" spans="1:7" ht="23.25" customHeight="1" thickBot="1">
      <c r="A5" s="15" t="s">
        <v>127</v>
      </c>
      <c r="B5" s="15" t="s">
        <v>216</v>
      </c>
      <c r="C5" s="16">
        <v>40320</v>
      </c>
      <c r="D5" s="16">
        <v>3655</v>
      </c>
      <c r="E5" s="16">
        <f aca="true" t="shared" si="1" ref="E5:E15">SUM(C5-D5)</f>
        <v>36665</v>
      </c>
      <c r="F5" s="98">
        <v>135</v>
      </c>
      <c r="G5" s="100">
        <f t="shared" si="0"/>
        <v>0.9963180144552025</v>
      </c>
    </row>
    <row r="6" spans="1:7" ht="23.25" customHeight="1" thickBot="1">
      <c r="A6" s="15" t="s">
        <v>128</v>
      </c>
      <c r="B6" s="15" t="s">
        <v>216</v>
      </c>
      <c r="C6" s="16">
        <f>31*24*60</f>
        <v>44640</v>
      </c>
      <c r="D6" s="16">
        <f>568+630</f>
        <v>1198</v>
      </c>
      <c r="E6" s="16">
        <f t="shared" si="1"/>
        <v>43442</v>
      </c>
      <c r="F6" s="98">
        <v>36</v>
      </c>
      <c r="G6" s="100">
        <f t="shared" si="0"/>
        <v>0.9991713088715989</v>
      </c>
    </row>
    <row r="7" spans="1:7" ht="23.25" customHeight="1" thickBot="1">
      <c r="A7" s="15" t="s">
        <v>129</v>
      </c>
      <c r="B7" s="15" t="s">
        <v>216</v>
      </c>
      <c r="C7" s="16">
        <f>30*24*60</f>
        <v>43200</v>
      </c>
      <c r="D7" s="16">
        <v>3060</v>
      </c>
      <c r="E7" s="16">
        <f t="shared" si="1"/>
        <v>40140</v>
      </c>
      <c r="F7" s="98">
        <v>0</v>
      </c>
      <c r="G7" s="100">
        <f t="shared" si="0"/>
        <v>1</v>
      </c>
    </row>
    <row r="8" spans="1:7" ht="23.25" customHeight="1" thickBot="1">
      <c r="A8" s="15" t="s">
        <v>130</v>
      </c>
      <c r="B8" s="15" t="s">
        <v>216</v>
      </c>
      <c r="C8" s="16">
        <f>31*24*60</f>
        <v>44640</v>
      </c>
      <c r="D8" s="16">
        <v>3007</v>
      </c>
      <c r="E8" s="16">
        <f t="shared" si="1"/>
        <v>41633</v>
      </c>
      <c r="F8" s="98">
        <v>0</v>
      </c>
      <c r="G8" s="100">
        <f t="shared" si="0"/>
        <v>1</v>
      </c>
    </row>
    <row r="9" spans="1:7" ht="23.25" customHeight="1" thickBot="1">
      <c r="A9" s="15" t="s">
        <v>131</v>
      </c>
      <c r="B9" s="15" t="s">
        <v>216</v>
      </c>
      <c r="C9" s="16">
        <f>30*24*60</f>
        <v>43200</v>
      </c>
      <c r="D9" s="16">
        <v>3787</v>
      </c>
      <c r="E9" s="16">
        <f t="shared" si="1"/>
        <v>39413</v>
      </c>
      <c r="F9" s="15">
        <v>0</v>
      </c>
      <c r="G9" s="100">
        <f t="shared" si="0"/>
        <v>1</v>
      </c>
    </row>
    <row r="10" spans="1:7" ht="23.25" customHeight="1" thickBot="1">
      <c r="A10" s="15" t="s">
        <v>132</v>
      </c>
      <c r="B10" s="15" t="s">
        <v>216</v>
      </c>
      <c r="C10" s="16">
        <v>44640</v>
      </c>
      <c r="D10" s="16">
        <v>896</v>
      </c>
      <c r="E10" s="16">
        <f t="shared" si="1"/>
        <v>43744</v>
      </c>
      <c r="F10" s="15">
        <v>20</v>
      </c>
      <c r="G10" s="100">
        <f t="shared" si="0"/>
        <v>0.9995427944403804</v>
      </c>
    </row>
    <row r="11" spans="1:7" ht="21.75" customHeight="1" thickBot="1">
      <c r="A11" s="15" t="s">
        <v>133</v>
      </c>
      <c r="B11" s="15" t="s">
        <v>216</v>
      </c>
      <c r="C11" s="16">
        <v>44640</v>
      </c>
      <c r="D11" s="16">
        <v>1892</v>
      </c>
      <c r="E11" s="16">
        <f t="shared" si="1"/>
        <v>42748</v>
      </c>
      <c r="F11" s="15">
        <v>778</v>
      </c>
      <c r="G11" s="100">
        <f t="shared" si="0"/>
        <v>0.9818003181435389</v>
      </c>
    </row>
    <row r="12" spans="1:7" ht="23.25" customHeight="1" thickBot="1">
      <c r="A12" s="15" t="s">
        <v>134</v>
      </c>
      <c r="B12" s="15" t="s">
        <v>216</v>
      </c>
      <c r="C12" s="16">
        <f>30*24*60</f>
        <v>43200</v>
      </c>
      <c r="D12" s="16">
        <v>2932</v>
      </c>
      <c r="E12" s="16">
        <f>SUM(C12-D12)</f>
        <v>40268</v>
      </c>
      <c r="F12" s="98">
        <v>104</v>
      </c>
      <c r="G12" s="100">
        <f>(E12-F12)/E12</f>
        <v>0.9974173040627794</v>
      </c>
    </row>
    <row r="13" spans="1:7" ht="23.25" customHeight="1" thickBot="1">
      <c r="A13" s="17" t="s">
        <v>135</v>
      </c>
      <c r="B13" s="15" t="s">
        <v>216</v>
      </c>
      <c r="C13" s="16">
        <v>44640</v>
      </c>
      <c r="D13" s="16">
        <v>1504</v>
      </c>
      <c r="E13" s="183">
        <f t="shared" si="1"/>
        <v>43136</v>
      </c>
      <c r="F13" s="18">
        <v>0</v>
      </c>
      <c r="G13" s="100">
        <f>(E13-F13)/E13</f>
        <v>1</v>
      </c>
    </row>
    <row r="14" spans="1:7" ht="23.25" customHeight="1" thickBot="1">
      <c r="A14" s="17" t="s">
        <v>140</v>
      </c>
      <c r="B14" s="15" t="s">
        <v>216</v>
      </c>
      <c r="C14" s="16">
        <f>30*24*60</f>
        <v>43200</v>
      </c>
      <c r="D14" s="16">
        <v>1555</v>
      </c>
      <c r="E14" s="16">
        <f t="shared" si="1"/>
        <v>41645</v>
      </c>
      <c r="F14" s="18">
        <v>0</v>
      </c>
      <c r="G14" s="100">
        <f>(E14-F14)/E14</f>
        <v>1</v>
      </c>
    </row>
    <row r="15" spans="1:7" ht="23.25" customHeight="1" thickBot="1">
      <c r="A15" s="17" t="s">
        <v>141</v>
      </c>
      <c r="B15" s="15" t="s">
        <v>216</v>
      </c>
      <c r="C15" s="18">
        <v>44640</v>
      </c>
      <c r="D15" s="16">
        <v>855</v>
      </c>
      <c r="E15" s="183">
        <f t="shared" si="1"/>
        <v>43785</v>
      </c>
      <c r="F15" s="204">
        <v>311</v>
      </c>
      <c r="G15" s="100">
        <f>(E15-F15)/E15</f>
        <v>0.9928971108827224</v>
      </c>
    </row>
    <row r="16" spans="1:7" ht="23.25" customHeight="1">
      <c r="A16" s="528" t="s">
        <v>215</v>
      </c>
      <c r="B16" s="528" t="s">
        <v>216</v>
      </c>
      <c r="C16" s="530">
        <f>SUM(C4:C15)</f>
        <v>525600</v>
      </c>
      <c r="D16" s="530">
        <f>SUM(D4:D15)</f>
        <v>26529</v>
      </c>
      <c r="E16" s="530">
        <f>SUM(E4:E15)</f>
        <v>499071</v>
      </c>
      <c r="F16" s="530">
        <f>SUM(F4:F15)</f>
        <v>1414</v>
      </c>
      <c r="G16" s="532">
        <f>(E16-F16)/E16</f>
        <v>0.9971667357951073</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904</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2188</v>
      </c>
      <c r="E4" s="207">
        <f>SUM(C4-D4)</f>
        <v>42452</v>
      </c>
      <c r="F4" s="208">
        <v>30</v>
      </c>
      <c r="G4" s="100">
        <f aca="true" t="shared" si="0" ref="G4:G15">(E4-F4)/E4</f>
        <v>0.9992933195138038</v>
      </c>
    </row>
    <row r="5" spans="1:7" ht="23.25" customHeight="1" thickBot="1">
      <c r="A5" s="15" t="s">
        <v>127</v>
      </c>
      <c r="B5" s="15" t="s">
        <v>197</v>
      </c>
      <c r="C5" s="16">
        <v>40320</v>
      </c>
      <c r="D5" s="16">
        <v>3655</v>
      </c>
      <c r="E5" s="16">
        <f>SUM(C5-D5)</f>
        <v>36665</v>
      </c>
      <c r="F5" s="98">
        <v>135</v>
      </c>
      <c r="G5" s="100">
        <f t="shared" si="0"/>
        <v>0.9963180144552025</v>
      </c>
    </row>
    <row r="6" spans="1:7" ht="23.25" customHeight="1" thickBot="1">
      <c r="A6" s="15" t="s">
        <v>128</v>
      </c>
      <c r="B6" s="15" t="s">
        <v>197</v>
      </c>
      <c r="C6" s="206">
        <f>31*24*60</f>
        <v>44640</v>
      </c>
      <c r="D6" s="16">
        <f>568+630</f>
        <v>1198</v>
      </c>
      <c r="E6" s="16">
        <f aca="true" t="shared" si="1" ref="E6:E15">SUM(C6-D6)</f>
        <v>43442</v>
      </c>
      <c r="F6" s="98">
        <v>86</v>
      </c>
      <c r="G6" s="100">
        <f t="shared" si="0"/>
        <v>0.9980203489710419</v>
      </c>
    </row>
    <row r="7" spans="1:7" ht="23.25" customHeight="1" thickBot="1">
      <c r="A7" s="15" t="s">
        <v>129</v>
      </c>
      <c r="B7" s="15" t="s">
        <v>197</v>
      </c>
      <c r="C7" s="206">
        <f>30*24*60</f>
        <v>43200</v>
      </c>
      <c r="D7" s="16">
        <v>3060</v>
      </c>
      <c r="E7" s="16">
        <f t="shared" si="1"/>
        <v>40140</v>
      </c>
      <c r="F7" s="98">
        <v>45</v>
      </c>
      <c r="G7" s="100">
        <f t="shared" si="0"/>
        <v>0.9988789237668162</v>
      </c>
    </row>
    <row r="8" spans="1:7" ht="23.25" customHeight="1" thickBot="1">
      <c r="A8" s="15" t="s">
        <v>130</v>
      </c>
      <c r="B8" s="15" t="s">
        <v>197</v>
      </c>
      <c r="C8" s="16">
        <f>31*24*60</f>
        <v>44640</v>
      </c>
      <c r="D8" s="16">
        <v>3007</v>
      </c>
      <c r="E8" s="16">
        <f t="shared" si="1"/>
        <v>41633</v>
      </c>
      <c r="F8" s="98">
        <v>0</v>
      </c>
      <c r="G8" s="100">
        <f t="shared" si="0"/>
        <v>1</v>
      </c>
    </row>
    <row r="9" spans="1:7" ht="23.25" customHeight="1" thickBot="1">
      <c r="A9" s="15" t="s">
        <v>131</v>
      </c>
      <c r="B9" s="15" t="s">
        <v>197</v>
      </c>
      <c r="C9" s="16">
        <f>30*24*60</f>
        <v>43200</v>
      </c>
      <c r="D9" s="16">
        <v>3787</v>
      </c>
      <c r="E9" s="16">
        <f t="shared" si="1"/>
        <v>39413</v>
      </c>
      <c r="F9" s="15">
        <v>43</v>
      </c>
      <c r="G9" s="100">
        <f t="shared" si="0"/>
        <v>0.9989089894197346</v>
      </c>
    </row>
    <row r="10" spans="1:7" ht="23.25" customHeight="1" thickBot="1">
      <c r="A10" s="15" t="s">
        <v>132</v>
      </c>
      <c r="B10" s="15" t="s">
        <v>197</v>
      </c>
      <c r="C10" s="16">
        <v>44640</v>
      </c>
      <c r="D10" s="16">
        <v>896</v>
      </c>
      <c r="E10" s="16">
        <f t="shared" si="1"/>
        <v>43744</v>
      </c>
      <c r="F10" s="15">
        <v>20</v>
      </c>
      <c r="G10" s="100">
        <f t="shared" si="0"/>
        <v>0.9995427944403804</v>
      </c>
    </row>
    <row r="11" spans="1:7" ht="23.25" customHeight="1" thickBot="1">
      <c r="A11" s="15" t="s">
        <v>133</v>
      </c>
      <c r="B11" s="15" t="s">
        <v>197</v>
      </c>
      <c r="C11" s="16">
        <v>44640</v>
      </c>
      <c r="D11" s="16">
        <v>1892</v>
      </c>
      <c r="E11" s="16">
        <f t="shared" si="1"/>
        <v>42748</v>
      </c>
      <c r="F11" s="15">
        <v>343</v>
      </c>
      <c r="G11" s="100">
        <f t="shared" si="0"/>
        <v>0.9919762328062132</v>
      </c>
    </row>
    <row r="12" spans="1:7" ht="23.25" customHeight="1" thickBot="1">
      <c r="A12" s="15" t="s">
        <v>134</v>
      </c>
      <c r="B12" s="15" t="s">
        <v>197</v>
      </c>
      <c r="C12" s="16">
        <f>30*24*60</f>
        <v>43200</v>
      </c>
      <c r="D12" s="16">
        <v>2932</v>
      </c>
      <c r="E12" s="16">
        <f t="shared" si="1"/>
        <v>40268</v>
      </c>
      <c r="F12" s="98">
        <v>382</v>
      </c>
      <c r="G12" s="100">
        <f t="shared" si="0"/>
        <v>0.9905135591536705</v>
      </c>
    </row>
    <row r="13" spans="1:7" ht="23.25" customHeight="1" thickBot="1">
      <c r="A13" s="17" t="s">
        <v>135</v>
      </c>
      <c r="B13" s="15" t="s">
        <v>197</v>
      </c>
      <c r="C13" s="16">
        <v>44640</v>
      </c>
      <c r="D13" s="16">
        <v>1504</v>
      </c>
      <c r="E13" s="183">
        <f t="shared" si="1"/>
        <v>43136</v>
      </c>
      <c r="F13" s="18">
        <v>67</v>
      </c>
      <c r="G13" s="100">
        <f t="shared" si="0"/>
        <v>0.9984467729970327</v>
      </c>
    </row>
    <row r="14" spans="1:7" ht="23.25" customHeight="1" thickBot="1">
      <c r="A14" s="17" t="s">
        <v>140</v>
      </c>
      <c r="B14" s="15" t="s">
        <v>197</v>
      </c>
      <c r="C14" s="16">
        <f>30*24*60</f>
        <v>43200</v>
      </c>
      <c r="D14" s="16">
        <v>1555</v>
      </c>
      <c r="E14" s="183">
        <f t="shared" si="1"/>
        <v>41645</v>
      </c>
      <c r="F14" s="18">
        <v>0</v>
      </c>
      <c r="G14" s="100">
        <f t="shared" si="0"/>
        <v>1</v>
      </c>
    </row>
    <row r="15" spans="1:7" ht="23.25" customHeight="1" thickBot="1">
      <c r="A15" s="17" t="s">
        <v>141</v>
      </c>
      <c r="B15" s="15" t="s">
        <v>197</v>
      </c>
      <c r="C15" s="18">
        <v>44640</v>
      </c>
      <c r="D15" s="16">
        <v>855</v>
      </c>
      <c r="E15" s="183">
        <f t="shared" si="1"/>
        <v>43785</v>
      </c>
      <c r="F15" s="204">
        <v>311</v>
      </c>
      <c r="G15" s="100">
        <f t="shared" si="0"/>
        <v>0.9928971108827224</v>
      </c>
    </row>
    <row r="16" spans="1:7" ht="23.25" customHeight="1">
      <c r="A16" s="528" t="s">
        <v>215</v>
      </c>
      <c r="B16" s="528" t="s">
        <v>197</v>
      </c>
      <c r="C16" s="530">
        <f>SUM(C4:C15)</f>
        <v>525600</v>
      </c>
      <c r="D16" s="530">
        <f>SUM(D4:D15)</f>
        <v>26529</v>
      </c>
      <c r="E16" s="530">
        <f>SUM(E4:E15)</f>
        <v>499071</v>
      </c>
      <c r="F16" s="530">
        <f>SUM(F4:F15)</f>
        <v>1462</v>
      </c>
      <c r="G16" s="532">
        <f>(E16-F16)/E16</f>
        <v>0.9970705570950826</v>
      </c>
    </row>
    <row r="17" spans="1:7" ht="23.25" customHeight="1" thickBot="1">
      <c r="A17" s="529"/>
      <c r="B17" s="529"/>
      <c r="C17" s="531"/>
      <c r="D17" s="531"/>
      <c r="E17" s="531"/>
      <c r="F17" s="531"/>
      <c r="G17" s="53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73" t="s">
        <v>221</v>
      </c>
      <c r="C5" s="574"/>
      <c r="D5" s="574"/>
      <c r="E5" s="574"/>
      <c r="F5" s="574"/>
      <c r="G5" s="53"/>
    </row>
    <row r="6" spans="2:7" ht="14.25" customHeight="1">
      <c r="B6" s="105" t="s">
        <v>232</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'2008 Ext Rpt Monthly Summary'!C31</f>
        <v>6</v>
      </c>
      <c r="D11" s="53"/>
      <c r="E11" s="24" t="s">
        <v>200</v>
      </c>
      <c r="F11" s="49">
        <f>'2008 Ext Rpt Monthly Summary'!K31</f>
        <v>12</v>
      </c>
      <c r="G11" s="53"/>
    </row>
    <row r="12" spans="2:7" ht="12.75">
      <c r="B12" s="33"/>
      <c r="C12" s="64"/>
      <c r="D12" s="53"/>
      <c r="E12" s="24"/>
      <c r="F12" s="49"/>
      <c r="G12" s="53"/>
    </row>
    <row r="13" spans="2:7" ht="12.75">
      <c r="B13" s="33" t="s">
        <v>193</v>
      </c>
      <c r="C13" s="64">
        <f>'2008 Ext Rpt Monthly Summary'!D31</f>
        <v>5</v>
      </c>
      <c r="D13" s="53"/>
      <c r="E13" s="24" t="s">
        <v>201</v>
      </c>
      <c r="F13" s="49">
        <f>'2008 Ext Rpt Monthly Summary'!L31</f>
        <v>9</v>
      </c>
      <c r="G13" s="53"/>
    </row>
    <row r="14" spans="2:7" ht="12.75">
      <c r="B14" s="33"/>
      <c r="C14" s="64"/>
      <c r="D14" s="53"/>
      <c r="E14" s="24"/>
      <c r="F14" s="49"/>
      <c r="G14" s="53"/>
    </row>
    <row r="15" spans="2:7" ht="12.75">
      <c r="B15" s="33" t="s">
        <v>212</v>
      </c>
      <c r="C15" s="64">
        <f>'2008 Ext Rpt Monthly Summary'!E31</f>
        <v>4</v>
      </c>
      <c r="D15" s="53"/>
      <c r="E15" s="24" t="s">
        <v>202</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162</v>
      </c>
      <c r="F17" s="49">
        <f>'2008 Ext Rpt Monthly Summary'!N31</f>
        <v>5</v>
      </c>
      <c r="G17" s="53"/>
    </row>
    <row r="18" spans="2:7" ht="12.75">
      <c r="B18" s="33"/>
      <c r="D18" s="53"/>
      <c r="E18" s="24"/>
      <c r="F18" s="49"/>
      <c r="G18" s="53"/>
    </row>
    <row r="19" spans="2:7" ht="12.75">
      <c r="B19" s="33" t="s">
        <v>233</v>
      </c>
      <c r="C19" s="64">
        <f>'2008 Ext Rpt Monthly Summary'!G31</f>
        <v>10</v>
      </c>
      <c r="D19" s="53"/>
      <c r="E19" s="24" t="s">
        <v>144</v>
      </c>
      <c r="F19" s="49">
        <v>3</v>
      </c>
      <c r="G19" s="53"/>
    </row>
    <row r="20" spans="2:7" ht="12.75">
      <c r="B20" s="33"/>
      <c r="D20" s="53"/>
      <c r="E20" s="24"/>
      <c r="F20" s="49"/>
      <c r="G20" s="53"/>
    </row>
    <row r="21" spans="2:7" ht="12.75">
      <c r="B21" s="33" t="s">
        <v>144</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75" t="s">
        <v>222</v>
      </c>
      <c r="D5" s="574"/>
      <c r="E5" s="574"/>
      <c r="F5" s="574"/>
      <c r="G5" s="574"/>
      <c r="H5" s="574"/>
      <c r="I5" s="576"/>
      <c r="J5" s="60"/>
      <c r="K5" s="575" t="s">
        <v>223</v>
      </c>
      <c r="L5" s="574"/>
      <c r="M5" s="574"/>
      <c r="N5" s="574"/>
      <c r="O5" s="574"/>
      <c r="P5" s="576"/>
      <c r="Q5" s="60"/>
    </row>
    <row r="6" spans="2:17" ht="119.25" thickBot="1">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219</v>
      </c>
      <c r="C1" s="6"/>
      <c r="D1" s="195"/>
      <c r="G1" s="187"/>
      <c r="I1" s="7"/>
      <c r="J1" s="7"/>
      <c r="K1" s="4"/>
      <c r="L1" s="7"/>
      <c r="M1" s="7"/>
      <c r="N1" s="7"/>
      <c r="O1" s="61"/>
      <c r="P1" s="61"/>
      <c r="R1" s="9"/>
    </row>
    <row r="2" spans="1:18" s="3" customFormat="1" ht="23.25">
      <c r="A2" s="55"/>
      <c r="B2" s="6" t="s">
        <v>226</v>
      </c>
      <c r="C2" s="6"/>
      <c r="D2" s="195"/>
      <c r="G2" s="187"/>
      <c r="I2" s="7"/>
      <c r="J2" s="7"/>
      <c r="K2" s="117"/>
      <c r="L2" s="7"/>
      <c r="M2" s="7"/>
      <c r="N2" s="7"/>
      <c r="O2" s="61"/>
      <c r="P2" s="61"/>
      <c r="R2" s="9"/>
    </row>
    <row r="3" spans="1:18" s="3" customFormat="1" ht="18.75">
      <c r="A3" s="55"/>
      <c r="B3" s="93" t="s">
        <v>225</v>
      </c>
      <c r="C3" s="5"/>
      <c r="D3" s="195"/>
      <c r="G3" s="187"/>
      <c r="I3" s="7"/>
      <c r="J3" s="7"/>
      <c r="K3" s="4"/>
      <c r="L3" s="7"/>
      <c r="M3" s="7"/>
      <c r="N3" s="7"/>
      <c r="O3" s="61"/>
      <c r="P3" s="61"/>
      <c r="Q3" s="4"/>
      <c r="R3" s="9"/>
    </row>
    <row r="4" spans="1:20" s="4" customFormat="1" ht="51">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496</v>
      </c>
      <c r="F6" s="170" t="s">
        <v>117</v>
      </c>
      <c r="G6" s="189">
        <v>39811.48263888889</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114.75">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63.75">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2:20" s="13" customFormat="1" ht="25.5">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2:20" s="13" customFormat="1" ht="25.5">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0" s="13" customFormat="1" ht="38.25">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0" s="4" customFormat="1" ht="38.25">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0" s="13" customFormat="1" ht="25.5">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0" s="13" customFormat="1" ht="25.5">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0" s="13" customFormat="1" ht="42.75" customHeight="1">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0" s="13" customFormat="1" ht="25.5">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195</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318</v>
      </c>
      <c r="B4" s="15" t="s">
        <v>216</v>
      </c>
      <c r="C4" s="16"/>
      <c r="D4" s="16"/>
      <c r="E4" s="16"/>
      <c r="F4" s="97"/>
      <c r="G4" s="100"/>
    </row>
    <row r="5" spans="1:7" ht="23.25" customHeight="1" thickBot="1">
      <c r="A5" s="15" t="s">
        <v>127</v>
      </c>
      <c r="B5" s="15" t="s">
        <v>216</v>
      </c>
      <c r="C5" s="16"/>
      <c r="D5" s="16"/>
      <c r="E5" s="16"/>
      <c r="F5" s="98"/>
      <c r="G5" s="100"/>
    </row>
    <row r="6" spans="1:7" ht="23.25" customHeight="1" thickBot="1">
      <c r="A6" s="15" t="s">
        <v>128</v>
      </c>
      <c r="B6" s="15" t="s">
        <v>216</v>
      </c>
      <c r="C6" s="16"/>
      <c r="D6" s="16"/>
      <c r="E6" s="16"/>
      <c r="F6" s="98"/>
      <c r="G6" s="101"/>
    </row>
    <row r="7" spans="1:7" ht="23.25" customHeight="1" thickBot="1">
      <c r="A7" s="15" t="s">
        <v>129</v>
      </c>
      <c r="B7" s="15" t="s">
        <v>216</v>
      </c>
      <c r="C7" s="16">
        <v>43200</v>
      </c>
      <c r="D7" s="16">
        <v>720</v>
      </c>
      <c r="E7" s="16">
        <f>SUM(C7-D7)</f>
        <v>42480</v>
      </c>
      <c r="F7" s="98">
        <v>76</v>
      </c>
      <c r="G7" s="100">
        <f aca="true" t="shared" si="0" ref="G7:G12">(E7-F7)/E7</f>
        <v>0.9982109227871939</v>
      </c>
    </row>
    <row r="8" spans="1:7" ht="23.25" customHeight="1" thickBot="1">
      <c r="A8" s="15" t="s">
        <v>130</v>
      </c>
      <c r="B8" s="15" t="s">
        <v>216</v>
      </c>
      <c r="C8" s="16">
        <v>44640</v>
      </c>
      <c r="D8" s="16">
        <v>2880</v>
      </c>
      <c r="E8" s="16">
        <f>SUM(C8-D8)</f>
        <v>41760</v>
      </c>
      <c r="F8" s="98">
        <v>96</v>
      </c>
      <c r="G8" s="100">
        <f t="shared" si="0"/>
        <v>0.9977011494252873</v>
      </c>
    </row>
    <row r="9" spans="1:7" ht="23.25" customHeight="1" thickBot="1">
      <c r="A9" s="15" t="s">
        <v>131</v>
      </c>
      <c r="B9" s="15" t="s">
        <v>216</v>
      </c>
      <c r="C9" s="16">
        <v>43200</v>
      </c>
      <c r="D9" s="16">
        <v>1872</v>
      </c>
      <c r="E9" s="16">
        <f aca="true" t="shared" si="1" ref="E9:E15">SUM(C9-D9)</f>
        <v>41328</v>
      </c>
      <c r="F9" s="15">
        <v>0</v>
      </c>
      <c r="G9" s="101">
        <f t="shared" si="0"/>
        <v>1</v>
      </c>
    </row>
    <row r="10" spans="1:7" ht="23.25" customHeight="1" thickBot="1">
      <c r="A10" s="15" t="s">
        <v>132</v>
      </c>
      <c r="B10" s="15" t="s">
        <v>216</v>
      </c>
      <c r="C10" s="16">
        <v>44640</v>
      </c>
      <c r="D10" s="16">
        <v>1173</v>
      </c>
      <c r="E10" s="16">
        <f t="shared" si="1"/>
        <v>43467</v>
      </c>
      <c r="F10" s="15">
        <v>0</v>
      </c>
      <c r="G10" s="101">
        <f t="shared" si="0"/>
        <v>1</v>
      </c>
    </row>
    <row r="11" spans="1:7" ht="23.25" customHeight="1" thickBot="1">
      <c r="A11" s="15" t="s">
        <v>133</v>
      </c>
      <c r="B11" s="15" t="s">
        <v>216</v>
      </c>
      <c r="C11" s="16">
        <v>44640</v>
      </c>
      <c r="D11" s="16">
        <v>3145</v>
      </c>
      <c r="E11" s="16">
        <f t="shared" si="1"/>
        <v>41495</v>
      </c>
      <c r="F11" s="15">
        <v>0</v>
      </c>
      <c r="G11" s="101">
        <f t="shared" si="0"/>
        <v>1</v>
      </c>
    </row>
    <row r="12" spans="1:7" ht="23.25" customHeight="1" thickBot="1">
      <c r="A12" s="15" t="s">
        <v>134</v>
      </c>
      <c r="B12" s="15" t="s">
        <v>216</v>
      </c>
      <c r="C12" s="16">
        <v>43200</v>
      </c>
      <c r="D12" s="16">
        <v>1320</v>
      </c>
      <c r="E12" s="16">
        <f t="shared" si="1"/>
        <v>41880</v>
      </c>
      <c r="F12" s="16">
        <v>0</v>
      </c>
      <c r="G12" s="101">
        <f t="shared" si="0"/>
        <v>1</v>
      </c>
    </row>
    <row r="13" spans="1:7" ht="23.25" customHeight="1" thickBot="1">
      <c r="A13" s="17" t="s">
        <v>135</v>
      </c>
      <c r="B13" s="15" t="s">
        <v>216</v>
      </c>
      <c r="C13" s="16">
        <v>44640</v>
      </c>
      <c r="D13" s="16">
        <v>1198</v>
      </c>
      <c r="E13" s="183">
        <f t="shared" si="1"/>
        <v>43442</v>
      </c>
      <c r="F13" s="18">
        <v>0</v>
      </c>
      <c r="G13" s="101">
        <f>(E13-F13)/E13</f>
        <v>1</v>
      </c>
    </row>
    <row r="14" spans="1:7" ht="23.25" customHeight="1" thickBot="1">
      <c r="A14" s="17" t="s">
        <v>140</v>
      </c>
      <c r="B14" s="15" t="s">
        <v>216</v>
      </c>
      <c r="C14" s="16">
        <v>43200</v>
      </c>
      <c r="D14" s="16">
        <v>1665</v>
      </c>
      <c r="E14" s="16">
        <f t="shared" si="1"/>
        <v>41535</v>
      </c>
      <c r="F14" s="18">
        <v>146</v>
      </c>
      <c r="G14" s="101">
        <f>(E14-F14)/E14</f>
        <v>0.9964848922595402</v>
      </c>
    </row>
    <row r="15" spans="1:7" ht="23.25" customHeight="1" thickBot="1">
      <c r="A15" s="17" t="s">
        <v>141</v>
      </c>
      <c r="B15" s="15" t="s">
        <v>216</v>
      </c>
      <c r="C15" s="18">
        <v>44640</v>
      </c>
      <c r="D15" s="16">
        <v>2560</v>
      </c>
      <c r="E15" s="183">
        <f t="shared" si="1"/>
        <v>42080</v>
      </c>
      <c r="F15" s="204">
        <v>0</v>
      </c>
      <c r="G15" s="101">
        <f>(E15-F15)/E15</f>
        <v>1</v>
      </c>
    </row>
    <row r="16" spans="1:7" ht="23.25" customHeight="1">
      <c r="A16" s="528" t="s">
        <v>215</v>
      </c>
      <c r="B16" s="528" t="s">
        <v>216</v>
      </c>
      <c r="C16" s="530">
        <f>SUM(C4:C15)</f>
        <v>396000</v>
      </c>
      <c r="D16" s="530">
        <f>SUM(D4:D15)</f>
        <v>16533</v>
      </c>
      <c r="E16" s="530">
        <f>SUM(E4:E15)</f>
        <v>379467</v>
      </c>
      <c r="F16" s="530">
        <f>SUM(F4:F15)</f>
        <v>318</v>
      </c>
      <c r="G16" s="532">
        <f>(E16-F16)/E16</f>
        <v>0.9991619824648784</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213</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16"/>
      <c r="D4" s="16"/>
      <c r="E4" s="16"/>
      <c r="F4" s="97"/>
      <c r="G4" s="100"/>
    </row>
    <row r="5" spans="1:7" ht="23.25" customHeight="1" thickBot="1">
      <c r="A5" s="15" t="s">
        <v>127</v>
      </c>
      <c r="B5" s="15" t="s">
        <v>197</v>
      </c>
      <c r="C5" s="16"/>
      <c r="D5" s="16"/>
      <c r="E5" s="16"/>
      <c r="F5" s="98"/>
      <c r="G5" s="100"/>
    </row>
    <row r="6" spans="1:7" ht="23.25" customHeight="1" thickBot="1">
      <c r="A6" s="15" t="s">
        <v>128</v>
      </c>
      <c r="B6" s="15" t="s">
        <v>197</v>
      </c>
      <c r="C6" s="16"/>
      <c r="D6" s="16"/>
      <c r="E6" s="16"/>
      <c r="F6" s="98"/>
      <c r="G6" s="100"/>
    </row>
    <row r="7" spans="1:7" ht="23.25" customHeight="1" thickBot="1">
      <c r="A7" s="15" t="s">
        <v>129</v>
      </c>
      <c r="B7" s="15" t="s">
        <v>197</v>
      </c>
      <c r="C7" s="16">
        <v>43200</v>
      </c>
      <c r="D7" s="16">
        <v>720</v>
      </c>
      <c r="E7" s="16">
        <f>SUM(C7-D7)</f>
        <v>42480</v>
      </c>
      <c r="F7" s="98">
        <v>176</v>
      </c>
      <c r="G7" s="100">
        <f aca="true" t="shared" si="0" ref="G7:G13">(E7-F7)/E7</f>
        <v>0.9958568738229755</v>
      </c>
    </row>
    <row r="8" spans="1:7" ht="23.25" customHeight="1" thickBot="1">
      <c r="A8" s="15" t="s">
        <v>130</v>
      </c>
      <c r="B8" s="15" t="s">
        <v>197</v>
      </c>
      <c r="C8" s="16">
        <v>44640</v>
      </c>
      <c r="D8" s="16">
        <v>2880</v>
      </c>
      <c r="E8" s="16">
        <f>SUM(C8-D8)</f>
        <v>41760</v>
      </c>
      <c r="F8" s="98">
        <v>96</v>
      </c>
      <c r="G8" s="100">
        <f t="shared" si="0"/>
        <v>0.9977011494252873</v>
      </c>
    </row>
    <row r="9" spans="1:7" ht="23.25" customHeight="1" thickBot="1">
      <c r="A9" s="15" t="s">
        <v>131</v>
      </c>
      <c r="B9" s="15" t="s">
        <v>197</v>
      </c>
      <c r="C9" s="16">
        <v>43200</v>
      </c>
      <c r="D9" s="16">
        <v>1872</v>
      </c>
      <c r="E9" s="16">
        <f aca="true" t="shared" si="1" ref="E9:E15">SUM(C9-D9)</f>
        <v>41328</v>
      </c>
      <c r="F9" s="15">
        <v>65</v>
      </c>
      <c r="G9" s="100">
        <f t="shared" si="0"/>
        <v>0.9984272164150213</v>
      </c>
    </row>
    <row r="10" spans="1:7" ht="23.25" customHeight="1" thickBot="1">
      <c r="A10" s="15" t="s">
        <v>132</v>
      </c>
      <c r="B10" s="15" t="s">
        <v>197</v>
      </c>
      <c r="C10" s="16">
        <v>44640</v>
      </c>
      <c r="D10" s="16">
        <v>1173</v>
      </c>
      <c r="E10" s="16">
        <f t="shared" si="1"/>
        <v>43467</v>
      </c>
      <c r="F10" s="15">
        <v>216</v>
      </c>
      <c r="G10" s="100">
        <f t="shared" si="0"/>
        <v>0.9950307129546553</v>
      </c>
    </row>
    <row r="11" spans="1:7" ht="23.25" customHeight="1" thickBot="1">
      <c r="A11" s="15" t="s">
        <v>133</v>
      </c>
      <c r="B11" s="15" t="s">
        <v>197</v>
      </c>
      <c r="C11" s="16">
        <v>44640</v>
      </c>
      <c r="D11" s="16">
        <v>3145</v>
      </c>
      <c r="E11" s="16">
        <f t="shared" si="1"/>
        <v>41495</v>
      </c>
      <c r="F11" s="15">
        <v>0</v>
      </c>
      <c r="G11" s="100">
        <f t="shared" si="0"/>
        <v>1</v>
      </c>
    </row>
    <row r="12" spans="1:7" ht="23.25" customHeight="1" thickBot="1">
      <c r="A12" s="15" t="s">
        <v>134</v>
      </c>
      <c r="B12" s="15" t="s">
        <v>197</v>
      </c>
      <c r="C12" s="16">
        <v>43200</v>
      </c>
      <c r="D12" s="16">
        <v>1320</v>
      </c>
      <c r="E12" s="16">
        <f t="shared" si="1"/>
        <v>41880</v>
      </c>
      <c r="F12" s="16">
        <v>33</v>
      </c>
      <c r="G12" s="100">
        <f t="shared" si="0"/>
        <v>0.9992120343839541</v>
      </c>
    </row>
    <row r="13" spans="1:7" ht="23.25" customHeight="1" thickBot="1">
      <c r="A13" s="17" t="s">
        <v>135</v>
      </c>
      <c r="B13" s="15" t="s">
        <v>197</v>
      </c>
      <c r="C13" s="16">
        <v>44640</v>
      </c>
      <c r="D13" s="16">
        <v>1198</v>
      </c>
      <c r="E13" s="183">
        <f t="shared" si="1"/>
        <v>43442</v>
      </c>
      <c r="F13" s="18">
        <v>0</v>
      </c>
      <c r="G13" s="100">
        <f t="shared" si="0"/>
        <v>1</v>
      </c>
    </row>
    <row r="14" spans="1:7" ht="23.25" customHeight="1" thickBot="1">
      <c r="A14" s="17" t="s">
        <v>140</v>
      </c>
      <c r="B14" s="15" t="s">
        <v>197</v>
      </c>
      <c r="C14" s="16">
        <v>43200</v>
      </c>
      <c r="D14" s="16">
        <v>1665</v>
      </c>
      <c r="E14" s="16">
        <f t="shared" si="1"/>
        <v>41535</v>
      </c>
      <c r="F14" s="18">
        <v>146</v>
      </c>
      <c r="G14" s="101">
        <f>(E14-F14)/E14</f>
        <v>0.9964848922595402</v>
      </c>
    </row>
    <row r="15" spans="1:7" ht="23.25" customHeight="1" thickBot="1">
      <c r="A15" s="17" t="s">
        <v>141</v>
      </c>
      <c r="B15" s="15" t="s">
        <v>197</v>
      </c>
      <c r="C15" s="18">
        <v>44640</v>
      </c>
      <c r="D15" s="16">
        <v>2560</v>
      </c>
      <c r="E15" s="183">
        <f t="shared" si="1"/>
        <v>42080</v>
      </c>
      <c r="F15" s="204">
        <v>0</v>
      </c>
      <c r="G15" s="101">
        <f>(E15-F15)/E15</f>
        <v>1</v>
      </c>
    </row>
    <row r="16" spans="1:7" ht="23.25" customHeight="1">
      <c r="A16" s="528" t="s">
        <v>215</v>
      </c>
      <c r="B16" s="528" t="s">
        <v>197</v>
      </c>
      <c r="C16" s="530">
        <f>SUM(C4:C15)</f>
        <v>396000</v>
      </c>
      <c r="D16" s="530">
        <f>SUM(D4:D15)</f>
        <v>16533</v>
      </c>
      <c r="E16" s="530">
        <f>SUM(E4:E15)</f>
        <v>379467</v>
      </c>
      <c r="F16" s="530">
        <f>SUM(F4:F15)</f>
        <v>732</v>
      </c>
      <c r="G16" s="577">
        <f>(E16-F16)/E16</f>
        <v>0.9980709785040597</v>
      </c>
    </row>
    <row r="17" spans="1:7" ht="23.25" customHeight="1" thickBot="1">
      <c r="A17" s="529"/>
      <c r="B17" s="529"/>
      <c r="C17" s="531"/>
      <c r="D17" s="531"/>
      <c r="E17" s="531"/>
      <c r="F17" s="531"/>
      <c r="G17" s="57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79" t="s">
        <v>319</v>
      </c>
      <c r="B1" s="580"/>
      <c r="C1" s="580"/>
      <c r="D1" s="580"/>
    </row>
    <row r="2" spans="1:4" ht="12.75">
      <c r="A2" s="580"/>
      <c r="B2" s="580"/>
      <c r="C2" s="580"/>
      <c r="D2" s="580"/>
    </row>
    <row r="3" spans="1:4" ht="12.75">
      <c r="A3" s="580"/>
      <c r="B3" s="580"/>
      <c r="C3" s="580"/>
      <c r="D3" s="580"/>
    </row>
    <row r="4" spans="1:4" ht="12.75">
      <c r="A4" s="581" t="s">
        <v>440</v>
      </c>
      <c r="B4" s="581"/>
      <c r="C4" s="582"/>
      <c r="D4" s="582"/>
    </row>
    <row r="5" spans="1:18" ht="39" thickBot="1">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204">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c r="A59" s="142">
        <v>54</v>
      </c>
      <c r="B59" s="137" t="s">
        <v>813</v>
      </c>
      <c r="C59" s="142"/>
      <c r="D59" s="142">
        <v>2</v>
      </c>
      <c r="E59" s="144"/>
      <c r="F59" s="126"/>
      <c r="G59" s="132" t="s">
        <v>415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1643</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v>0</v>
      </c>
      <c r="G7" s="100">
        <f t="shared" si="1"/>
        <v>1</v>
      </c>
    </row>
    <row r="8" spans="1:7" ht="23.25" customHeight="1" thickBot="1">
      <c r="A8" s="15" t="s">
        <v>130</v>
      </c>
      <c r="B8" s="15" t="s">
        <v>1476</v>
      </c>
      <c r="C8" s="206">
        <f>31*24*60</f>
        <v>44640</v>
      </c>
      <c r="D8" s="16">
        <v>0</v>
      </c>
      <c r="E8" s="207">
        <f t="shared" si="0"/>
        <v>44640</v>
      </c>
      <c r="F8" s="98">
        <v>0</v>
      </c>
      <c r="G8" s="100">
        <f t="shared" si="1"/>
        <v>1</v>
      </c>
    </row>
    <row r="9" spans="1:7" ht="23.25" customHeight="1" thickBot="1">
      <c r="A9" s="15" t="s">
        <v>131</v>
      </c>
      <c r="B9" s="15" t="s">
        <v>1476</v>
      </c>
      <c r="C9" s="206">
        <f>30*24*60</f>
        <v>43200</v>
      </c>
      <c r="D9" s="16">
        <v>0</v>
      </c>
      <c r="E9" s="207">
        <f t="shared" si="0"/>
        <v>43200</v>
      </c>
      <c r="F9" s="98">
        <v>0</v>
      </c>
      <c r="G9" s="100">
        <f t="shared" si="1"/>
        <v>1</v>
      </c>
    </row>
    <row r="10" spans="1:7" ht="23.25" customHeight="1" thickBot="1">
      <c r="A10" s="15" t="s">
        <v>132</v>
      </c>
      <c r="B10" s="15" t="s">
        <v>1476</v>
      </c>
      <c r="C10" s="206">
        <f>31*24*60</f>
        <v>44640</v>
      </c>
      <c r="D10" s="16">
        <v>0</v>
      </c>
      <c r="E10" s="16">
        <f t="shared" si="0"/>
        <v>44640</v>
      </c>
      <c r="F10" s="15"/>
      <c r="G10" s="100">
        <f t="shared" si="1"/>
        <v>1</v>
      </c>
    </row>
    <row r="11" spans="1:7" ht="23.25" customHeight="1" thickBot="1">
      <c r="A11" s="15" t="s">
        <v>133</v>
      </c>
      <c r="B11" s="15" t="s">
        <v>1476</v>
      </c>
      <c r="C11" s="206">
        <f>31*24*60</f>
        <v>44640</v>
      </c>
      <c r="D11" s="16">
        <v>0</v>
      </c>
      <c r="E11" s="16">
        <f t="shared" si="0"/>
        <v>44640</v>
      </c>
      <c r="F11" s="15"/>
      <c r="G11" s="100">
        <f t="shared" si="1"/>
        <v>1</v>
      </c>
    </row>
    <row r="12" spans="1:7" ht="23.25" customHeight="1" thickBot="1">
      <c r="A12" s="15" t="s">
        <v>134</v>
      </c>
      <c r="B12" s="15" t="s">
        <v>1476</v>
      </c>
      <c r="C12" s="206">
        <f>30*24*60</f>
        <v>43200</v>
      </c>
      <c r="D12" s="16">
        <v>0</v>
      </c>
      <c r="E12" s="16">
        <f>SUM(C12-D12)</f>
        <v>43200</v>
      </c>
      <c r="F12" s="15"/>
      <c r="G12" s="100">
        <f t="shared" si="1"/>
        <v>1</v>
      </c>
    </row>
    <row r="13" spans="1:7" ht="23.25" customHeight="1" thickBot="1">
      <c r="A13" s="17" t="s">
        <v>135</v>
      </c>
      <c r="B13" s="15" t="s">
        <v>1476</v>
      </c>
      <c r="C13" s="206">
        <f>31*24*60</f>
        <v>44640</v>
      </c>
      <c r="D13" s="16">
        <v>0</v>
      </c>
      <c r="E13" s="16">
        <f>SUM(C13-D13)</f>
        <v>44640</v>
      </c>
      <c r="F13" s="18"/>
      <c r="G13" s="100">
        <f t="shared" si="1"/>
        <v>1</v>
      </c>
    </row>
    <row r="14" spans="1:7" ht="23.25" customHeight="1" thickBot="1">
      <c r="A14" s="17" t="s">
        <v>140</v>
      </c>
      <c r="B14" s="15" t="s">
        <v>1476</v>
      </c>
      <c r="C14" s="206">
        <f>30*24*60</f>
        <v>43200</v>
      </c>
      <c r="D14" s="16">
        <v>0</v>
      </c>
      <c r="E14" s="16">
        <f>SUM(C14-D14)</f>
        <v>43200</v>
      </c>
      <c r="F14" s="18"/>
      <c r="G14" s="100">
        <f t="shared" si="1"/>
        <v>1</v>
      </c>
    </row>
    <row r="15" spans="1:7" ht="23.25" customHeight="1" thickBot="1">
      <c r="A15" s="17" t="s">
        <v>141</v>
      </c>
      <c r="B15" s="15" t="s">
        <v>1476</v>
      </c>
      <c r="C15" s="206">
        <f>31*24*60</f>
        <v>44640</v>
      </c>
      <c r="D15" s="16">
        <v>0</v>
      </c>
      <c r="E15" s="183">
        <f>SUM(C15-D15)</f>
        <v>44640</v>
      </c>
      <c r="F15" s="204"/>
      <c r="G15" s="100">
        <f t="shared" si="1"/>
        <v>1</v>
      </c>
    </row>
    <row r="16" spans="1:7" ht="23.25" customHeight="1">
      <c r="A16" s="528" t="s">
        <v>1642</v>
      </c>
      <c r="B16" s="528" t="s">
        <v>1476</v>
      </c>
      <c r="C16" s="530">
        <f>SUM(C4:C15)</f>
        <v>525600</v>
      </c>
      <c r="D16" s="530">
        <f>SUM(D4:D15)</f>
        <v>0</v>
      </c>
      <c r="E16" s="530">
        <f>SUM(E4:E15)</f>
        <v>525600</v>
      </c>
      <c r="F16" s="530">
        <f>SUM(F4:F15)</f>
        <v>0</v>
      </c>
      <c r="G16" s="532">
        <f>(E16-F16)/E16</f>
        <v>1</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866</v>
      </c>
      <c r="C1" s="147" t="s">
        <v>867</v>
      </c>
      <c r="D1" s="147" t="s">
        <v>875</v>
      </c>
      <c r="E1" s="148"/>
    </row>
    <row r="2" spans="1:5" ht="19.5" customHeight="1">
      <c r="A2" s="149">
        <v>1</v>
      </c>
      <c r="B2" s="150" t="s">
        <v>876</v>
      </c>
      <c r="C2" s="151" t="s">
        <v>877</v>
      </c>
      <c r="D2" s="152" t="s">
        <v>878</v>
      </c>
      <c r="E2" s="153"/>
    </row>
    <row r="3" spans="1:5" ht="19.5" customHeight="1">
      <c r="A3" s="149">
        <v>2</v>
      </c>
      <c r="B3" s="150" t="s">
        <v>879</v>
      </c>
      <c r="C3" s="151" t="s">
        <v>0</v>
      </c>
      <c r="D3" s="152" t="s">
        <v>878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878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878</v>
      </c>
      <c r="E23" s="153"/>
    </row>
    <row r="24" spans="1:5" ht="19.5" customHeight="1">
      <c r="A24" s="149">
        <v>23</v>
      </c>
      <c r="B24" s="150" t="s">
        <v>96</v>
      </c>
      <c r="C24" s="151" t="s">
        <v>97</v>
      </c>
      <c r="D24" s="152" t="s">
        <v>878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F23"/>
  <sheetViews>
    <sheetView zoomScalePageLayoutView="0" workbookViewId="0" topLeftCell="A1">
      <selection activeCell="B21" sqref="B21"/>
    </sheetView>
  </sheetViews>
  <sheetFormatPr defaultColWidth="9.140625" defaultRowHeight="12.75"/>
  <cols>
    <col min="1" max="1" width="27.140625" style="0" bestFit="1" customWidth="1"/>
    <col min="3" max="3" width="8.57421875" style="0" bestFit="1" customWidth="1"/>
  </cols>
  <sheetData>
    <row r="1" spans="1:6" ht="12.75">
      <c r="A1" s="522">
        <v>41395</v>
      </c>
      <c r="B1" s="534" t="s">
        <v>1647</v>
      </c>
      <c r="C1" s="535"/>
      <c r="D1" s="535"/>
      <c r="E1" s="535"/>
      <c r="F1" s="536"/>
    </row>
    <row r="2" spans="2:6" ht="12.75">
      <c r="B2" s="537"/>
      <c r="C2" s="538"/>
      <c r="D2" s="538"/>
      <c r="E2" s="538"/>
      <c r="F2" s="539"/>
    </row>
    <row r="23" ht="12.75">
      <c r="A23" s="521" t="s">
        <v>1600</v>
      </c>
    </row>
  </sheetData>
  <sheetProtection/>
  <mergeCells count="1">
    <mergeCell ref="B1:F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1627</v>
      </c>
      <c r="B1" s="527"/>
      <c r="C1" s="527"/>
      <c r="D1" s="527"/>
      <c r="E1" s="527"/>
      <c r="F1" s="527"/>
      <c r="G1" s="527"/>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0</v>
      </c>
      <c r="E4" s="207">
        <f aca="true" t="shared" si="0" ref="E4:E11">SUM(C4-D4)</f>
        <v>44640</v>
      </c>
      <c r="F4" s="208">
        <v>0</v>
      </c>
      <c r="G4" s="100">
        <f aca="true" t="shared" si="1" ref="G4:G15">(E4-F4)/E4</f>
        <v>1</v>
      </c>
    </row>
    <row r="5" spans="1:7" ht="23.25" customHeight="1" thickBot="1">
      <c r="A5" s="15" t="s">
        <v>127</v>
      </c>
      <c r="B5" s="15" t="s">
        <v>1511</v>
      </c>
      <c r="C5" s="206">
        <f>28*24*60</f>
        <v>40320</v>
      </c>
      <c r="D5" s="16">
        <v>840</v>
      </c>
      <c r="E5" s="207">
        <f t="shared" si="0"/>
        <v>39480</v>
      </c>
      <c r="F5" s="98">
        <v>0</v>
      </c>
      <c r="G5" s="100">
        <f t="shared" si="1"/>
        <v>1</v>
      </c>
    </row>
    <row r="6" spans="1:7" ht="23.25" customHeight="1" thickBot="1">
      <c r="A6" s="15" t="s">
        <v>128</v>
      </c>
      <c r="B6" s="15" t="s">
        <v>1511</v>
      </c>
      <c r="C6" s="206">
        <f>31*24*60</f>
        <v>44640</v>
      </c>
      <c r="D6" s="16">
        <v>0</v>
      </c>
      <c r="E6" s="207">
        <f t="shared" si="0"/>
        <v>44640</v>
      </c>
      <c r="F6" s="98">
        <v>0</v>
      </c>
      <c r="G6" s="100">
        <f t="shared" si="1"/>
        <v>1</v>
      </c>
    </row>
    <row r="7" spans="1:7" ht="23.25" customHeight="1" thickBot="1">
      <c r="A7" s="15" t="s">
        <v>129</v>
      </c>
      <c r="B7" s="15" t="s">
        <v>1511</v>
      </c>
      <c r="C7" s="206">
        <f>30*24*60</f>
        <v>43200</v>
      </c>
      <c r="D7" s="16">
        <v>2293</v>
      </c>
      <c r="E7" s="207">
        <f t="shared" si="0"/>
        <v>40907</v>
      </c>
      <c r="F7" s="98">
        <v>645</v>
      </c>
      <c r="G7" s="100">
        <f t="shared" si="1"/>
        <v>0.9842325274402914</v>
      </c>
    </row>
    <row r="8" spans="1:7" ht="23.25" customHeight="1" thickBot="1">
      <c r="A8" s="15" t="s">
        <v>130</v>
      </c>
      <c r="B8" s="15" t="s">
        <v>1511</v>
      </c>
      <c r="C8" s="206">
        <f>31*24*60</f>
        <v>44640</v>
      </c>
      <c r="D8" s="16"/>
      <c r="E8" s="207">
        <f t="shared" si="0"/>
        <v>44640</v>
      </c>
      <c r="F8" s="98">
        <v>0</v>
      </c>
      <c r="G8" s="100">
        <f t="shared" si="1"/>
        <v>1</v>
      </c>
    </row>
    <row r="9" spans="1:7" ht="23.25" customHeight="1" thickBot="1">
      <c r="A9" s="15" t="s">
        <v>131</v>
      </c>
      <c r="B9" s="15" t="s">
        <v>1511</v>
      </c>
      <c r="C9" s="206">
        <f>30*24*60</f>
        <v>43200</v>
      </c>
      <c r="D9" s="16">
        <v>0</v>
      </c>
      <c r="E9" s="207">
        <f t="shared" si="0"/>
        <v>43200</v>
      </c>
      <c r="F9" s="98">
        <v>165</v>
      </c>
      <c r="G9" s="100">
        <f t="shared" si="1"/>
        <v>0.9961805555555555</v>
      </c>
    </row>
    <row r="10" spans="1:7" ht="23.25" customHeight="1" thickBot="1">
      <c r="A10" s="15" t="s">
        <v>132</v>
      </c>
      <c r="B10" s="15" t="s">
        <v>1511</v>
      </c>
      <c r="C10" s="206">
        <f>31*24*60</f>
        <v>44640</v>
      </c>
      <c r="D10" s="16"/>
      <c r="E10" s="16">
        <f t="shared" si="0"/>
        <v>44640</v>
      </c>
      <c r="F10" s="15"/>
      <c r="G10" s="100">
        <f t="shared" si="1"/>
        <v>1</v>
      </c>
    </row>
    <row r="11" spans="1:7" ht="23.25" customHeight="1" thickBot="1">
      <c r="A11" s="15" t="s">
        <v>133</v>
      </c>
      <c r="B11" s="15" t="s">
        <v>1511</v>
      </c>
      <c r="C11" s="206">
        <f>31*24*60</f>
        <v>44640</v>
      </c>
      <c r="D11" s="16"/>
      <c r="E11" s="16">
        <f t="shared" si="0"/>
        <v>44640</v>
      </c>
      <c r="F11" s="15"/>
      <c r="G11" s="100">
        <f t="shared" si="1"/>
        <v>1</v>
      </c>
    </row>
    <row r="12" spans="1:7" ht="23.25" customHeight="1" thickBot="1">
      <c r="A12" s="15" t="s">
        <v>134</v>
      </c>
      <c r="B12" s="15" t="s">
        <v>1511</v>
      </c>
      <c r="C12" s="206">
        <f>30*24*60</f>
        <v>43200</v>
      </c>
      <c r="D12" s="16"/>
      <c r="E12" s="16">
        <f>SUM(C12-D12)</f>
        <v>43200</v>
      </c>
      <c r="F12" s="15"/>
      <c r="G12" s="100">
        <f t="shared" si="1"/>
        <v>1</v>
      </c>
    </row>
    <row r="13" spans="1:7" ht="23.25" customHeight="1" thickBot="1">
      <c r="A13" s="17" t="s">
        <v>135</v>
      </c>
      <c r="B13" s="15" t="s">
        <v>1511</v>
      </c>
      <c r="C13" s="206">
        <f>31*24*60</f>
        <v>44640</v>
      </c>
      <c r="D13" s="16"/>
      <c r="E13" s="16">
        <f>SUM(C13-D13)</f>
        <v>44640</v>
      </c>
      <c r="F13" s="15"/>
      <c r="G13" s="100">
        <f t="shared" si="1"/>
        <v>1</v>
      </c>
    </row>
    <row r="14" spans="1:7" ht="23.25" customHeight="1" thickBot="1">
      <c r="A14" s="17" t="s">
        <v>140</v>
      </c>
      <c r="B14" s="15" t="s">
        <v>1511</v>
      </c>
      <c r="C14" s="206">
        <f>30*24*60</f>
        <v>43200</v>
      </c>
      <c r="D14" s="16"/>
      <c r="E14" s="16">
        <f>SUM(C14-D14)</f>
        <v>43200</v>
      </c>
      <c r="F14" s="15"/>
      <c r="G14" s="100">
        <f t="shared" si="1"/>
        <v>1</v>
      </c>
    </row>
    <row r="15" spans="1:7" ht="23.25" customHeight="1" thickBot="1">
      <c r="A15" s="17" t="s">
        <v>141</v>
      </c>
      <c r="B15" s="15" t="s">
        <v>1511</v>
      </c>
      <c r="C15" s="206">
        <f>31*24*60</f>
        <v>44640</v>
      </c>
      <c r="D15" s="16"/>
      <c r="E15" s="183">
        <f>SUM(C15-D15)</f>
        <v>44640</v>
      </c>
      <c r="F15" s="204"/>
      <c r="G15" s="100">
        <f t="shared" si="1"/>
        <v>1</v>
      </c>
    </row>
    <row r="16" spans="1:7" ht="23.25" customHeight="1">
      <c r="A16" s="528" t="s">
        <v>1213</v>
      </c>
      <c r="B16" s="528" t="s">
        <v>1511</v>
      </c>
      <c r="C16" s="530">
        <f>SUM(C4:C15)</f>
        <v>525600</v>
      </c>
      <c r="D16" s="530">
        <f>SUM(D4:D15)</f>
        <v>3133</v>
      </c>
      <c r="E16" s="530">
        <f>SUM(E4:E15)</f>
        <v>522467</v>
      </c>
      <c r="F16" s="530">
        <f>SUM(F4:F15)</f>
        <v>810</v>
      </c>
      <c r="G16" s="532">
        <f>(E16-F16)/E16</f>
        <v>0.9984496628495196</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40" t="s">
        <v>1644</v>
      </c>
      <c r="B1" s="540"/>
      <c r="C1" s="540"/>
      <c r="D1" s="540"/>
      <c r="E1" s="540"/>
      <c r="F1" s="540"/>
      <c r="G1" s="540"/>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0</v>
      </c>
      <c r="E4" s="207">
        <f aca="true" t="shared" si="0" ref="E4:E15">SUM(C4-D4)</f>
        <v>44640</v>
      </c>
      <c r="F4" s="208">
        <v>0</v>
      </c>
      <c r="G4" s="100">
        <f aca="true" t="shared" si="1" ref="G4:G15">(E4-F4)/E4</f>
        <v>1</v>
      </c>
    </row>
    <row r="5" spans="1:7" ht="23.25" customHeight="1" thickBot="1">
      <c r="A5" s="15" t="s">
        <v>127</v>
      </c>
      <c r="B5" s="15" t="s">
        <v>216</v>
      </c>
      <c r="C5" s="206">
        <f>28*24*60</f>
        <v>40320</v>
      </c>
      <c r="D5" s="16">
        <v>840</v>
      </c>
      <c r="E5" s="207">
        <f t="shared" si="0"/>
        <v>39480</v>
      </c>
      <c r="F5" s="208">
        <v>0</v>
      </c>
      <c r="G5" s="100">
        <f t="shared" si="1"/>
        <v>1</v>
      </c>
    </row>
    <row r="6" spans="1:7" ht="23.25" customHeight="1" thickBot="1">
      <c r="A6" s="15" t="s">
        <v>128</v>
      </c>
      <c r="B6" s="15" t="s">
        <v>216</v>
      </c>
      <c r="C6" s="206">
        <f>31*24*60</f>
        <v>44640</v>
      </c>
      <c r="D6" s="16">
        <v>0</v>
      </c>
      <c r="E6" s="207">
        <f t="shared" si="0"/>
        <v>44640</v>
      </c>
      <c r="F6" s="208">
        <v>0</v>
      </c>
      <c r="G6" s="100">
        <f t="shared" si="1"/>
        <v>1</v>
      </c>
    </row>
    <row r="7" spans="1:7" ht="23.25" customHeight="1" thickBot="1">
      <c r="A7" s="15" t="s">
        <v>129</v>
      </c>
      <c r="B7" s="15" t="s">
        <v>216</v>
      </c>
      <c r="C7" s="206">
        <f>30*24*60</f>
        <v>43200</v>
      </c>
      <c r="D7" s="16">
        <v>0</v>
      </c>
      <c r="E7" s="207">
        <f t="shared" si="0"/>
        <v>43200</v>
      </c>
      <c r="F7" s="208">
        <v>0</v>
      </c>
      <c r="G7" s="100">
        <f t="shared" si="1"/>
        <v>1</v>
      </c>
    </row>
    <row r="8" spans="1:7" ht="23.25" customHeight="1" thickBot="1">
      <c r="A8" s="15" t="s">
        <v>130</v>
      </c>
      <c r="B8" s="15" t="s">
        <v>216</v>
      </c>
      <c r="C8" s="206">
        <f>31*24*60</f>
        <v>44640</v>
      </c>
      <c r="D8" s="16"/>
      <c r="E8" s="207">
        <f t="shared" si="0"/>
        <v>44640</v>
      </c>
      <c r="F8" s="208">
        <v>0</v>
      </c>
      <c r="G8" s="100">
        <f t="shared" si="1"/>
        <v>1</v>
      </c>
    </row>
    <row r="9" spans="1:7" ht="23.25" customHeight="1" thickBot="1">
      <c r="A9" s="15" t="s">
        <v>131</v>
      </c>
      <c r="B9" s="15" t="s">
        <v>216</v>
      </c>
      <c r="C9" s="206">
        <f>30*24*60</f>
        <v>43200</v>
      </c>
      <c r="D9" s="16"/>
      <c r="E9" s="207">
        <f t="shared" si="0"/>
        <v>43200</v>
      </c>
      <c r="F9" s="208">
        <v>0</v>
      </c>
      <c r="G9" s="100">
        <f t="shared" si="1"/>
        <v>1</v>
      </c>
    </row>
    <row r="10" spans="1:7" ht="23.25" customHeight="1" thickBot="1">
      <c r="A10" s="15" t="s">
        <v>132</v>
      </c>
      <c r="B10" s="15" t="s">
        <v>216</v>
      </c>
      <c r="C10" s="206">
        <f>31*24*60</f>
        <v>44640</v>
      </c>
      <c r="D10" s="16"/>
      <c r="E10" s="16">
        <f t="shared" si="0"/>
        <v>44640</v>
      </c>
      <c r="F10" s="208">
        <v>0</v>
      </c>
      <c r="G10" s="100">
        <f t="shared" si="1"/>
        <v>1</v>
      </c>
    </row>
    <row r="11" spans="1:7" ht="21.75" customHeight="1" thickBot="1">
      <c r="A11" s="15" t="s">
        <v>133</v>
      </c>
      <c r="B11" s="15" t="s">
        <v>216</v>
      </c>
      <c r="C11" s="206">
        <f>31*24*60</f>
        <v>44640</v>
      </c>
      <c r="D11" s="16"/>
      <c r="E11" s="16">
        <f t="shared" si="0"/>
        <v>44640</v>
      </c>
      <c r="F11" s="15">
        <v>0</v>
      </c>
      <c r="G11" s="100">
        <f t="shared" si="1"/>
        <v>1</v>
      </c>
    </row>
    <row r="12" spans="1:7" ht="23.25" customHeight="1" thickBot="1">
      <c r="A12" s="15" t="s">
        <v>134</v>
      </c>
      <c r="B12" s="15" t="s">
        <v>216</v>
      </c>
      <c r="C12" s="206">
        <f>30*24*60</f>
        <v>43200</v>
      </c>
      <c r="D12" s="16"/>
      <c r="E12" s="16">
        <f t="shared" si="0"/>
        <v>43200</v>
      </c>
      <c r="F12" s="98">
        <v>0</v>
      </c>
      <c r="G12" s="100">
        <f t="shared" si="1"/>
        <v>1</v>
      </c>
    </row>
    <row r="13" spans="1:7" ht="23.25" customHeight="1" thickBot="1">
      <c r="A13" s="17" t="s">
        <v>135</v>
      </c>
      <c r="B13" s="15" t="s">
        <v>216</v>
      </c>
      <c r="C13" s="206">
        <f>31*24*60</f>
        <v>44640</v>
      </c>
      <c r="D13" s="16"/>
      <c r="E13" s="183">
        <f t="shared" si="0"/>
        <v>44640</v>
      </c>
      <c r="F13" s="18">
        <v>0</v>
      </c>
      <c r="G13" s="100">
        <f t="shared" si="1"/>
        <v>1</v>
      </c>
    </row>
    <row r="14" spans="1:7" ht="23.25" customHeight="1" thickBot="1">
      <c r="A14" s="17" t="s">
        <v>140</v>
      </c>
      <c r="B14" s="15" t="s">
        <v>216</v>
      </c>
      <c r="C14" s="206">
        <f>30*24*60</f>
        <v>43200</v>
      </c>
      <c r="D14" s="16"/>
      <c r="E14" s="16">
        <f t="shared" si="0"/>
        <v>43200</v>
      </c>
      <c r="F14" s="18">
        <v>0</v>
      </c>
      <c r="G14" s="100">
        <f t="shared" si="1"/>
        <v>1</v>
      </c>
    </row>
    <row r="15" spans="1:7" ht="23.25" customHeight="1" thickBot="1">
      <c r="A15" s="17" t="s">
        <v>141</v>
      </c>
      <c r="B15" s="15" t="s">
        <v>216</v>
      </c>
      <c r="C15" s="206">
        <f>31*24*60</f>
        <v>44640</v>
      </c>
      <c r="D15" s="16"/>
      <c r="E15" s="183">
        <f t="shared" si="0"/>
        <v>44640</v>
      </c>
      <c r="F15" s="204"/>
      <c r="G15" s="100">
        <f t="shared" si="1"/>
        <v>1</v>
      </c>
    </row>
    <row r="16" spans="1:7" ht="23.25" customHeight="1">
      <c r="A16" s="528" t="s">
        <v>1642</v>
      </c>
      <c r="B16" s="528" t="s">
        <v>216</v>
      </c>
      <c r="C16" s="530">
        <f>SUM(C4:C15)</f>
        <v>525600</v>
      </c>
      <c r="D16" s="530">
        <f>SUM(D4:D15)</f>
        <v>840</v>
      </c>
      <c r="E16" s="530">
        <f>SUM(E4:E15)</f>
        <v>524760</v>
      </c>
      <c r="F16" s="530">
        <f>SUM(F4:F15)</f>
        <v>0</v>
      </c>
      <c r="G16" s="532">
        <f>(E16-F16)/E16</f>
        <v>1</v>
      </c>
    </row>
    <row r="17" spans="1:7" ht="23.25" customHeight="1" thickBot="1">
      <c r="A17" s="529"/>
      <c r="B17" s="529"/>
      <c r="C17" s="531"/>
      <c r="D17" s="531"/>
      <c r="E17" s="531"/>
      <c r="F17" s="531"/>
      <c r="G17" s="533"/>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24997000396251678"/>
  </sheetPr>
  <dimension ref="A1:T47"/>
  <sheetViews>
    <sheetView zoomScale="75" zoomScaleNormal="75" zoomScalePageLayoutView="0" workbookViewId="0" topLeftCell="A1">
      <selection activeCell="B7" sqref="B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25.5">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ht="12.75">
      <c r="A6" s="54"/>
      <c r="B6" s="516"/>
      <c r="C6" s="516"/>
      <c r="D6" s="517"/>
      <c r="E6" s="516"/>
      <c r="F6" s="516"/>
      <c r="G6" s="518"/>
      <c r="H6" s="516"/>
      <c r="I6" s="2"/>
      <c r="J6" s="2"/>
      <c r="K6" s="516"/>
      <c r="L6" s="516"/>
      <c r="M6" s="519"/>
      <c r="N6" s="516"/>
      <c r="O6" s="516"/>
      <c r="P6" s="516"/>
      <c r="Q6" s="516"/>
      <c r="R6" s="516"/>
      <c r="S6" s="516"/>
      <c r="T6" s="1"/>
    </row>
    <row r="7" spans="2:20" ht="51">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ht="12.75">
      <c r="A8" s="54"/>
      <c r="B8" s="516"/>
      <c r="C8" s="516"/>
      <c r="D8" s="517"/>
      <c r="E8" s="516"/>
      <c r="F8" s="516"/>
      <c r="G8" s="518"/>
      <c r="H8" s="516"/>
      <c r="I8" s="2"/>
      <c r="J8" s="2"/>
      <c r="K8" s="516"/>
      <c r="L8" s="516"/>
      <c r="M8" s="516"/>
      <c r="N8" s="516"/>
      <c r="O8" s="516"/>
      <c r="P8" s="516"/>
      <c r="Q8" s="516"/>
      <c r="R8" s="516"/>
      <c r="S8" s="516"/>
      <c r="T8" s="1"/>
    </row>
    <row r="9" spans="1:20" ht="38.25">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ht="12.75">
      <c r="A10" s="54"/>
      <c r="B10" s="516"/>
      <c r="C10" s="516"/>
      <c r="D10" s="517"/>
      <c r="E10" s="516"/>
      <c r="F10" s="516"/>
      <c r="G10" s="518"/>
      <c r="H10" s="516"/>
      <c r="I10" s="2"/>
      <c r="J10" s="2"/>
      <c r="K10" s="516"/>
      <c r="L10" s="516"/>
      <c r="M10" s="516"/>
      <c r="N10" s="516"/>
      <c r="O10" s="516"/>
      <c r="P10" s="516"/>
      <c r="Q10" s="516"/>
      <c r="R10" s="516"/>
      <c r="S10" s="516"/>
      <c r="T10" s="1"/>
    </row>
    <row r="11" spans="1:20" ht="25.5">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ht="51">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ht="12.75">
      <c r="A14" s="54"/>
      <c r="B14" s="256"/>
      <c r="C14" s="256"/>
      <c r="D14" s="281"/>
      <c r="E14" s="256"/>
      <c r="F14" s="256"/>
      <c r="G14" s="282"/>
      <c r="H14" s="256"/>
      <c r="I14" s="257"/>
      <c r="J14" s="257"/>
      <c r="K14" s="256"/>
      <c r="L14" s="256"/>
      <c r="M14" s="256"/>
      <c r="N14" s="256"/>
      <c r="O14" s="256"/>
      <c r="P14" s="256"/>
      <c r="Q14" s="256"/>
      <c r="R14" s="256"/>
      <c r="S14" s="256"/>
      <c r="T14" s="256"/>
    </row>
    <row r="15" spans="1:20" ht="25.5">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2:20" ht="38.25">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2:20" ht="76.5">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c r="A22" s="54"/>
      <c r="B22" s="239"/>
      <c r="C22" s="239"/>
      <c r="D22" s="240"/>
      <c r="E22" s="239"/>
      <c r="F22" s="239"/>
      <c r="G22" s="241"/>
      <c r="H22" s="239"/>
      <c r="I22" s="498"/>
      <c r="J22" s="242"/>
      <c r="K22" s="239"/>
      <c r="L22" s="256"/>
      <c r="M22" s="239"/>
      <c r="N22" s="239"/>
      <c r="O22" s="239"/>
      <c r="P22" s="239"/>
      <c r="Q22" s="239"/>
      <c r="R22" s="239"/>
      <c r="S22" s="256"/>
      <c r="T22" s="256"/>
    </row>
    <row r="23" spans="1:20" ht="7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2:20" ht="12.75">
      <c r="B25" s="544"/>
      <c r="C25" s="545"/>
      <c r="D25" s="545"/>
      <c r="E25" s="545"/>
      <c r="F25" s="545"/>
      <c r="G25" s="545"/>
      <c r="H25" s="545"/>
      <c r="I25" s="545"/>
      <c r="J25" s="545"/>
      <c r="K25" s="545"/>
      <c r="L25" s="545"/>
      <c r="M25" s="545"/>
      <c r="N25" s="545"/>
      <c r="O25" s="545"/>
      <c r="P25" s="545"/>
      <c r="Q25" s="545"/>
      <c r="R25" s="545"/>
      <c r="S25" s="545"/>
      <c r="T25" s="546"/>
    </row>
    <row r="26" spans="2:20" ht="12.75">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2:20" ht="51" customHeight="1">
      <c r="B27" s="411" t="s">
        <v>129</v>
      </c>
      <c r="C27" s="315">
        <v>41013</v>
      </c>
      <c r="D27" s="491" t="s">
        <v>117</v>
      </c>
      <c r="E27" s="319" t="s">
        <v>117</v>
      </c>
      <c r="F27" s="319" t="s">
        <v>1561</v>
      </c>
      <c r="G27" s="318" t="s">
        <v>1562</v>
      </c>
      <c r="H27" s="314">
        <v>37</v>
      </c>
      <c r="I27" s="551" t="s">
        <v>1564</v>
      </c>
      <c r="J27" s="550" t="s">
        <v>117</v>
      </c>
      <c r="K27" s="549" t="s">
        <v>200</v>
      </c>
      <c r="L27" s="547" t="s">
        <v>1563</v>
      </c>
      <c r="M27" s="551" t="s">
        <v>1565</v>
      </c>
      <c r="N27" s="549" t="s">
        <v>254</v>
      </c>
      <c r="O27" s="549" t="s">
        <v>254</v>
      </c>
      <c r="P27" s="549" t="s">
        <v>347</v>
      </c>
      <c r="Q27" s="408"/>
      <c r="R27" s="408"/>
      <c r="S27" s="408"/>
      <c r="T27" s="541" t="s">
        <v>1566</v>
      </c>
    </row>
    <row r="28" spans="2:20" ht="12.75">
      <c r="B28" s="411" t="s">
        <v>129</v>
      </c>
      <c r="C28" s="482">
        <v>41011</v>
      </c>
      <c r="D28" s="326" t="s">
        <v>117</v>
      </c>
      <c r="E28" s="303" t="s">
        <v>117</v>
      </c>
      <c r="F28" s="411" t="s">
        <v>1559</v>
      </c>
      <c r="G28" s="411" t="s">
        <v>1560</v>
      </c>
      <c r="H28" s="411">
        <v>49</v>
      </c>
      <c r="I28" s="551"/>
      <c r="J28" s="550"/>
      <c r="K28" s="549"/>
      <c r="L28" s="548"/>
      <c r="M28" s="551"/>
      <c r="N28" s="549"/>
      <c r="O28" s="549"/>
      <c r="P28" s="549"/>
      <c r="Q28" s="319"/>
      <c r="R28" s="482"/>
      <c r="S28" s="481"/>
      <c r="T28" s="542"/>
    </row>
    <row r="29" spans="2:20" ht="12.75">
      <c r="B29" s="411" t="s">
        <v>129</v>
      </c>
      <c r="C29" s="253">
        <v>41004</v>
      </c>
      <c r="D29" s="326" t="s">
        <v>117</v>
      </c>
      <c r="E29" s="303" t="s">
        <v>117</v>
      </c>
      <c r="F29" s="303" t="s">
        <v>1170</v>
      </c>
      <c r="G29" s="322" t="s">
        <v>1558</v>
      </c>
      <c r="H29" s="213">
        <v>101</v>
      </c>
      <c r="I29" s="551"/>
      <c r="J29" s="550"/>
      <c r="K29" s="549"/>
      <c r="L29" s="548"/>
      <c r="M29" s="551"/>
      <c r="N29" s="549"/>
      <c r="O29" s="549"/>
      <c r="P29" s="549"/>
      <c r="Q29" s="408"/>
      <c r="R29" s="408"/>
      <c r="S29" s="408"/>
      <c r="T29" s="543"/>
    </row>
    <row r="30" spans="2:20" ht="12.75">
      <c r="B30" s="544"/>
      <c r="C30" s="545"/>
      <c r="D30" s="545"/>
      <c r="E30" s="545"/>
      <c r="F30" s="545"/>
      <c r="G30" s="545"/>
      <c r="H30" s="545"/>
      <c r="I30" s="545"/>
      <c r="J30" s="545"/>
      <c r="K30" s="545"/>
      <c r="L30" s="545"/>
      <c r="M30" s="545"/>
      <c r="N30" s="545"/>
      <c r="O30" s="545"/>
      <c r="P30" s="545"/>
      <c r="Q30" s="545"/>
      <c r="R30" s="545"/>
      <c r="S30" s="545"/>
      <c r="T30" s="546"/>
    </row>
    <row r="31" spans="2:20" ht="12.75">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ht="12.75">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ht="12.75">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76.5">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63.75">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ht="12.75">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c r="A39" s="478"/>
      <c r="B39" s="319" t="s">
        <v>126</v>
      </c>
      <c r="C39" s="420">
        <v>40939</v>
      </c>
      <c r="D39" s="420">
        <v>40939</v>
      </c>
      <c r="E39" s="319" t="s">
        <v>1513</v>
      </c>
      <c r="F39" s="476">
        <v>0.5979166666666667</v>
      </c>
      <c r="G39" s="476">
        <v>0.6604166666666667</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ht="12.75">
      <c r="A41" s="54"/>
      <c r="B41" s="239"/>
      <c r="C41" s="239"/>
      <c r="D41" s="240"/>
      <c r="E41" s="256"/>
      <c r="F41" s="239"/>
      <c r="G41" s="241"/>
      <c r="H41" s="239"/>
      <c r="I41" s="242"/>
      <c r="J41" s="242"/>
      <c r="K41" s="239"/>
      <c r="L41" s="256"/>
      <c r="M41" s="239"/>
      <c r="N41" s="239"/>
      <c r="O41" s="239"/>
      <c r="P41" s="239"/>
      <c r="Q41" s="256"/>
      <c r="R41" s="239"/>
      <c r="S41" s="239"/>
      <c r="T41" s="239"/>
    </row>
    <row r="42" ht="12.75"/>
    <row r="43" ht="12.75"/>
    <row r="44" ht="12.75"/>
    <row r="45" ht="12.75"/>
    <row r="46" ht="12.75"/>
    <row r="47" spans="2:20" s="54" customFormat="1" ht="53.25" customHeight="1">
      <c r="B47" s="484"/>
      <c r="C47" s="484"/>
      <c r="D47" s="485"/>
      <c r="E47" s="484"/>
      <c r="F47" s="484"/>
      <c r="G47" s="486"/>
      <c r="H47" s="484"/>
      <c r="I47" s="487"/>
      <c r="J47" s="487"/>
      <c r="K47" s="484"/>
      <c r="L47" s="484"/>
      <c r="M47" s="484"/>
      <c r="N47" s="484"/>
      <c r="O47" s="484"/>
      <c r="P47" s="484"/>
      <c r="Q47" s="484"/>
      <c r="R47" s="484"/>
      <c r="S47" s="484"/>
      <c r="T47" s="484"/>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sheetData>
  <sheetProtection/>
  <mergeCells count="11">
    <mergeCell ref="P27:P29"/>
    <mergeCell ref="T27:T29"/>
    <mergeCell ref="B25:T25"/>
    <mergeCell ref="B30:T30"/>
    <mergeCell ref="L27:L29"/>
    <mergeCell ref="K27:K29"/>
    <mergeCell ref="J27:J29"/>
    <mergeCell ref="I27:I29"/>
    <mergeCell ref="M27:M29"/>
    <mergeCell ref="N27:N29"/>
    <mergeCell ref="O27:O2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7" t="s">
        <v>1517</v>
      </c>
      <c r="B1" s="527"/>
      <c r="C1" s="527"/>
      <c r="D1" s="527"/>
      <c r="E1" s="527"/>
      <c r="F1" s="527"/>
      <c r="G1" s="527"/>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v>0</v>
      </c>
      <c r="G7" s="100">
        <f t="shared" si="1"/>
        <v>1</v>
      </c>
    </row>
    <row r="8" spans="1:7" ht="23.25" customHeight="1" thickBot="1">
      <c r="A8" s="15" t="s">
        <v>130</v>
      </c>
      <c r="B8" s="15" t="s">
        <v>1476</v>
      </c>
      <c r="C8" s="206">
        <f>31*24*60</f>
        <v>44640</v>
      </c>
      <c r="D8" s="16">
        <v>0</v>
      </c>
      <c r="E8" s="207">
        <f t="shared" si="0"/>
        <v>44640</v>
      </c>
      <c r="F8" s="98">
        <v>0</v>
      </c>
      <c r="G8" s="100">
        <f t="shared" si="1"/>
        <v>1</v>
      </c>
    </row>
    <row r="9" spans="1:7" ht="23.25" customHeight="1" thickBot="1">
      <c r="A9" s="15" t="s">
        <v>131</v>
      </c>
      <c r="B9" s="15" t="s">
        <v>1476</v>
      </c>
      <c r="C9" s="206">
        <f>30*24*60</f>
        <v>43200</v>
      </c>
      <c r="D9" s="16">
        <v>0</v>
      </c>
      <c r="E9" s="207">
        <f t="shared" si="0"/>
        <v>43200</v>
      </c>
      <c r="F9" s="98">
        <v>0</v>
      </c>
      <c r="G9" s="100">
        <f t="shared" si="1"/>
        <v>1</v>
      </c>
    </row>
    <row r="10" spans="1:7" ht="23.25" customHeight="1" thickBot="1">
      <c r="A10" s="15" t="s">
        <v>132</v>
      </c>
      <c r="B10" s="15" t="s">
        <v>1476</v>
      </c>
      <c r="C10" s="206">
        <f>31*24*60</f>
        <v>44640</v>
      </c>
      <c r="D10" s="16">
        <v>0</v>
      </c>
      <c r="E10" s="16">
        <f t="shared" si="0"/>
        <v>44640</v>
      </c>
      <c r="F10" s="15">
        <v>0</v>
      </c>
      <c r="G10" s="100">
        <f t="shared" si="1"/>
        <v>1</v>
      </c>
    </row>
    <row r="11" spans="1:7" ht="23.25" customHeight="1" thickBot="1">
      <c r="A11" s="15" t="s">
        <v>133</v>
      </c>
      <c r="B11" s="15" t="s">
        <v>1476</v>
      </c>
      <c r="C11" s="206">
        <f>31*24*60</f>
        <v>44640</v>
      </c>
      <c r="D11" s="16">
        <v>0</v>
      </c>
      <c r="E11" s="16">
        <f t="shared" si="0"/>
        <v>44640</v>
      </c>
      <c r="F11" s="15">
        <v>0</v>
      </c>
      <c r="G11" s="100">
        <f t="shared" si="1"/>
        <v>1</v>
      </c>
    </row>
    <row r="12" spans="1:7" ht="23.25" customHeight="1" thickBot="1">
      <c r="A12" s="15" t="s">
        <v>134</v>
      </c>
      <c r="B12" s="15" t="s">
        <v>1476</v>
      </c>
      <c r="C12" s="206">
        <f>30*24*60</f>
        <v>43200</v>
      </c>
      <c r="D12" s="16">
        <v>0</v>
      </c>
      <c r="E12" s="16">
        <f>SUM(C12-D12)</f>
        <v>43200</v>
      </c>
      <c r="F12" s="15">
        <v>0</v>
      </c>
      <c r="G12" s="100">
        <f t="shared" si="1"/>
        <v>1</v>
      </c>
    </row>
    <row r="13" spans="1:7" ht="23.25" customHeight="1" thickBot="1">
      <c r="A13" s="17" t="s">
        <v>135</v>
      </c>
      <c r="B13" s="15" t="s">
        <v>1476</v>
      </c>
      <c r="C13" s="206">
        <f>31*24*60</f>
        <v>44640</v>
      </c>
      <c r="D13" s="16">
        <v>0</v>
      </c>
      <c r="E13" s="16">
        <f>SUM(C13-D13)</f>
        <v>44640</v>
      </c>
      <c r="F13" s="18">
        <v>48</v>
      </c>
      <c r="G13" s="100">
        <f t="shared" si="1"/>
        <v>0.9989247311827957</v>
      </c>
    </row>
    <row r="14" spans="1:7" ht="23.25" customHeight="1" thickBot="1">
      <c r="A14" s="17" t="s">
        <v>140</v>
      </c>
      <c r="B14" s="15" t="s">
        <v>1476</v>
      </c>
      <c r="C14" s="206">
        <f>30*24*60</f>
        <v>43200</v>
      </c>
      <c r="D14" s="16">
        <v>0</v>
      </c>
      <c r="E14" s="16">
        <f>SUM(C14-D14)</f>
        <v>43200</v>
      </c>
      <c r="F14" s="18">
        <v>0</v>
      </c>
      <c r="G14" s="100">
        <f t="shared" si="1"/>
        <v>1</v>
      </c>
    </row>
    <row r="15" spans="1:7" ht="23.25" customHeight="1" thickBot="1">
      <c r="A15" s="17" t="s">
        <v>141</v>
      </c>
      <c r="B15" s="15" t="s">
        <v>1476</v>
      </c>
      <c r="C15" s="206">
        <f>31*24*60</f>
        <v>44640</v>
      </c>
      <c r="D15" s="16">
        <v>0</v>
      </c>
      <c r="E15" s="183">
        <f>SUM(C15-D15)</f>
        <v>44640</v>
      </c>
      <c r="F15" s="204">
        <v>277</v>
      </c>
      <c r="G15" s="100">
        <f t="shared" si="1"/>
        <v>0.9937948028673835</v>
      </c>
    </row>
    <row r="16" spans="1:7" ht="23.25" customHeight="1">
      <c r="A16" s="528" t="s">
        <v>1213</v>
      </c>
      <c r="B16" s="528" t="s">
        <v>1476</v>
      </c>
      <c r="C16" s="530">
        <f>SUM(C4:C15)</f>
        <v>525600</v>
      </c>
      <c r="D16" s="530">
        <f>SUM(D4:D15)</f>
        <v>0</v>
      </c>
      <c r="E16" s="530">
        <f>SUM(E4:E15)</f>
        <v>525600</v>
      </c>
      <c r="F16" s="530">
        <f>SUM(F4:F15)</f>
        <v>325</v>
      </c>
      <c r="G16" s="532">
        <f>(E16-F16)/E16</f>
        <v>0.9993816590563166</v>
      </c>
    </row>
    <row r="17" spans="1:7" ht="23.25" customHeight="1" thickBot="1">
      <c r="A17" s="529"/>
      <c r="B17" s="529"/>
      <c r="C17" s="531"/>
      <c r="D17" s="531"/>
      <c r="E17" s="531"/>
      <c r="F17" s="531"/>
      <c r="G17" s="533"/>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67"/>
  <sheetViews>
    <sheetView zoomScalePageLayoutView="0" workbookViewId="0" topLeftCell="A34">
      <selection activeCell="J61" sqref="J61"/>
    </sheetView>
  </sheetViews>
  <sheetFormatPr defaultColWidth="9.140625" defaultRowHeight="12.75"/>
  <cols>
    <col min="1" max="1" width="27.140625" style="0" bestFit="1" customWidth="1"/>
    <col min="3" max="3" width="8.57421875" style="0" bestFit="1" customWidth="1"/>
  </cols>
  <sheetData>
    <row r="1" ht="12.75">
      <c r="A1" s="513">
        <v>41091</v>
      </c>
    </row>
    <row r="26" ht="12.75">
      <c r="A26" t="s">
        <v>1600</v>
      </c>
    </row>
    <row r="51" spans="1:7" ht="23.25">
      <c r="A51" s="527" t="s">
        <v>1626</v>
      </c>
      <c r="B51" s="527"/>
      <c r="C51" s="527"/>
      <c r="D51" s="527"/>
      <c r="E51" s="527"/>
      <c r="F51" s="527"/>
      <c r="G51" s="527"/>
    </row>
    <row r="52" ht="15.75" thickBot="1">
      <c r="A52" s="77" t="s">
        <v>214</v>
      </c>
    </row>
    <row r="53" spans="1:7" ht="43.5" thickBot="1">
      <c r="A53" s="19" t="s">
        <v>136</v>
      </c>
      <c r="B53" s="19" t="s">
        <v>137</v>
      </c>
      <c r="C53" s="19" t="s">
        <v>119</v>
      </c>
      <c r="D53" s="19" t="s">
        <v>122</v>
      </c>
      <c r="E53" s="19" t="s">
        <v>123</v>
      </c>
      <c r="F53" s="96" t="s">
        <v>124</v>
      </c>
      <c r="G53" s="99" t="s">
        <v>125</v>
      </c>
    </row>
    <row r="54" spans="1:7" ht="13.5" thickBot="1">
      <c r="A54" s="15" t="s">
        <v>318</v>
      </c>
      <c r="B54" s="15" t="s">
        <v>1363</v>
      </c>
      <c r="C54" s="206">
        <f>31*24*60</f>
        <v>44640</v>
      </c>
      <c r="D54" s="16">
        <v>871</v>
      </c>
      <c r="E54" s="207">
        <f aca="true" t="shared" si="0" ref="E54:E61">SUM(C54-D54)</f>
        <v>43769</v>
      </c>
      <c r="F54" s="208">
        <v>0</v>
      </c>
      <c r="G54" s="100">
        <f aca="true" t="shared" si="1" ref="G54:G65">(E54-F54)/E54</f>
        <v>1</v>
      </c>
    </row>
    <row r="55" spans="1:7" ht="13.5" thickBot="1">
      <c r="A55" s="15" t="s">
        <v>127</v>
      </c>
      <c r="B55" s="15" t="s">
        <v>1363</v>
      </c>
      <c r="C55" s="206">
        <f>28*24*60</f>
        <v>40320</v>
      </c>
      <c r="D55" s="16">
        <v>1616</v>
      </c>
      <c r="E55" s="207">
        <f t="shared" si="0"/>
        <v>38704</v>
      </c>
      <c r="F55" s="98">
        <v>0</v>
      </c>
      <c r="G55" s="100">
        <f t="shared" si="1"/>
        <v>1</v>
      </c>
    </row>
    <row r="56" spans="1:7" ht="13.5" thickBot="1">
      <c r="A56" s="15" t="s">
        <v>128</v>
      </c>
      <c r="B56" s="15" t="s">
        <v>1363</v>
      </c>
      <c r="C56" s="206">
        <f>31*24*60</f>
        <v>44640</v>
      </c>
      <c r="D56" s="16">
        <v>600</v>
      </c>
      <c r="E56" s="207">
        <f t="shared" si="0"/>
        <v>44040</v>
      </c>
      <c r="F56" s="98">
        <v>0</v>
      </c>
      <c r="G56" s="100">
        <f t="shared" si="1"/>
        <v>1</v>
      </c>
    </row>
    <row r="57" spans="1:7" ht="13.5" thickBot="1">
      <c r="A57" s="15" t="s">
        <v>129</v>
      </c>
      <c r="B57" s="15" t="s">
        <v>1363</v>
      </c>
      <c r="C57" s="206">
        <f>30*24*60</f>
        <v>43200</v>
      </c>
      <c r="D57" s="16">
        <v>920</v>
      </c>
      <c r="E57" s="207">
        <f t="shared" si="0"/>
        <v>42280</v>
      </c>
      <c r="F57" s="98">
        <v>37</v>
      </c>
      <c r="G57" s="100">
        <f t="shared" si="1"/>
        <v>0.9991248817407757</v>
      </c>
    </row>
    <row r="58" spans="1:7" ht="13.5" thickBot="1">
      <c r="A58" s="15" t="s">
        <v>130</v>
      </c>
      <c r="B58" s="15" t="s">
        <v>1363</v>
      </c>
      <c r="C58" s="206">
        <f>31*24*60</f>
        <v>44640</v>
      </c>
      <c r="D58" s="16">
        <v>772</v>
      </c>
      <c r="E58" s="207">
        <f t="shared" si="0"/>
        <v>43868</v>
      </c>
      <c r="F58" s="98">
        <v>0</v>
      </c>
      <c r="G58" s="100">
        <f t="shared" si="1"/>
        <v>1</v>
      </c>
    </row>
    <row r="59" spans="1:7" ht="13.5" thickBot="1">
      <c r="A59" s="15" t="s">
        <v>131</v>
      </c>
      <c r="B59" s="15" t="s">
        <v>1363</v>
      </c>
      <c r="C59" s="206">
        <f>30*24*60</f>
        <v>43200</v>
      </c>
      <c r="D59" s="16">
        <v>3516</v>
      </c>
      <c r="E59" s="207">
        <f t="shared" si="0"/>
        <v>39684</v>
      </c>
      <c r="F59" s="98">
        <v>0</v>
      </c>
      <c r="G59" s="100">
        <f t="shared" si="1"/>
        <v>1</v>
      </c>
    </row>
    <row r="60" spans="1:7" ht="13.5" thickBot="1">
      <c r="A60" s="15" t="s">
        <v>132</v>
      </c>
      <c r="B60" s="15" t="s">
        <v>1363</v>
      </c>
      <c r="C60" s="206">
        <f>31*24*60</f>
        <v>44640</v>
      </c>
      <c r="D60" s="16">
        <v>764</v>
      </c>
      <c r="E60" s="16">
        <f t="shared" si="0"/>
        <v>43876</v>
      </c>
      <c r="F60" s="15">
        <v>0</v>
      </c>
      <c r="G60" s="100">
        <f t="shared" si="1"/>
        <v>1</v>
      </c>
    </row>
    <row r="61" spans="1:7" ht="13.5" thickBot="1">
      <c r="A61" s="15" t="s">
        <v>133</v>
      </c>
      <c r="B61" s="15" t="s">
        <v>1363</v>
      </c>
      <c r="C61" s="206">
        <f>31*24*60</f>
        <v>44640</v>
      </c>
      <c r="D61" s="16">
        <v>1785</v>
      </c>
      <c r="E61" s="16">
        <f t="shared" si="0"/>
        <v>42855</v>
      </c>
      <c r="F61" s="15">
        <v>75</v>
      </c>
      <c r="G61" s="100">
        <f t="shared" si="1"/>
        <v>0.9982499124956248</v>
      </c>
    </row>
    <row r="62" spans="1:7" ht="13.5" thickBot="1">
      <c r="A62" s="15" t="s">
        <v>134</v>
      </c>
      <c r="B62" s="15" t="s">
        <v>1363</v>
      </c>
      <c r="C62" s="206">
        <f>30*24*60</f>
        <v>43200</v>
      </c>
      <c r="D62" s="16">
        <v>1643</v>
      </c>
      <c r="E62" s="16">
        <f>SUM(C62-D62)</f>
        <v>41557</v>
      </c>
      <c r="F62" s="15">
        <v>0</v>
      </c>
      <c r="G62" s="100">
        <f t="shared" si="1"/>
        <v>1</v>
      </c>
    </row>
    <row r="63" spans="1:7" ht="13.5" thickBot="1">
      <c r="A63" s="17" t="s">
        <v>135</v>
      </c>
      <c r="B63" s="15" t="s">
        <v>1363</v>
      </c>
      <c r="C63" s="206">
        <f>31*24*60</f>
        <v>44640</v>
      </c>
      <c r="D63" s="16">
        <v>860</v>
      </c>
      <c r="E63" s="16">
        <f>SUM(C63-D63)</f>
        <v>43780</v>
      </c>
      <c r="F63" s="15">
        <v>0</v>
      </c>
      <c r="G63" s="100">
        <f t="shared" si="1"/>
        <v>1</v>
      </c>
    </row>
    <row r="64" spans="1:7" ht="13.5" thickBot="1">
      <c r="A64" s="17" t="s">
        <v>140</v>
      </c>
      <c r="B64" s="15" t="s">
        <v>1363</v>
      </c>
      <c r="C64" s="206">
        <f>30*24*60</f>
        <v>43200</v>
      </c>
      <c r="D64" s="16">
        <v>613</v>
      </c>
      <c r="E64" s="16">
        <f>SUM(C64-D64)</f>
        <v>42587</v>
      </c>
      <c r="F64" s="15">
        <v>53</v>
      </c>
      <c r="G64" s="100">
        <f t="shared" si="1"/>
        <v>0.9987554887641769</v>
      </c>
    </row>
    <row r="65" spans="1:7" ht="13.5" thickBot="1">
      <c r="A65" s="17" t="s">
        <v>141</v>
      </c>
      <c r="B65" s="15" t="s">
        <v>1363</v>
      </c>
      <c r="C65" s="206">
        <f>31*24*60</f>
        <v>44640</v>
      </c>
      <c r="D65" s="16">
        <v>0</v>
      </c>
      <c r="E65" s="183">
        <f>SUM(C65-D65)</f>
        <v>44640</v>
      </c>
      <c r="F65" s="204">
        <v>213</v>
      </c>
      <c r="G65" s="100">
        <f t="shared" si="1"/>
        <v>0.9952284946236559</v>
      </c>
    </row>
    <row r="66" spans="1:7" ht="12.75">
      <c r="A66" s="528" t="s">
        <v>1213</v>
      </c>
      <c r="B66" s="528" t="s">
        <v>1363</v>
      </c>
      <c r="C66" s="530">
        <f>SUM(C54:C65)</f>
        <v>525600</v>
      </c>
      <c r="D66" s="530">
        <f>SUM(D54:D65)</f>
        <v>13960</v>
      </c>
      <c r="E66" s="530">
        <f>SUM(E54:E65)</f>
        <v>511640</v>
      </c>
      <c r="F66" s="530">
        <f>SUM(F54:F65)</f>
        <v>378</v>
      </c>
      <c r="G66" s="532">
        <f>(E66-F66)/E66</f>
        <v>0.9992611992807443</v>
      </c>
    </row>
    <row r="67" spans="1:7" ht="13.5" thickBot="1">
      <c r="A67" s="529"/>
      <c r="B67" s="529"/>
      <c r="C67" s="531"/>
      <c r="D67" s="531"/>
      <c r="E67" s="531"/>
      <c r="F67" s="531"/>
      <c r="G67" s="533"/>
    </row>
  </sheetData>
  <sheetProtection/>
  <mergeCells count="8">
    <mergeCell ref="A51:G51"/>
    <mergeCell ref="A66:A67"/>
    <mergeCell ref="B66:B67"/>
    <mergeCell ref="C66:C67"/>
    <mergeCell ref="D66:D67"/>
    <mergeCell ref="E66:E67"/>
    <mergeCell ref="F66:F67"/>
    <mergeCell ref="G66:G6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2013-07-12T19:34:40Z</dcterms:modified>
  <cp:category/>
  <cp:version/>
  <cp:contentType/>
  <cp:contentStatus/>
</cp:coreProperties>
</file>