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095" windowWidth="15480" windowHeight="4905" tabRatio="948" firstSheet="1" activeTab="3"/>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<sst xmlns="http://schemas.openxmlformats.org/spreadsheetml/2006/main" count="8758" uniqueCount="2015">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</sst>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s>
  <fonts count="8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sz val="10"/>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76">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60"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7"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3"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3"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37"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7"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7" applyNumberFormat="1" applyFont="1" applyFill="1" applyBorder="1" applyAlignment="1">
      <alignment horizontal="center" wrapText="1"/>
      <protection/>
    </xf>
    <xf numFmtId="164"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37" borderId="10" xfId="57"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7"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7" applyNumberFormat="1" applyFont="1" applyFill="1" applyBorder="1" applyAlignment="1">
      <alignment horizontal="center" vertical="center" wrapText="1"/>
      <protection/>
    </xf>
    <xf numFmtId="164" fontId="0" fillId="0" borderId="10" xfId="57"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7" applyNumberFormat="1" applyFont="1" applyFill="1" applyBorder="1" applyAlignment="1">
      <alignment horizontal="center" wrapText="1"/>
      <protection/>
    </xf>
    <xf numFmtId="164" fontId="0" fillId="0" borderId="10" xfId="57"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7"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7"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7" applyFont="1" applyFill="1" applyBorder="1" applyAlignment="1">
      <alignment horizontal="center" wrapText="1"/>
      <protection/>
    </xf>
    <xf numFmtId="164" fontId="0" fillId="0" borderId="33" xfId="57"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7"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7" applyNumberFormat="1" applyFont="1" applyFill="1" applyBorder="1" applyAlignment="1">
      <alignment horizontal="center" wrapText="1"/>
      <protection/>
    </xf>
    <xf numFmtId="20" fontId="0" fillId="0" borderId="10" xfId="57"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7"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7" applyNumberFormat="1" applyFont="1" applyFill="1" applyBorder="1" applyAlignment="1">
      <alignment horizontal="center" wrapText="1"/>
      <protection/>
    </xf>
    <xf numFmtId="0" fontId="4" fillId="33" borderId="0" xfId="57" applyFont="1" applyFill="1" applyBorder="1" applyAlignment="1">
      <alignment horizontal="center" wrapText="1"/>
      <protection/>
    </xf>
    <xf numFmtId="0" fontId="77"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7"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7"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7"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7"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7"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7"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7"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7"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7" fillId="0" borderId="0" xfId="0" applyFont="1" applyAlignment="1">
      <alignment horizontal="left" vertical="center" wrapText="1" readingOrder="1"/>
    </xf>
    <xf numFmtId="0" fontId="0" fillId="0" borderId="34" xfId="0" applyFont="1" applyFill="1" applyBorder="1" applyAlignment="1">
      <alignment horizontal="left"/>
    </xf>
    <xf numFmtId="0" fontId="77"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7"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8" fillId="0" borderId="0" xfId="0" applyFont="1" applyAlignment="1">
      <alignment wrapText="1"/>
    </xf>
    <xf numFmtId="0" fontId="78" fillId="0" borderId="10" xfId="0"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7" applyNumberFormat="1" applyFont="1" applyFill="1" applyBorder="1" applyAlignment="1">
      <alignment horizontal="center" wrapText="1"/>
      <protection/>
    </xf>
    <xf numFmtId="164" fontId="0" fillId="0" borderId="42" xfId="57"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7" applyNumberFormat="1" applyFont="1" applyFill="1" applyBorder="1" applyAlignment="1">
      <alignment horizontal="center" vertical="center" wrapText="1"/>
      <protection/>
    </xf>
    <xf numFmtId="164" fontId="0" fillId="0" borderId="42" xfId="57"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60" applyNumberFormat="1" applyFont="1" applyBorder="1" applyAlignment="1">
      <alignment wrapText="1"/>
    </xf>
    <xf numFmtId="10" fontId="8" fillId="0" borderId="95" xfId="60" applyNumberFormat="1" applyFont="1" applyBorder="1" applyAlignment="1">
      <alignment wrapText="1"/>
    </xf>
    <xf numFmtId="10" fontId="8" fillId="0" borderId="64"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33" t="s">
        <v>1480</v>
      </c>
      <c r="B16" s="533" t="s">
        <v>1301</v>
      </c>
      <c r="C16" s="40">
        <f>SUM(C4:C15)</f>
        <v>344160</v>
      </c>
      <c r="D16" s="535">
        <f>SUM(D4:D15)</f>
        <v>14470</v>
      </c>
      <c r="E16" s="547">
        <f>C16-D16</f>
        <v>329690</v>
      </c>
      <c r="F16" s="539">
        <f>SUM(F4:F15)</f>
        <v>1176</v>
      </c>
      <c r="G16" s="541">
        <f>(E16-F16)/E16</f>
        <v>0.9964330128302344</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1909</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33" t="s">
        <v>1480</v>
      </c>
      <c r="B16" s="533" t="s">
        <v>846</v>
      </c>
      <c r="C16" s="40">
        <f>SUM(C4:C15)</f>
        <v>195360</v>
      </c>
      <c r="D16" s="535">
        <f>SUM(D4:D15)</f>
        <v>14470</v>
      </c>
      <c r="E16" s="535">
        <f>C16-D16</f>
        <v>180890</v>
      </c>
      <c r="F16" s="545">
        <f>SUM(F4:F15)</f>
        <v>797</v>
      </c>
      <c r="G16" s="541">
        <f>(E16-F16)/E16</f>
        <v>0.9955940074078169</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33" t="s">
        <v>1480</v>
      </c>
      <c r="B16" s="533" t="s">
        <v>1301</v>
      </c>
      <c r="C16" s="40">
        <f>SUM(C4:C15)</f>
        <v>181440</v>
      </c>
      <c r="D16" s="535">
        <f>SUM(D4:D15)</f>
        <v>0</v>
      </c>
      <c r="E16" s="537">
        <f>C16-D16</f>
        <v>181440</v>
      </c>
      <c r="F16" s="539">
        <f>SUM(F4:F15)</f>
        <v>157</v>
      </c>
      <c r="G16" s="541">
        <f>(C16-F16)/C16</f>
        <v>0.9991347001763669</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33" t="s">
        <v>1480</v>
      </c>
      <c r="B16" s="533" t="s">
        <v>1301</v>
      </c>
      <c r="C16" s="40">
        <f>SUM(C4:C15)</f>
        <v>344160</v>
      </c>
      <c r="D16" s="535">
        <f>SUM(D4:D15)</f>
        <v>20654</v>
      </c>
      <c r="E16" s="547">
        <f>C16-D16</f>
        <v>323506</v>
      </c>
      <c r="F16" s="539">
        <f>SUM(F4:F15)</f>
        <v>127</v>
      </c>
      <c r="G16" s="541">
        <f>(E16-F16)/E16</f>
        <v>0.9996074261373823</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1736</v>
      </c>
      <c r="B1" s="532"/>
      <c r="C1" s="532"/>
      <c r="D1" s="532"/>
      <c r="E1" s="532"/>
      <c r="F1" s="532"/>
      <c r="G1" s="532"/>
      <c r="H1" s="532"/>
      <c r="I1" s="532"/>
      <c r="J1" s="532"/>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33" t="s">
        <v>1480</v>
      </c>
      <c r="B16" s="533" t="s">
        <v>847</v>
      </c>
      <c r="C16" s="40">
        <f>SUM(C4:C15)</f>
        <v>525600</v>
      </c>
      <c r="D16" s="40">
        <f>SUM(D4:D15)</f>
        <v>20654</v>
      </c>
      <c r="E16" s="467">
        <f>C16-D16</f>
        <v>504946</v>
      </c>
      <c r="F16" s="471">
        <f>SUM(F4:F15)</f>
        <v>287</v>
      </c>
      <c r="G16" s="302">
        <f>(E16+H16-F16)/(E16+H16)</f>
        <v>0.9994316223913052</v>
      </c>
      <c r="H16" s="539"/>
      <c r="I16" s="543"/>
      <c r="J16" s="539"/>
    </row>
    <row r="17" spans="1:10" ht="23.25" customHeight="1" thickBot="1">
      <c r="A17" s="534"/>
      <c r="B17" s="534"/>
      <c r="C17" s="41" t="s">
        <v>1481</v>
      </c>
      <c r="D17" s="466"/>
      <c r="E17" s="468"/>
      <c r="F17" s="472"/>
      <c r="G17" s="473"/>
      <c r="H17" s="540"/>
      <c r="I17" s="540"/>
      <c r="J17" s="540"/>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1735</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33" t="s">
        <v>1480</v>
      </c>
      <c r="B16" s="533" t="s">
        <v>846</v>
      </c>
      <c r="C16" s="40">
        <f>SUM(C4:C15)</f>
        <v>195360</v>
      </c>
      <c r="D16" s="535">
        <f>SUM(D4:D15)</f>
        <v>20754</v>
      </c>
      <c r="E16" s="535">
        <f>C16-D16</f>
        <v>174606</v>
      </c>
      <c r="F16" s="545">
        <f>SUM(F4:F15)</f>
        <v>213</v>
      </c>
      <c r="G16" s="541">
        <f>(E16-F16)/E16</f>
        <v>0.9987801106491185</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53" t="s">
        <v>1604</v>
      </c>
      <c r="L38" s="430" t="s">
        <v>694</v>
      </c>
      <c r="M38" s="430" t="s">
        <v>692</v>
      </c>
      <c r="N38" s="430" t="s">
        <v>1321</v>
      </c>
      <c r="O38" s="415" t="s">
        <v>1202</v>
      </c>
      <c r="P38" s="549" t="s">
        <v>1603</v>
      </c>
      <c r="Q38" s="551" t="s">
        <v>1605</v>
      </c>
      <c r="S38" s="555">
        <v>40378</v>
      </c>
      <c r="U38" s="557"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54"/>
      <c r="L39" s="430" t="s">
        <v>694</v>
      </c>
      <c r="M39" s="430" t="s">
        <v>692</v>
      </c>
      <c r="N39" s="430" t="s">
        <v>1321</v>
      </c>
      <c r="O39" s="415" t="s">
        <v>1202</v>
      </c>
      <c r="P39" s="550"/>
      <c r="Q39" s="552"/>
      <c r="S39" s="556"/>
      <c r="U39" s="558"/>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33" t="s">
        <v>1480</v>
      </c>
      <c r="B16" s="533" t="s">
        <v>1301</v>
      </c>
      <c r="C16" s="40">
        <f>SUM(C4:C15)</f>
        <v>182880</v>
      </c>
      <c r="D16" s="535">
        <f>SUM(D4:D15)</f>
        <v>0</v>
      </c>
      <c r="E16" s="537">
        <f>C16-D16</f>
        <v>182880</v>
      </c>
      <c r="F16" s="539">
        <f>SUM(F4:F15)</f>
        <v>1235</v>
      </c>
      <c r="G16" s="541">
        <f>(C16-F16)/C16</f>
        <v>0.9932469378827646</v>
      </c>
      <c r="H16" s="543">
        <f>SUM(H4:H15)</f>
        <v>0</v>
      </c>
      <c r="I16" s="544">
        <f>SUM(I4:I15)</f>
        <v>0</v>
      </c>
      <c r="J16" s="544"/>
      <c r="K16" s="559">
        <f>(C16-D16)/C16</f>
        <v>1</v>
      </c>
    </row>
    <row r="17" spans="1:12" ht="23.25" customHeight="1" thickBot="1">
      <c r="A17" s="534"/>
      <c r="B17" s="534"/>
      <c r="C17" s="41" t="s">
        <v>1481</v>
      </c>
      <c r="D17" s="536"/>
      <c r="E17" s="538"/>
      <c r="F17" s="540"/>
      <c r="G17" s="542"/>
      <c r="H17" s="540"/>
      <c r="I17" s="540"/>
      <c r="J17" s="540"/>
      <c r="K17" s="542"/>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33" t="s">
        <v>1480</v>
      </c>
      <c r="B16" s="533" t="s">
        <v>1301</v>
      </c>
      <c r="C16" s="40">
        <f>SUM(C4:C15)</f>
        <v>342720</v>
      </c>
      <c r="D16" s="535">
        <f>SUM(D4:D15)</f>
        <v>19865</v>
      </c>
      <c r="E16" s="547">
        <f>C16-D16</f>
        <v>322855</v>
      </c>
      <c r="F16" s="539">
        <f>SUM(F4:F15)</f>
        <v>2661</v>
      </c>
      <c r="G16" s="541">
        <f>(E16-F16)/E16</f>
        <v>0.991757909897632</v>
      </c>
      <c r="H16" s="543">
        <f>SUM(H4:H15)</f>
        <v>0</v>
      </c>
      <c r="I16" s="544">
        <f>SUM(I4:I15)</f>
        <v>0</v>
      </c>
      <c r="J16" s="544"/>
      <c r="K16" s="559">
        <f>(C16-D16)/C16</f>
        <v>0.9420372315592904</v>
      </c>
    </row>
    <row r="17" spans="1:12" ht="23.25" customHeight="1" thickBot="1">
      <c r="A17" s="534"/>
      <c r="B17" s="534"/>
      <c r="C17" s="41" t="s">
        <v>1481</v>
      </c>
      <c r="D17" s="536"/>
      <c r="E17" s="548"/>
      <c r="F17" s="540"/>
      <c r="G17" s="542"/>
      <c r="H17" s="540"/>
      <c r="I17" s="540"/>
      <c r="J17" s="540"/>
      <c r="K17" s="542"/>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zoomScalePageLayoutView="0" workbookViewId="0" topLeftCell="A1">
      <selection activeCell="D25" sqref="D25"/>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v>1</v>
      </c>
      <c r="D17" s="172">
        <v>40</v>
      </c>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v>1</v>
      </c>
      <c r="D21" s="172">
        <v>40</v>
      </c>
      <c r="E21" s="103"/>
      <c r="F21" s="51" t="s">
        <v>676</v>
      </c>
      <c r="G21" s="107"/>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v>1</v>
      </c>
      <c r="D25" s="172">
        <v>240</v>
      </c>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553</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33" t="s">
        <v>1480</v>
      </c>
      <c r="B16" s="533" t="s">
        <v>847</v>
      </c>
      <c r="C16" s="40">
        <f>SUM(C4:C15)</f>
        <v>525600</v>
      </c>
      <c r="D16" s="535">
        <f>SUM(D4:D15)</f>
        <v>19865</v>
      </c>
      <c r="E16" s="547">
        <f>C16-D16</f>
        <v>505735</v>
      </c>
      <c r="F16" s="543">
        <f>SUM(F4:F15)</f>
        <v>1915</v>
      </c>
      <c r="G16" s="541">
        <f>(E16-F16)/E16</f>
        <v>0.9962134319356976</v>
      </c>
      <c r="H16" s="543">
        <f>SUM(H4:H15)</f>
        <v>0</v>
      </c>
      <c r="I16" s="543">
        <f>SUM(I4:I15)</f>
        <v>0</v>
      </c>
      <c r="J16" s="543"/>
      <c r="K16" s="541">
        <f>(C16-D16)/C16</f>
        <v>0.962205098934551</v>
      </c>
    </row>
    <row r="17" spans="1:12" ht="23.25" customHeight="1" thickBot="1">
      <c r="A17" s="534"/>
      <c r="B17" s="534"/>
      <c r="C17" s="41" t="s">
        <v>1481</v>
      </c>
      <c r="D17" s="536"/>
      <c r="E17" s="548"/>
      <c r="F17" s="540"/>
      <c r="G17" s="542"/>
      <c r="H17" s="540"/>
      <c r="I17" s="540"/>
      <c r="J17" s="540"/>
      <c r="K17" s="542"/>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552</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33" t="s">
        <v>1480</v>
      </c>
      <c r="B16" s="533" t="s">
        <v>846</v>
      </c>
      <c r="C16" s="40">
        <f>SUM(C4:C15)</f>
        <v>195360</v>
      </c>
      <c r="D16" s="535">
        <f>SUM(D4:D15)</f>
        <v>20765</v>
      </c>
      <c r="E16" s="535">
        <f>C16-D16</f>
        <v>174595</v>
      </c>
      <c r="F16" s="545">
        <f>SUM(F4:F15)</f>
        <v>276</v>
      </c>
      <c r="G16" s="541">
        <f>(E16-F16)/E16</f>
        <v>0.9984191987170309</v>
      </c>
      <c r="H16" s="543">
        <f>SUM(H4:H15)</f>
        <v>0</v>
      </c>
      <c r="I16" s="543">
        <f>SUM(I4:I15)</f>
        <v>0</v>
      </c>
      <c r="J16" s="543"/>
      <c r="K16" s="560">
        <f>(C16-D16)/C16</f>
        <v>0.89370904995905</v>
      </c>
    </row>
    <row r="17" spans="1:12" ht="23.25" customHeight="1" thickBot="1">
      <c r="A17" s="534"/>
      <c r="B17" s="534"/>
      <c r="C17" s="41" t="s">
        <v>1481</v>
      </c>
      <c r="D17" s="536"/>
      <c r="E17" s="536"/>
      <c r="F17" s="546"/>
      <c r="G17" s="542"/>
      <c r="H17" s="540"/>
      <c r="I17" s="540"/>
      <c r="J17" s="540"/>
      <c r="K17" s="561"/>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64"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65"/>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64"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65"/>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62"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63"/>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1477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33" t="s">
        <v>1480</v>
      </c>
      <c r="B16" s="533" t="s">
        <v>1301</v>
      </c>
      <c r="C16" s="40">
        <f>SUM(C4:C15)</f>
        <v>525600</v>
      </c>
      <c r="D16" s="535">
        <f>SUM(D4:D15)</f>
        <v>24943</v>
      </c>
      <c r="E16" s="547">
        <f>C16-D16</f>
        <v>500657</v>
      </c>
      <c r="F16" s="539">
        <f>SUM(F4:F15)</f>
        <v>1448</v>
      </c>
      <c r="G16" s="541">
        <f>(E16-F16)/E16</f>
        <v>0.9971078003503396</v>
      </c>
      <c r="H16" s="543">
        <f>SUM(H4:H15)</f>
        <v>0</v>
      </c>
      <c r="I16" s="544">
        <f>SUM(I4:I15)</f>
        <v>0</v>
      </c>
      <c r="J16" s="544"/>
      <c r="K16" s="559">
        <f>(C16-D16)/C16</f>
        <v>0.9525437595129376</v>
      </c>
    </row>
    <row r="17" spans="1:12" ht="23.25" customHeight="1" thickBot="1">
      <c r="A17" s="534"/>
      <c r="B17" s="534"/>
      <c r="C17" s="41" t="s">
        <v>1481</v>
      </c>
      <c r="D17" s="536"/>
      <c r="E17" s="548"/>
      <c r="F17" s="540"/>
      <c r="G17" s="542"/>
      <c r="H17" s="540"/>
      <c r="I17" s="540"/>
      <c r="J17" s="540"/>
      <c r="K17" s="542"/>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1478</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33" t="s">
        <v>1480</v>
      </c>
      <c r="B16" s="533" t="s">
        <v>847</v>
      </c>
      <c r="C16" s="40">
        <f>SUM(C4:C15)</f>
        <v>525600</v>
      </c>
      <c r="D16" s="535">
        <f>SUM(D4:D15)</f>
        <v>25009</v>
      </c>
      <c r="E16" s="547">
        <f>C16-D16</f>
        <v>500591</v>
      </c>
      <c r="F16" s="543">
        <f>SUM(F4:F15)</f>
        <v>1651</v>
      </c>
      <c r="G16" s="541">
        <f>(E16-F16)/E16</f>
        <v>0.9967018983561431</v>
      </c>
      <c r="H16" s="543">
        <f>SUM(H4:H15)</f>
        <v>0</v>
      </c>
      <c r="I16" s="543">
        <f>SUM(I4:I15)</f>
        <v>0</v>
      </c>
      <c r="J16" s="543"/>
      <c r="K16" s="541">
        <f>(C16-D16)/C16</f>
        <v>0.9524181887366819</v>
      </c>
    </row>
    <row r="17" spans="1:12" ht="23.25" customHeight="1" thickBot="1">
      <c r="A17" s="534"/>
      <c r="B17" s="534"/>
      <c r="C17" s="41" t="s">
        <v>1481</v>
      </c>
      <c r="D17" s="536"/>
      <c r="E17" s="548"/>
      <c r="F17" s="540"/>
      <c r="G17" s="542"/>
      <c r="H17" s="540"/>
      <c r="I17" s="540"/>
      <c r="J17" s="540"/>
      <c r="K17" s="542"/>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1479</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33" t="s">
        <v>1480</v>
      </c>
      <c r="B16" s="533" t="s">
        <v>846</v>
      </c>
      <c r="C16" s="40">
        <f>SUM(C4:C15)</f>
        <v>199920</v>
      </c>
      <c r="D16" s="535">
        <f>SUM(D4:D15)</f>
        <v>16684</v>
      </c>
      <c r="E16" s="535">
        <f>C16-D16</f>
        <v>183236</v>
      </c>
      <c r="F16" s="545">
        <f>SUM(F4:F15)</f>
        <v>325</v>
      </c>
      <c r="G16" s="541">
        <f>(E16-F16)/E16</f>
        <v>0.9982263310703137</v>
      </c>
      <c r="H16" s="543">
        <f>SUM(H4:H15)</f>
        <v>0</v>
      </c>
      <c r="I16" s="543">
        <f>SUM(I4:I15)</f>
        <v>0</v>
      </c>
      <c r="J16" s="543"/>
      <c r="K16" s="560">
        <f>(C16-D16)/C16</f>
        <v>0.916546618647459</v>
      </c>
    </row>
    <row r="17" spans="1:12" ht="23.25" customHeight="1" thickBot="1">
      <c r="A17" s="534"/>
      <c r="B17" s="534"/>
      <c r="C17" s="41" t="s">
        <v>1481</v>
      </c>
      <c r="D17" s="536"/>
      <c r="E17" s="536"/>
      <c r="F17" s="546"/>
      <c r="G17" s="542"/>
      <c r="H17" s="540"/>
      <c r="I17" s="540"/>
      <c r="J17" s="540"/>
      <c r="K17" s="561"/>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67">
        <v>2009</v>
      </c>
      <c r="C4" s="567"/>
      <c r="D4" s="567"/>
      <c r="E4" s="567"/>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67">
        <v>2008</v>
      </c>
      <c r="C7" s="567"/>
      <c r="D7" s="567"/>
      <c r="E7" s="567"/>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67">
        <v>2007</v>
      </c>
      <c r="C11" s="567"/>
      <c r="D11" s="567"/>
      <c r="E11" s="567"/>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1187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33" t="s">
        <v>1190</v>
      </c>
      <c r="B16" s="533" t="s">
        <v>1301</v>
      </c>
      <c r="C16" s="40">
        <f>SUM(C4:C15)</f>
        <v>527040</v>
      </c>
      <c r="D16" s="535">
        <f>SUM(D4:D15)</f>
        <v>21942</v>
      </c>
      <c r="E16" s="547">
        <f>C16-D16</f>
        <v>505098</v>
      </c>
      <c r="F16" s="539">
        <f>SUM(F4:F15)</f>
        <v>2670</v>
      </c>
      <c r="G16" s="541">
        <f>(E16-F16)/E16</f>
        <v>0.9947138971051163</v>
      </c>
      <c r="H16" s="543">
        <f>SUM(H4:H15)</f>
        <v>4320</v>
      </c>
      <c r="I16" s="544">
        <f>SUM(I4:I15)</f>
        <v>2520</v>
      </c>
      <c r="J16" s="544"/>
      <c r="K16" s="559">
        <f>(C16-D16)/C16</f>
        <v>0.9583674863387979</v>
      </c>
    </row>
    <row r="17" spans="1:12" ht="23.25" customHeight="1" thickBot="1">
      <c r="A17" s="534"/>
      <c r="B17" s="534"/>
      <c r="C17" s="41" t="s">
        <v>293</v>
      </c>
      <c r="D17" s="536"/>
      <c r="E17" s="548"/>
      <c r="F17" s="540"/>
      <c r="G17" s="542"/>
      <c r="H17" s="540"/>
      <c r="I17" s="540"/>
      <c r="J17" s="540"/>
      <c r="K17" s="542"/>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1189</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33" t="s">
        <v>1190</v>
      </c>
      <c r="B16" s="533" t="s">
        <v>847</v>
      </c>
      <c r="C16" s="40">
        <f>SUM(C4:C15)</f>
        <v>527040</v>
      </c>
      <c r="D16" s="535">
        <f>SUM(D4:D15)</f>
        <v>19382</v>
      </c>
      <c r="E16" s="547">
        <f>C16-D16</f>
        <v>507658</v>
      </c>
      <c r="F16" s="543">
        <f>SUM(F4:F15)</f>
        <v>2375</v>
      </c>
      <c r="G16" s="541">
        <f>(E16-F16)/E16</f>
        <v>0.9953216535541645</v>
      </c>
      <c r="H16" s="543">
        <f>SUM(H4:H15)</f>
        <v>4320</v>
      </c>
      <c r="I16" s="543">
        <f>SUM(I4:I15)</f>
        <v>2520</v>
      </c>
      <c r="J16" s="543"/>
      <c r="K16" s="541">
        <f>(C16-D16)/C16</f>
        <v>0.963224802671524</v>
      </c>
    </row>
    <row r="17" spans="1:12" ht="23.25" customHeight="1" thickBot="1">
      <c r="A17" s="534"/>
      <c r="B17" s="534"/>
      <c r="C17" s="41" t="s">
        <v>293</v>
      </c>
      <c r="D17" s="536"/>
      <c r="E17" s="548"/>
      <c r="F17" s="540"/>
      <c r="G17" s="542"/>
      <c r="H17" s="540"/>
      <c r="I17" s="540"/>
      <c r="J17" s="540"/>
      <c r="K17" s="542"/>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1">
      <selection activeCell="I12" sqref="I12"/>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25" t="s">
        <v>686</v>
      </c>
      <c r="D4" s="526"/>
      <c r="E4" s="526"/>
      <c r="F4" s="526"/>
      <c r="G4" s="526"/>
      <c r="H4" s="526"/>
      <c r="I4" s="526"/>
      <c r="J4" s="526"/>
      <c r="K4" s="526"/>
      <c r="L4" s="526"/>
      <c r="M4" s="526"/>
      <c r="N4" s="527"/>
      <c r="O4" s="117"/>
      <c r="P4" s="528" t="s">
        <v>687</v>
      </c>
      <c r="Q4" s="529"/>
      <c r="R4" s="529"/>
      <c r="S4" s="529"/>
      <c r="T4" s="529"/>
      <c r="U4" s="529"/>
      <c r="V4" s="529"/>
      <c r="W4" s="529"/>
      <c r="X4" s="529"/>
      <c r="Y4" s="529"/>
      <c r="Z4" s="530"/>
      <c r="AA4" s="117"/>
      <c r="AB4" s="528" t="s">
        <v>688</v>
      </c>
      <c r="AC4" s="529"/>
      <c r="AD4" s="529"/>
      <c r="AE4" s="529"/>
      <c r="AF4" s="529"/>
      <c r="AG4" s="529"/>
      <c r="AH4" s="529"/>
      <c r="AI4" s="530"/>
    </row>
    <row r="5" spans="2:35" ht="197.25" thickBot="1">
      <c r="B5" s="113">
        <v>2013</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v>1</v>
      </c>
      <c r="K10" s="134"/>
      <c r="L10" s="134"/>
      <c r="M10" s="134"/>
      <c r="N10" s="134"/>
      <c r="O10" s="135"/>
      <c r="P10" s="134"/>
      <c r="Q10" s="134"/>
      <c r="R10" s="134"/>
      <c r="S10" s="134"/>
      <c r="T10" s="134"/>
      <c r="U10" s="486"/>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v>1</v>
      </c>
      <c r="J12" s="134"/>
      <c r="K12" s="134"/>
      <c r="L12" s="134">
        <v>1</v>
      </c>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c r="M14" s="134"/>
      <c r="N14" s="134"/>
      <c r="O14" s="135"/>
      <c r="P14" s="134"/>
      <c r="Q14" s="134"/>
      <c r="R14" s="134"/>
      <c r="S14" s="134"/>
      <c r="T14" s="134"/>
      <c r="U14" s="486"/>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9.5" thickBot="1">
      <c r="B29" s="166"/>
    </row>
    <row r="30" spans="2:35" ht="24" thickBot="1">
      <c r="B30" s="6"/>
      <c r="C30" s="525" t="s">
        <v>686</v>
      </c>
      <c r="D30" s="526"/>
      <c r="E30" s="526"/>
      <c r="F30" s="526"/>
      <c r="G30" s="526"/>
      <c r="H30" s="526"/>
      <c r="I30" s="526"/>
      <c r="J30" s="526"/>
      <c r="K30" s="526"/>
      <c r="L30" s="526"/>
      <c r="M30" s="526"/>
      <c r="N30" s="527"/>
      <c r="O30" s="117"/>
      <c r="P30" s="528" t="s">
        <v>687</v>
      </c>
      <c r="Q30" s="529"/>
      <c r="R30" s="529"/>
      <c r="S30" s="529"/>
      <c r="T30" s="529"/>
      <c r="U30" s="529"/>
      <c r="V30" s="529"/>
      <c r="W30" s="529"/>
      <c r="X30" s="529"/>
      <c r="Y30" s="529"/>
      <c r="Z30" s="530"/>
      <c r="AA30" s="117"/>
      <c r="AB30" s="528" t="s">
        <v>688</v>
      </c>
      <c r="AC30" s="529"/>
      <c r="AD30" s="529"/>
      <c r="AE30" s="529"/>
      <c r="AF30" s="529"/>
      <c r="AG30" s="529"/>
      <c r="AH30" s="529"/>
      <c r="AI30" s="530"/>
    </row>
    <row r="31" spans="2:35" ht="197.2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25" t="s">
        <v>686</v>
      </c>
      <c r="D56" s="526"/>
      <c r="E56" s="526"/>
      <c r="F56" s="526"/>
      <c r="G56" s="526"/>
      <c r="H56" s="526"/>
      <c r="I56" s="526"/>
      <c r="J56" s="526"/>
      <c r="K56" s="526"/>
      <c r="L56" s="526"/>
      <c r="M56" s="526"/>
      <c r="N56" s="527"/>
      <c r="O56" s="117"/>
      <c r="P56" s="528" t="s">
        <v>687</v>
      </c>
      <c r="Q56" s="529"/>
      <c r="R56" s="529"/>
      <c r="S56" s="529"/>
      <c r="T56" s="529"/>
      <c r="U56" s="529"/>
      <c r="V56" s="529"/>
      <c r="W56" s="529"/>
      <c r="X56" s="529"/>
      <c r="Y56" s="529"/>
      <c r="Z56" s="530"/>
      <c r="AA56" s="117"/>
      <c r="AB56" s="528" t="s">
        <v>688</v>
      </c>
      <c r="AC56" s="529"/>
      <c r="AD56" s="529"/>
      <c r="AE56" s="529"/>
      <c r="AF56" s="529"/>
      <c r="AG56" s="529"/>
      <c r="AH56" s="529"/>
      <c r="AI56" s="530"/>
    </row>
    <row r="57" spans="2:35" ht="197.2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25" t="s">
        <v>686</v>
      </c>
      <c r="D83" s="526"/>
      <c r="E83" s="526"/>
      <c r="F83" s="526"/>
      <c r="G83" s="526"/>
      <c r="H83" s="526"/>
      <c r="I83" s="526"/>
      <c r="J83" s="526"/>
      <c r="K83" s="526"/>
      <c r="L83" s="526"/>
      <c r="M83" s="526"/>
      <c r="N83" s="527"/>
      <c r="O83" s="117"/>
      <c r="P83" s="528" t="s">
        <v>687</v>
      </c>
      <c r="Q83" s="529"/>
      <c r="R83" s="529"/>
      <c r="S83" s="529"/>
      <c r="T83" s="529"/>
      <c r="U83" s="529"/>
      <c r="V83" s="529"/>
      <c r="W83" s="529"/>
      <c r="X83" s="529"/>
      <c r="Y83" s="529"/>
      <c r="Z83" s="530"/>
      <c r="AA83" s="117"/>
      <c r="AB83" s="528" t="s">
        <v>688</v>
      </c>
      <c r="AC83" s="529"/>
      <c r="AD83" s="529"/>
      <c r="AE83" s="529"/>
      <c r="AF83" s="529"/>
      <c r="AG83" s="529"/>
      <c r="AH83" s="529"/>
      <c r="AI83" s="530"/>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28" t="s">
        <v>686</v>
      </c>
      <c r="D110" s="529"/>
      <c r="E110" s="529"/>
      <c r="F110" s="529"/>
      <c r="G110" s="529"/>
      <c r="H110" s="529"/>
      <c r="I110" s="529"/>
      <c r="J110" s="529"/>
      <c r="K110" s="529"/>
      <c r="L110" s="529"/>
      <c r="M110" s="529"/>
      <c r="N110" s="530"/>
      <c r="O110" s="117"/>
      <c r="P110" s="528" t="s">
        <v>687</v>
      </c>
      <c r="Q110" s="529"/>
      <c r="R110" s="529"/>
      <c r="S110" s="529"/>
      <c r="T110" s="529"/>
      <c r="U110" s="529"/>
      <c r="V110" s="529"/>
      <c r="W110" s="529"/>
      <c r="X110" s="529"/>
      <c r="Y110" s="529"/>
      <c r="Z110" s="530"/>
      <c r="AA110" s="117"/>
      <c r="AB110" s="528" t="s">
        <v>688</v>
      </c>
      <c r="AC110" s="529"/>
      <c r="AD110" s="529"/>
      <c r="AE110" s="529"/>
      <c r="AF110" s="529"/>
      <c r="AG110" s="529"/>
      <c r="AH110" s="529"/>
      <c r="AI110" s="530"/>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25" t="s">
        <v>686</v>
      </c>
      <c r="D137" s="526"/>
      <c r="E137" s="526"/>
      <c r="F137" s="526"/>
      <c r="G137" s="526"/>
      <c r="H137" s="526"/>
      <c r="I137" s="526"/>
      <c r="J137" s="526"/>
      <c r="K137" s="526"/>
      <c r="L137" s="526"/>
      <c r="M137" s="526"/>
      <c r="N137" s="527"/>
      <c r="O137" s="117"/>
      <c r="P137" s="528" t="s">
        <v>687</v>
      </c>
      <c r="Q137" s="529"/>
      <c r="R137" s="529"/>
      <c r="S137" s="529"/>
      <c r="T137" s="529"/>
      <c r="U137" s="529"/>
      <c r="V137" s="529"/>
      <c r="W137" s="529"/>
      <c r="X137" s="529"/>
      <c r="Y137" s="529"/>
      <c r="Z137" s="530"/>
      <c r="AA137" s="117"/>
      <c r="AB137" s="528" t="s">
        <v>688</v>
      </c>
      <c r="AC137" s="529"/>
      <c r="AD137" s="529"/>
      <c r="AE137" s="529"/>
      <c r="AF137" s="529"/>
      <c r="AG137" s="529"/>
      <c r="AH137" s="529"/>
      <c r="AI137" s="530"/>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28" t="s">
        <v>686</v>
      </c>
      <c r="D165" s="529"/>
      <c r="E165" s="529"/>
      <c r="F165" s="529"/>
      <c r="G165" s="529"/>
      <c r="H165" s="529"/>
      <c r="I165" s="529"/>
      <c r="J165" s="529"/>
      <c r="K165" s="529"/>
      <c r="L165" s="529"/>
      <c r="M165" s="529"/>
      <c r="N165" s="530"/>
      <c r="O165" s="117"/>
      <c r="P165" s="531" t="s">
        <v>687</v>
      </c>
      <c r="Q165" s="529"/>
      <c r="R165" s="529"/>
      <c r="S165" s="529"/>
      <c r="T165" s="529"/>
      <c r="U165" s="529"/>
      <c r="V165" s="529"/>
      <c r="W165" s="529"/>
      <c r="X165" s="529"/>
      <c r="Y165" s="529"/>
      <c r="Z165" s="530"/>
      <c r="AA165" s="117"/>
      <c r="AB165" s="528" t="s">
        <v>688</v>
      </c>
      <c r="AC165" s="529"/>
      <c r="AD165" s="529"/>
      <c r="AE165" s="529"/>
      <c r="AF165" s="529"/>
      <c r="AG165" s="529"/>
      <c r="AH165" s="529"/>
      <c r="AI165" s="530"/>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28" t="s">
        <v>686</v>
      </c>
      <c r="D193" s="529"/>
      <c r="E193" s="529"/>
      <c r="F193" s="529"/>
      <c r="G193" s="529"/>
      <c r="H193" s="529"/>
      <c r="I193" s="529"/>
      <c r="J193" s="529"/>
      <c r="K193" s="529"/>
      <c r="L193" s="529"/>
      <c r="M193" s="529"/>
      <c r="N193" s="530"/>
      <c r="O193" s="117"/>
      <c r="P193" s="531" t="s">
        <v>687</v>
      </c>
      <c r="Q193" s="529"/>
      <c r="R193" s="529"/>
      <c r="S193" s="529"/>
      <c r="T193" s="529"/>
      <c r="U193" s="529"/>
      <c r="V193" s="529"/>
      <c r="W193" s="529"/>
      <c r="X193" s="529"/>
      <c r="Y193" s="529"/>
      <c r="Z193" s="530"/>
      <c r="AA193" s="117"/>
      <c r="AB193" s="528" t="s">
        <v>688</v>
      </c>
      <c r="AC193" s="529"/>
      <c r="AD193" s="529"/>
      <c r="AE193" s="529"/>
      <c r="AF193" s="529"/>
      <c r="AG193" s="529"/>
      <c r="AH193" s="529"/>
      <c r="AI193" s="530"/>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165:N165"/>
    <mergeCell ref="C193:N193"/>
    <mergeCell ref="AB165:AI165"/>
    <mergeCell ref="AB193:AI193"/>
    <mergeCell ref="P165:Z165"/>
    <mergeCell ref="P193:Z193"/>
    <mergeCell ref="C110:N110"/>
    <mergeCell ref="P110:Z110"/>
    <mergeCell ref="AB110:AI110"/>
    <mergeCell ref="C137:N137"/>
    <mergeCell ref="P137:Z137"/>
    <mergeCell ref="AB137:AI137"/>
    <mergeCell ref="C56:N56"/>
    <mergeCell ref="P56:Z56"/>
    <mergeCell ref="AB56:AI56"/>
    <mergeCell ref="C83:N83"/>
    <mergeCell ref="P83:Z83"/>
    <mergeCell ref="AB83:AI83"/>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1188</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33" t="s">
        <v>1190</v>
      </c>
      <c r="B16" s="533" t="s">
        <v>846</v>
      </c>
      <c r="C16" s="40">
        <f>SUM(C4:C15)</f>
        <v>188640</v>
      </c>
      <c r="D16" s="535">
        <f>SUM(D4:D15)</f>
        <v>0</v>
      </c>
      <c r="E16" s="535">
        <f>C16-D16</f>
        <v>188640</v>
      </c>
      <c r="F16" s="545">
        <f>SUM(F4:F15)</f>
        <v>1602</v>
      </c>
      <c r="G16" s="541">
        <f>(E16-F16)/E16</f>
        <v>0.9915076335877863</v>
      </c>
      <c r="H16" s="543">
        <f>SUM(H4:H15)</f>
        <v>0</v>
      </c>
      <c r="I16" s="543">
        <f>SUM(I4:I15)</f>
        <v>0</v>
      </c>
      <c r="J16" s="543"/>
      <c r="K16" s="560">
        <f>(C16-D16)/C16</f>
        <v>1</v>
      </c>
    </row>
    <row r="17" spans="1:12" ht="23.25" customHeight="1" thickBot="1">
      <c r="A17" s="534"/>
      <c r="B17" s="534"/>
      <c r="C17" s="41" t="s">
        <v>293</v>
      </c>
      <c r="D17" s="536"/>
      <c r="E17" s="536"/>
      <c r="F17" s="546"/>
      <c r="G17" s="542"/>
      <c r="H17" s="540"/>
      <c r="I17" s="540"/>
      <c r="J17" s="540"/>
      <c r="K17" s="561"/>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2" t="s">
        <v>385</v>
      </c>
      <c r="B1" s="532"/>
      <c r="C1" s="532"/>
      <c r="D1" s="532"/>
      <c r="E1" s="532"/>
      <c r="F1" s="532"/>
      <c r="G1" s="532"/>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33" t="s">
        <v>830</v>
      </c>
      <c r="B9" s="533" t="s">
        <v>1301</v>
      </c>
      <c r="C9" s="40">
        <f>SUM(C4:C8)</f>
        <v>217440</v>
      </c>
      <c r="D9" s="535">
        <f>SUM(D4:D8)</f>
        <v>6395</v>
      </c>
      <c r="E9" s="535">
        <f>C9-D9</f>
        <v>211045</v>
      </c>
      <c r="F9" s="545">
        <f>SUM(F4:F8)</f>
        <v>2002</v>
      </c>
      <c r="G9" s="568">
        <f t="shared" si="0"/>
        <v>0.990513871449217</v>
      </c>
    </row>
    <row r="10" spans="1:7" ht="23.25" customHeight="1" thickBot="1">
      <c r="A10" s="534"/>
      <c r="B10" s="534"/>
      <c r="C10" s="41" t="s">
        <v>708</v>
      </c>
      <c r="D10" s="536"/>
      <c r="E10" s="536"/>
      <c r="F10" s="546"/>
      <c r="G10" s="569"/>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33" t="s">
        <v>34</v>
      </c>
      <c r="B21" s="533" t="s">
        <v>1301</v>
      </c>
      <c r="C21" s="40">
        <f>C9+SUM(C14:C20)</f>
        <v>525600</v>
      </c>
      <c r="D21" s="535">
        <f>D9+SUM(D14:D20)</f>
        <v>22140</v>
      </c>
      <c r="E21" s="535">
        <f>C21-D21</f>
        <v>503460</v>
      </c>
      <c r="F21" s="545">
        <f>F9+SUM(F14:F20)</f>
        <v>4486</v>
      </c>
      <c r="G21" s="570">
        <f>(E21-F21)/E21</f>
        <v>0.9910896595558734</v>
      </c>
    </row>
    <row r="22" spans="1:7" ht="23.25" customHeight="1" thickBot="1">
      <c r="A22" s="534"/>
      <c r="B22" s="534"/>
      <c r="C22" s="41" t="s">
        <v>1185</v>
      </c>
      <c r="D22" s="536"/>
      <c r="E22" s="536"/>
      <c r="F22" s="546"/>
      <c r="G22" s="569"/>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33" t="s">
        <v>833</v>
      </c>
      <c r="B16" s="533" t="s">
        <v>846</v>
      </c>
      <c r="C16" s="40">
        <f>SUM(C9:C15)</f>
        <v>105840</v>
      </c>
      <c r="D16" s="535">
        <f>SUM(D4:D15)</f>
        <v>750</v>
      </c>
      <c r="E16" s="535">
        <f>C16-D16</f>
        <v>105090</v>
      </c>
      <c r="F16" s="571">
        <f>SUM(F4:F15)</f>
        <v>2028</v>
      </c>
      <c r="G16" s="573">
        <f>(E16-F16)/E16</f>
        <v>0.9807022552098201</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921</v>
      </c>
      <c r="B1" s="532"/>
      <c r="C1" s="532"/>
      <c r="D1" s="532"/>
      <c r="E1" s="532"/>
      <c r="F1" s="532"/>
      <c r="G1" s="532"/>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33" t="s">
        <v>833</v>
      </c>
      <c r="B16" s="533" t="s">
        <v>847</v>
      </c>
      <c r="C16" s="40">
        <f>SUM(C9:C15)</f>
        <v>308160</v>
      </c>
      <c r="D16" s="535">
        <f>SUM(D4:D15)</f>
        <v>16405</v>
      </c>
      <c r="E16" s="535">
        <f>C16-D16</f>
        <v>291755</v>
      </c>
      <c r="F16" s="571">
        <f>SUM(F4:F15)</f>
        <v>4989</v>
      </c>
      <c r="G16" s="573">
        <f>(E16-F16)/E16</f>
        <v>0.9829000359891005</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575" t="s">
        <v>834</v>
      </c>
      <c r="B2" s="575"/>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33" t="s">
        <v>833</v>
      </c>
      <c r="B16" s="533" t="s">
        <v>846</v>
      </c>
      <c r="C16" s="40">
        <f>SUM(C9:C15)</f>
        <v>105840</v>
      </c>
      <c r="D16" s="535">
        <f>SUM(D4:D15)</f>
        <v>315</v>
      </c>
      <c r="E16" s="535">
        <f>C16-D16</f>
        <v>105525</v>
      </c>
      <c r="F16" s="571">
        <f>SUM(F4:F15)</f>
        <v>1723</v>
      </c>
      <c r="G16" s="573">
        <f>(E16-F16)/E16</f>
        <v>0.9836721156124141</v>
      </c>
    </row>
    <row r="17" spans="1:7" ht="23.25" customHeight="1" thickBot="1">
      <c r="A17" s="534"/>
      <c r="B17" s="534"/>
      <c r="C17" s="41" t="s">
        <v>1183</v>
      </c>
      <c r="D17" s="536"/>
      <c r="E17" s="536"/>
      <c r="F17" s="572"/>
      <c r="G17" s="57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33" t="s">
        <v>1311</v>
      </c>
      <c r="B15" s="533" t="s">
        <v>1301</v>
      </c>
      <c r="C15" s="40">
        <f>SUM(C3:C14)</f>
        <v>525600</v>
      </c>
      <c r="D15" s="535">
        <f>SUM(D3:D14)</f>
        <v>13894</v>
      </c>
      <c r="E15" s="535">
        <f>C15-D15</f>
        <v>511706</v>
      </c>
      <c r="F15" s="533">
        <f>SUM(F3:F14)</f>
        <v>3700</v>
      </c>
      <c r="G15" s="573">
        <v>0.9927</v>
      </c>
    </row>
    <row r="16" spans="1:7" ht="23.25" customHeight="1" thickBot="1">
      <c r="A16" s="534"/>
      <c r="B16" s="534"/>
      <c r="C16" s="41" t="s">
        <v>1389</v>
      </c>
      <c r="D16" s="536"/>
      <c r="E16" s="536"/>
      <c r="F16" s="534"/>
      <c r="G16" s="57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13"/>
  <sheetViews>
    <sheetView tabSelected="1" zoomScale="75" zoomScaleNormal="75" zoomScalePageLayoutView="0" workbookViewId="0" topLeftCell="A1">
      <selection activeCell="A14" sqref="A14"/>
    </sheetView>
  </sheetViews>
  <sheetFormatPr defaultColWidth="9.140625" defaultRowHeight="12.75"/>
  <cols>
    <col min="2" max="2" width="9.7109375" style="0" bestFit="1" customWidth="1"/>
    <col min="3" max="4" width="14.14062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1908</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25.5">
      <c r="A4" s="494" t="s">
        <v>1304</v>
      </c>
      <c r="B4" s="511" t="s">
        <v>2007</v>
      </c>
      <c r="C4" s="511">
        <v>41356</v>
      </c>
      <c r="D4" s="494" t="s">
        <v>2008</v>
      </c>
      <c r="E4" s="494" t="s">
        <v>1511</v>
      </c>
      <c r="F4" s="494" t="s">
        <v>2009</v>
      </c>
      <c r="G4" s="421">
        <v>1417</v>
      </c>
      <c r="H4" s="421" t="s">
        <v>829</v>
      </c>
      <c r="I4" s="421" t="s">
        <v>829</v>
      </c>
      <c r="J4" s="496" t="s">
        <v>1323</v>
      </c>
      <c r="K4" s="421" t="s">
        <v>1215</v>
      </c>
      <c r="L4" s="421" t="s">
        <v>1215</v>
      </c>
      <c r="M4" s="421" t="s">
        <v>1320</v>
      </c>
      <c r="N4" s="421" t="s">
        <v>1108</v>
      </c>
      <c r="O4" s="421" t="s">
        <v>26</v>
      </c>
      <c r="P4" s="421" t="s">
        <v>1215</v>
      </c>
      <c r="Q4" s="421" t="s">
        <v>1215</v>
      </c>
      <c r="R4" s="423" t="s">
        <v>1215</v>
      </c>
      <c r="S4" s="421"/>
      <c r="T4" s="424" t="s">
        <v>1282</v>
      </c>
    </row>
    <row r="5" spans="1:20" ht="25.5">
      <c r="A5" s="512" t="s">
        <v>1304</v>
      </c>
      <c r="B5" s="513">
        <v>41369</v>
      </c>
      <c r="C5" s="513">
        <v>41369</v>
      </c>
      <c r="D5" s="512" t="s">
        <v>2006</v>
      </c>
      <c r="E5" s="512" t="s">
        <v>649</v>
      </c>
      <c r="F5" s="512" t="s">
        <v>2005</v>
      </c>
      <c r="G5" s="514">
        <v>876</v>
      </c>
      <c r="H5" s="514" t="s">
        <v>829</v>
      </c>
      <c r="I5" s="514" t="s">
        <v>829</v>
      </c>
      <c r="J5" s="515" t="s">
        <v>1323</v>
      </c>
      <c r="K5" s="514" t="s">
        <v>1215</v>
      </c>
      <c r="L5" s="514" t="s">
        <v>1215</v>
      </c>
      <c r="M5" s="514" t="s">
        <v>1320</v>
      </c>
      <c r="N5" s="514" t="s">
        <v>1108</v>
      </c>
      <c r="O5" s="514" t="s">
        <v>26</v>
      </c>
      <c r="P5" s="514" t="s">
        <v>1215</v>
      </c>
      <c r="Q5" s="514" t="s">
        <v>1215</v>
      </c>
      <c r="R5" s="516" t="s">
        <v>1215</v>
      </c>
      <c r="S5" s="514"/>
      <c r="T5" s="424" t="s">
        <v>1282</v>
      </c>
    </row>
    <row r="6" spans="1:20" ht="25.5">
      <c r="A6" s="353" t="s">
        <v>1304</v>
      </c>
      <c r="B6" s="517">
        <v>41368</v>
      </c>
      <c r="C6" s="517">
        <v>41368</v>
      </c>
      <c r="D6" s="353" t="s">
        <v>2004</v>
      </c>
      <c r="E6" s="353" t="s">
        <v>1024</v>
      </c>
      <c r="F6" s="353" t="s">
        <v>104</v>
      </c>
      <c r="G6" s="353">
        <v>40</v>
      </c>
      <c r="H6" s="452" t="s">
        <v>829</v>
      </c>
      <c r="I6" s="16" t="s">
        <v>1390</v>
      </c>
      <c r="J6" s="125" t="s">
        <v>2010</v>
      </c>
      <c r="K6" s="375" t="s">
        <v>26</v>
      </c>
      <c r="L6" s="375" t="s">
        <v>2002</v>
      </c>
      <c r="M6" s="452" t="s">
        <v>1321</v>
      </c>
      <c r="N6" s="375" t="s">
        <v>1202</v>
      </c>
      <c r="O6" s="353" t="s">
        <v>1384</v>
      </c>
      <c r="P6" s="125" t="s">
        <v>26</v>
      </c>
      <c r="Q6" s="453"/>
      <c r="R6" s="354"/>
      <c r="S6" s="474"/>
      <c r="T6" s="500" t="s">
        <v>1975</v>
      </c>
    </row>
    <row r="7" spans="1:20" ht="105">
      <c r="A7" s="97" t="s">
        <v>1304</v>
      </c>
      <c r="B7" s="518">
        <v>41365</v>
      </c>
      <c r="C7" s="518" t="s">
        <v>1384</v>
      </c>
      <c r="D7" s="55" t="s">
        <v>1384</v>
      </c>
      <c r="E7" s="491" t="s">
        <v>1583</v>
      </c>
      <c r="F7" s="491" t="s">
        <v>1374</v>
      </c>
      <c r="G7" s="97">
        <v>240</v>
      </c>
      <c r="H7" s="519" t="s">
        <v>829</v>
      </c>
      <c r="I7" s="520" t="s">
        <v>1448</v>
      </c>
      <c r="J7" s="125" t="s">
        <v>2011</v>
      </c>
      <c r="K7" s="491" t="s">
        <v>1733</v>
      </c>
      <c r="L7" s="375" t="s">
        <v>2002</v>
      </c>
      <c r="M7" s="375" t="s">
        <v>1324</v>
      </c>
      <c r="N7" s="375" t="s">
        <v>1202</v>
      </c>
      <c r="O7" s="375"/>
      <c r="P7" s="524" t="s">
        <v>2012</v>
      </c>
      <c r="Q7" s="521" t="s">
        <v>2013</v>
      </c>
      <c r="R7" s="522">
        <v>41365</v>
      </c>
      <c r="S7" s="523" t="s">
        <v>2014</v>
      </c>
      <c r="T7" s="424" t="s">
        <v>1282</v>
      </c>
    </row>
    <row r="8" spans="1:20" s="4" customFormat="1" ht="12.75">
      <c r="A8" s="386"/>
      <c r="B8" s="476"/>
      <c r="C8" s="386"/>
      <c r="D8" s="433"/>
      <c r="E8" s="386"/>
      <c r="F8" s="386"/>
      <c r="G8" s="386"/>
      <c r="H8" s="386"/>
      <c r="I8" s="387"/>
      <c r="J8" s="386"/>
      <c r="K8" s="386"/>
      <c r="L8" s="386"/>
      <c r="M8" s="386"/>
      <c r="N8" s="386"/>
      <c r="O8" s="386"/>
      <c r="P8" s="386"/>
      <c r="Q8" s="433"/>
      <c r="R8" s="386"/>
      <c r="S8" s="386"/>
      <c r="T8" s="386"/>
    </row>
    <row r="9" spans="1:20" ht="51">
      <c r="A9" s="353" t="s">
        <v>1303</v>
      </c>
      <c r="B9" s="354">
        <v>41341</v>
      </c>
      <c r="C9" s="354">
        <v>41341</v>
      </c>
      <c r="D9" s="4" t="s">
        <v>2001</v>
      </c>
      <c r="E9" s="474" t="s">
        <v>1405</v>
      </c>
      <c r="F9" s="474" t="s">
        <v>1380</v>
      </c>
      <c r="G9" s="353">
        <v>40</v>
      </c>
      <c r="H9" s="452" t="s">
        <v>829</v>
      </c>
      <c r="I9" s="125" t="s">
        <v>1448</v>
      </c>
      <c r="J9" s="125" t="s">
        <v>1999</v>
      </c>
      <c r="K9" s="375" t="s">
        <v>694</v>
      </c>
      <c r="L9" s="375" t="s">
        <v>2002</v>
      </c>
      <c r="M9" s="452" t="s">
        <v>1321</v>
      </c>
      <c r="N9" s="375" t="s">
        <v>1202</v>
      </c>
      <c r="O9" s="474"/>
      <c r="P9" s="125" t="s">
        <v>2003</v>
      </c>
      <c r="Q9" s="463" t="s">
        <v>2000</v>
      </c>
      <c r="R9" s="354">
        <v>41341</v>
      </c>
      <c r="S9" s="474"/>
      <c r="T9" s="424" t="s">
        <v>1282</v>
      </c>
    </row>
    <row r="10" spans="1:20" ht="12.75">
      <c r="A10" s="503"/>
      <c r="B10" s="504"/>
      <c r="C10" s="504"/>
      <c r="D10" s="504"/>
      <c r="E10" s="505"/>
      <c r="F10" s="505"/>
      <c r="G10" s="506"/>
      <c r="H10" s="507"/>
      <c r="I10" s="508"/>
      <c r="J10" s="508"/>
      <c r="K10" s="505"/>
      <c r="L10" s="505"/>
      <c r="M10" s="505"/>
      <c r="N10" s="505"/>
      <c r="O10" s="505"/>
      <c r="P10" s="509"/>
      <c r="Q10" s="507"/>
      <c r="R10" s="504"/>
      <c r="S10" s="503"/>
      <c r="T10" s="510"/>
    </row>
    <row r="11" spans="1:20" ht="25.5">
      <c r="A11" s="494" t="s">
        <v>1302</v>
      </c>
      <c r="B11" s="423">
        <v>41322</v>
      </c>
      <c r="C11" s="423">
        <v>41312</v>
      </c>
      <c r="D11" s="423" t="s">
        <v>1998</v>
      </c>
      <c r="E11" s="421" t="s">
        <v>649</v>
      </c>
      <c r="F11" s="501" t="s">
        <v>1318</v>
      </c>
      <c r="G11" s="421">
        <v>840</v>
      </c>
      <c r="H11" s="421" t="s">
        <v>829</v>
      </c>
      <c r="I11" s="421" t="s">
        <v>829</v>
      </c>
      <c r="J11" s="496" t="s">
        <v>1323</v>
      </c>
      <c r="K11" s="421" t="s">
        <v>1215</v>
      </c>
      <c r="L11" s="421" t="s">
        <v>1215</v>
      </c>
      <c r="M11" s="421" t="s">
        <v>1320</v>
      </c>
      <c r="N11" s="421" t="s">
        <v>1108</v>
      </c>
      <c r="O11" s="421" t="s">
        <v>26</v>
      </c>
      <c r="P11" s="421" t="s">
        <v>1215</v>
      </c>
      <c r="Q11" s="421" t="s">
        <v>1215</v>
      </c>
      <c r="R11" s="423" t="s">
        <v>1215</v>
      </c>
      <c r="S11" s="421"/>
      <c r="T11" s="424" t="s">
        <v>1282</v>
      </c>
    </row>
    <row r="12" spans="1:20" ht="12.75">
      <c r="A12" s="503"/>
      <c r="B12" s="504"/>
      <c r="C12" s="504"/>
      <c r="D12" s="504"/>
      <c r="E12" s="505"/>
      <c r="F12" s="505"/>
      <c r="G12" s="506"/>
      <c r="H12" s="507"/>
      <c r="I12" s="508"/>
      <c r="J12" s="508"/>
      <c r="K12" s="505"/>
      <c r="L12" s="505"/>
      <c r="M12" s="505"/>
      <c r="N12" s="505"/>
      <c r="O12" s="505"/>
      <c r="P12" s="509"/>
      <c r="Q12" s="507"/>
      <c r="R12" s="504"/>
      <c r="S12" s="503"/>
      <c r="T12" s="510"/>
    </row>
    <row r="13" spans="1:20" ht="38.25">
      <c r="A13" s="474" t="s">
        <v>1993</v>
      </c>
      <c r="B13" s="354">
        <v>41278</v>
      </c>
      <c r="C13" s="354">
        <v>41278</v>
      </c>
      <c r="D13" s="354" t="s">
        <v>1994</v>
      </c>
      <c r="E13" s="375" t="s">
        <v>291</v>
      </c>
      <c r="F13" s="375" t="s">
        <v>790</v>
      </c>
      <c r="G13" s="353">
        <v>130</v>
      </c>
      <c r="H13" s="452" t="s">
        <v>829</v>
      </c>
      <c r="I13" s="125" t="s">
        <v>1448</v>
      </c>
      <c r="J13" s="125" t="s">
        <v>1995</v>
      </c>
      <c r="K13" s="375" t="s">
        <v>1996</v>
      </c>
      <c r="L13" s="375" t="s">
        <v>955</v>
      </c>
      <c r="M13" s="375" t="s">
        <v>1321</v>
      </c>
      <c r="N13" s="375" t="s">
        <v>1202</v>
      </c>
      <c r="O13" s="375" t="s">
        <v>1213</v>
      </c>
      <c r="P13" s="20" t="s">
        <v>1997</v>
      </c>
      <c r="Q13" s="452"/>
      <c r="R13" s="354">
        <v>41278</v>
      </c>
      <c r="S13" s="474"/>
      <c r="T13"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28" sqref="F2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0</v>
      </c>
      <c r="E16" s="537">
        <f>C16-D16</f>
        <v>181440</v>
      </c>
      <c r="F16" s="539">
        <f>SUM(F4:F15)</f>
        <v>130</v>
      </c>
      <c r="G16" s="541">
        <f>(C16-F16)/C16</f>
        <v>0.9992835097001763</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10" sqref="F10"/>
    </sheetView>
  </sheetViews>
  <sheetFormatPr defaultColWidth="9.140625" defaultRowHeight="12.75"/>
  <cols>
    <col min="1" max="1" width="17.28125" style="0" customWidth="1"/>
    <col min="2" max="2" width="29.140625" style="0" bestFit="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3133</v>
      </c>
      <c r="E16" s="537">
        <f>C16-D16</f>
        <v>178307</v>
      </c>
      <c r="F16" s="539">
        <f>SUM(F4:F15)</f>
        <v>40</v>
      </c>
      <c r="G16" s="541">
        <f>(C16-F16)/C16</f>
        <v>0.9997795414462081</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9" sqref="H9"/>
    </sheetView>
  </sheetViews>
  <sheetFormatPr defaultColWidth="9.140625" defaultRowHeight="12.75"/>
  <cols>
    <col min="1" max="1" width="13.7109375" style="0" customWidth="1"/>
    <col min="2" max="2" width="30.421875" style="0" bestFit="1" customWidth="1"/>
  </cols>
  <sheetData>
    <row r="1" spans="1:10" ht="23.25">
      <c r="A1" s="532" t="s">
        <v>1992</v>
      </c>
      <c r="B1" s="532"/>
      <c r="C1" s="532"/>
      <c r="D1" s="532"/>
      <c r="E1" s="532"/>
      <c r="F1" s="532"/>
      <c r="G1" s="532"/>
      <c r="H1" s="532"/>
      <c r="I1" s="532"/>
      <c r="J1" s="532"/>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0</v>
      </c>
      <c r="G8" s="302">
        <f t="shared" si="1"/>
        <v>1</v>
      </c>
      <c r="H8" s="224"/>
      <c r="I8" s="259"/>
      <c r="J8" s="302">
        <f t="shared" si="2"/>
        <v>1</v>
      </c>
    </row>
    <row r="9" spans="1:10" ht="13.5" thickBot="1">
      <c r="A9" s="34" t="s">
        <v>1306</v>
      </c>
      <c r="B9" s="34" t="s">
        <v>846</v>
      </c>
      <c r="C9" s="35">
        <f>(22*12*60)+(4*4*60)</f>
        <v>16800</v>
      </c>
      <c r="D9" s="35"/>
      <c r="E9" s="35">
        <f t="shared" si="0"/>
        <v>16800</v>
      </c>
      <c r="F9" s="175">
        <v>0</v>
      </c>
      <c r="G9" s="302">
        <f t="shared" si="1"/>
        <v>1</v>
      </c>
      <c r="H9" s="224"/>
      <c r="I9" s="259"/>
      <c r="J9" s="302">
        <f t="shared" si="2"/>
        <v>1</v>
      </c>
    </row>
    <row r="10" spans="1:10" ht="13.5" thickBot="1">
      <c r="A10" s="34" t="s">
        <v>1307</v>
      </c>
      <c r="B10" s="34" t="s">
        <v>846</v>
      </c>
      <c r="C10" s="35">
        <f>(20*12*60)+(5*4*60)</f>
        <v>15600</v>
      </c>
      <c r="D10" s="35"/>
      <c r="E10" s="35">
        <f t="shared" si="0"/>
        <v>15600</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0</v>
      </c>
      <c r="G11" s="302">
        <f t="shared" si="1"/>
        <v>1</v>
      </c>
      <c r="H11" s="224"/>
      <c r="I11" s="259"/>
      <c r="J11" s="302">
        <f t="shared" si="2"/>
        <v>1</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33" t="s">
        <v>1991</v>
      </c>
      <c r="B16" s="533" t="s">
        <v>846</v>
      </c>
      <c r="C16" s="40">
        <f>SUM(C4:C15)</f>
        <v>195360</v>
      </c>
      <c r="D16" s="535">
        <f>SUM(D4:D15)</f>
        <v>3133</v>
      </c>
      <c r="E16" s="535">
        <f>C16-D16</f>
        <v>192227</v>
      </c>
      <c r="F16" s="545">
        <f>SUM(F4:F15)</f>
        <v>40</v>
      </c>
      <c r="G16" s="541">
        <f>(E16-F16)/E16</f>
        <v>0.9997919126865633</v>
      </c>
      <c r="H16" s="543">
        <f>SUM(H4:H15)</f>
        <v>0</v>
      </c>
      <c r="I16" s="543">
        <f>SUM(I4:I15)</f>
        <v>0</v>
      </c>
      <c r="J16" s="543"/>
    </row>
    <row r="17" spans="1:10" ht="22.5" thickBot="1">
      <c r="A17" s="534"/>
      <c r="B17" s="534"/>
      <c r="C17" s="41" t="s">
        <v>1481</v>
      </c>
      <c r="D17" s="536"/>
      <c r="E17" s="536"/>
      <c r="F17" s="546"/>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B4" sqref="B4:T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33" t="s">
        <v>1480</v>
      </c>
      <c r="B16" s="533" t="s">
        <v>1301</v>
      </c>
      <c r="C16" s="40">
        <f>SUM(C4:C15)</f>
        <v>181440</v>
      </c>
      <c r="D16" s="535">
        <f>SUM(D4:D15)</f>
        <v>0</v>
      </c>
      <c r="E16" s="537">
        <f>C16-D16</f>
        <v>181440</v>
      </c>
      <c r="F16" s="539">
        <f>SUM(F4:F15)</f>
        <v>830</v>
      </c>
      <c r="G16" s="541">
        <f>(C16-F16)/C16</f>
        <v>0.9954254850088183</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dfarley</cp:lastModifiedBy>
  <cp:lastPrinted>2010-06-01T12:56:03Z</cp:lastPrinted>
  <dcterms:created xsi:type="dcterms:W3CDTF">2006-03-02T20:08:25Z</dcterms:created>
  <dcterms:modified xsi:type="dcterms:W3CDTF">2013-05-07T15:38:01Z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