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tabRatio="747" activeTab="3"/>
  </bookViews>
  <sheets>
    <sheet name="SCED Historical Long-Term CCT" sheetId="1" r:id="rId1"/>
    <sheet name="Long-Term CCT SUMMARY" sheetId="2" r:id="rId2"/>
    <sheet name="SCED Historical SCED CCT" sheetId="3" r:id="rId3"/>
    <sheet name="SCED CCT SUMMARY" sheetId="4" r:id="rId4"/>
  </sheets>
  <definedNames>
    <definedName name="_xlnm._FilterDatabase" localSheetId="0" hidden="1">'SCED Historical Long-Term CCT'!$A$3:$AV$3</definedName>
    <definedName name="_xlnm._FilterDatabase" localSheetId="2" hidden="1">'SCED Historical SCED CCT'!$A$3:$AV$3</definedName>
  </definedNames>
  <calcPr fullCalcOnLoad="1"/>
</workbook>
</file>

<file path=xl/sharedStrings.xml><?xml version="1.0" encoding="utf-8"?>
<sst xmlns="http://schemas.openxmlformats.org/spreadsheetml/2006/main" count="1064" uniqueCount="170">
  <si>
    <t>contingency</t>
  </si>
  <si>
    <t>constraint</t>
  </si>
  <si>
    <t>linelimit</t>
  </si>
  <si>
    <t>devicecnt</t>
  </si>
  <si>
    <t>cktcnt</t>
  </si>
  <si>
    <t>frombus</t>
  </si>
  <si>
    <t>tobus</t>
  </si>
  <si>
    <t>direction</t>
  </si>
  <si>
    <t>sys_total_load</t>
  </si>
  <si>
    <t>mingensf</t>
  </si>
  <si>
    <t>maxgensf</t>
  </si>
  <si>
    <t>minbussf</t>
  </si>
  <si>
    <t>maxbussf</t>
  </si>
  <si>
    <t>worst_flow</t>
  </si>
  <si>
    <t>pivotal_flow</t>
  </si>
  <si>
    <t>under_gen_mw</t>
  </si>
  <si>
    <t>ecim23_p</t>
  </si>
  <si>
    <t>ecim23_n</t>
  </si>
  <si>
    <t>cur_cct_flag</t>
  </si>
  <si>
    <t>HAMILTN4</t>
  </si>
  <si>
    <t>FROM_TO</t>
  </si>
  <si>
    <t>Competitive</t>
  </si>
  <si>
    <t>Non-Competi</t>
  </si>
  <si>
    <t>TO_FROM</t>
  </si>
  <si>
    <t>DAUSDES8</t>
  </si>
  <si>
    <t>DAUSSND5</t>
  </si>
  <si>
    <t>L_MCNEIL8_1Y</t>
  </si>
  <si>
    <t>DBBSVEN5</t>
  </si>
  <si>
    <t>RICHLND2_5</t>
  </si>
  <si>
    <t>CTRPHR97_A</t>
  </si>
  <si>
    <t>CENTER__345A</t>
  </si>
  <si>
    <t>P_H_R___345E</t>
  </si>
  <si>
    <t>DENTSCS5</t>
  </si>
  <si>
    <t>GBY_AT2</t>
  </si>
  <si>
    <t>GRNBYU__345A</t>
  </si>
  <si>
    <t>49128_STAR</t>
  </si>
  <si>
    <t>GBY_AT2L</t>
  </si>
  <si>
    <t>GRNBYU__138C</t>
  </si>
  <si>
    <t>TWIN_OAK__5</t>
  </si>
  <si>
    <t>ABNW4A</t>
  </si>
  <si>
    <t>HAMILT_MAVERI1_1</t>
  </si>
  <si>
    <t>MAVERICK4A</t>
  </si>
  <si>
    <t>DGRSPKR5</t>
  </si>
  <si>
    <t>6377__A</t>
  </si>
  <si>
    <t>ORAN1_8</t>
  </si>
  <si>
    <t>BARTON_8</t>
  </si>
  <si>
    <t>MRGNCRK_5</t>
  </si>
  <si>
    <t>DMGSLNG5</t>
  </si>
  <si>
    <t>6470__D</t>
  </si>
  <si>
    <t>MCDONALD_8</t>
  </si>
  <si>
    <t>FORSANTA_8</t>
  </si>
  <si>
    <t>DPRSVLY5</t>
  </si>
  <si>
    <t>L_SCHERT8_1Y</t>
  </si>
  <si>
    <t>BIGBRN__5</t>
  </si>
  <si>
    <t>DTRCELK5</t>
  </si>
  <si>
    <t>DWTRLEG5</t>
  </si>
  <si>
    <t>ABNW_CALLAH1_1</t>
  </si>
  <si>
    <t>CALLAHAN4A</t>
  </si>
  <si>
    <t>BOSQUESW8</t>
  </si>
  <si>
    <t>LKW_WHT_1</t>
  </si>
  <si>
    <t>WHITNEY__8</t>
  </si>
  <si>
    <t>TNLKWHITNY1</t>
  </si>
  <si>
    <t>OLKW_BOS_1</t>
  </si>
  <si>
    <t>RIOP_WDWRDT1_1</t>
  </si>
  <si>
    <t>RIOP4A</t>
  </si>
  <si>
    <t>WDWRDTP4A</t>
  </si>
  <si>
    <t>SCRNODE8</t>
  </si>
  <si>
    <t>TNWDWRDTAP1</t>
  </si>
  <si>
    <t>PERMIANB_8</t>
  </si>
  <si>
    <t>SNYDER_9</t>
  </si>
  <si>
    <t>TWINBU_T1H</t>
  </si>
  <si>
    <t>L_TWINBU5_1Y</t>
  </si>
  <si>
    <t>L_TWINBU1_1</t>
  </si>
  <si>
    <t>SILLFTL8</t>
  </si>
  <si>
    <t>STRYKER_8</t>
  </si>
  <si>
    <t>588_B_1</t>
  </si>
  <si>
    <t>TNHIGHLNDS1</t>
  </si>
  <si>
    <t>TNWEST____1</t>
  </si>
  <si>
    <t>SMDFHLT8</t>
  </si>
  <si>
    <t>SOAKNIC8</t>
  </si>
  <si>
    <t>SSCUSUN8</t>
  </si>
  <si>
    <t>SSNYCGR8</t>
  </si>
  <si>
    <t>SSPUASP8</t>
  </si>
  <si>
    <t>SNYDER_8</t>
  </si>
  <si>
    <t>SNYDR_FMR1</t>
  </si>
  <si>
    <t>NPRR 469</t>
  </si>
  <si>
    <t>EC1T1</t>
  </si>
  <si>
    <t>str</t>
  </si>
  <si>
    <t>No pivotal player</t>
  </si>
  <si>
    <t>SF&lt;= -2%</t>
  </si>
  <si>
    <t>NEW_CCT_FLAG</t>
  </si>
  <si>
    <t>Imp ECI&lt;Threshold</t>
  </si>
  <si>
    <t>ECIT1</t>
  </si>
  <si>
    <t>Non-Competitive</t>
  </si>
  <si>
    <t>Total</t>
  </si>
  <si>
    <t>Summary</t>
  </si>
  <si>
    <t>DMEECP=10%</t>
  </si>
  <si>
    <t>ECIT1=1000</t>
  </si>
  <si>
    <t>DMEECP=5%</t>
  </si>
  <si>
    <t>DMEECP=2%</t>
  </si>
  <si>
    <t>Total Number of Mitigated Resources</t>
  </si>
  <si>
    <t>ECIT1=1500</t>
  </si>
  <si>
    <t>ECIT1=2000</t>
  </si>
  <si>
    <t>ECIT1=2500</t>
  </si>
  <si>
    <t>ECIT1=3000</t>
  </si>
  <si>
    <t>Percentage of Mitigated Resources</t>
  </si>
  <si>
    <t>Total # of Mitigated Resources</t>
  </si>
  <si>
    <t>Pct of Non-Competitive Constraints</t>
  </si>
  <si>
    <t>Pct of Competitive Constraints</t>
  </si>
  <si>
    <t>Base Case</t>
  </si>
  <si>
    <t>WDWRDT_WOODWR1_1</t>
  </si>
  <si>
    <t>WOODWRD1_1_8</t>
  </si>
  <si>
    <t>MCN_MCN_1</t>
  </si>
  <si>
    <t>MCNEILN</t>
  </si>
  <si>
    <t>20__A</t>
  </si>
  <si>
    <t>DBWNTWI5</t>
  </si>
  <si>
    <t>DCBYCHB5</t>
  </si>
  <si>
    <t>DCRLLSW5</t>
  </si>
  <si>
    <t>1350__A</t>
  </si>
  <si>
    <t>NACOGST_8</t>
  </si>
  <si>
    <t>LUFKIN_8</t>
  </si>
  <si>
    <t>GRSES_MR1H</t>
  </si>
  <si>
    <t>GRHAMSES1_5</t>
  </si>
  <si>
    <t>GRSES1_1</t>
  </si>
  <si>
    <t>DMARSKY5</t>
  </si>
  <si>
    <t>293T304_1</t>
  </si>
  <si>
    <t>L_CIBOLO8_1Y</t>
  </si>
  <si>
    <t>PRSSW_MR1H</t>
  </si>
  <si>
    <t>PARIS_SW1_5</t>
  </si>
  <si>
    <t>PRSSW1_1</t>
  </si>
  <si>
    <t>PRSSW_MR1L</t>
  </si>
  <si>
    <t>PARIS_SW1_8</t>
  </si>
  <si>
    <t>DSWECCR5</t>
  </si>
  <si>
    <t>6027_A_1</t>
  </si>
  <si>
    <t>L_BITTCR5_1Y</t>
  </si>
  <si>
    <t>1255__B</t>
  </si>
  <si>
    <t>STRYKERTA_8</t>
  </si>
  <si>
    <t>SBOMJCK5</t>
  </si>
  <si>
    <t>35020__B</t>
  </si>
  <si>
    <t>GARVEYRD_5</t>
  </si>
  <si>
    <t>SBRAHA28</t>
  </si>
  <si>
    <t>SCHIWHT8</t>
  </si>
  <si>
    <t>WW2_RIO_1</t>
  </si>
  <si>
    <t>SFORRYS5</t>
  </si>
  <si>
    <t>210__A</t>
  </si>
  <si>
    <t>FRNY1_5</t>
  </si>
  <si>
    <t>ROYSE_S5</t>
  </si>
  <si>
    <t>SHSAPBS8</t>
  </si>
  <si>
    <t>6550__A</t>
  </si>
  <si>
    <t>WINKSS_8</t>
  </si>
  <si>
    <t>OZNA_OZNR1_1</t>
  </si>
  <si>
    <t>OZNR2A</t>
  </si>
  <si>
    <t>OZNA2A</t>
  </si>
  <si>
    <t>6101__B</t>
  </si>
  <si>
    <t>CHEYENTA_8</t>
  </si>
  <si>
    <t>SMGSLNG5</t>
  </si>
  <si>
    <t>6051__A</t>
  </si>
  <si>
    <t>ODEHVC_5</t>
  </si>
  <si>
    <t>QUAILSW_5</t>
  </si>
  <si>
    <t>SOGSTOK5</t>
  </si>
  <si>
    <t>263__A</t>
  </si>
  <si>
    <t>6780_B_1</t>
  </si>
  <si>
    <t>ROBY2A</t>
  </si>
  <si>
    <t>LONGWRTH2A</t>
  </si>
  <si>
    <t>ROTN_WOLFGA1_1</t>
  </si>
  <si>
    <t>ROTN2A</t>
  </si>
  <si>
    <t>STNA16T8</t>
  </si>
  <si>
    <t>SWOORI38</t>
  </si>
  <si>
    <t>XGRS58</t>
  </si>
  <si>
    <t>sum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</si>
</sst>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 horizontal="center"/>
    </xf>
    <xf numFmtId="0" fontId="0" fillId="0" borderId="0" xfId="0" applyAlignment="1">
      <alignment/>
    </xf>
    <xf numFmtId="10" fontId="0" fillId="0" borderId="0" xfId="57" applyNumberFormat="1" applyFont="1" applyAlignment="1">
      <alignment/>
    </xf>
    <xf numFmtId="0" fontId="35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-0.006"/>
          <c:w val="0.891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'Long-Term CCT SUMMARY'!$B$8</c:f>
              <c:strCache>
                <c:ptCount val="1"/>
                <c:pt idx="0">
                  <c:v>DMEECP=10%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'Long-Term CCT SUMMARY'!$C$2:$G$2</c:f>
              <c:numCache/>
            </c:numRef>
          </c:cat>
          <c:val>
            <c:numRef>
              <c:f>'Long-Term CCT SUMMARY'!$C$8:$G$8</c:f>
              <c:numCache/>
            </c:numRef>
          </c:val>
        </c:ser>
        <c:ser>
          <c:idx val="1"/>
          <c:order val="1"/>
          <c:tx>
            <c:strRef>
              <c:f>'Long-Term CCT SUMMARY'!$B$9</c:f>
              <c:strCache>
                <c:ptCount val="1"/>
                <c:pt idx="0">
                  <c:v>DMEECP=5%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'Long-Term CCT SUMMARY'!$C$2:$G$2</c:f>
              <c:numCache/>
            </c:numRef>
          </c:cat>
          <c:val>
            <c:numRef>
              <c:f>'Long-Term CCT SUMMARY'!$C$9:$G$9</c:f>
              <c:numCache/>
            </c:numRef>
          </c:val>
        </c:ser>
        <c:ser>
          <c:idx val="2"/>
          <c:order val="2"/>
          <c:tx>
            <c:strRef>
              <c:f>'Long-Term CCT SUMMARY'!$B$10</c:f>
              <c:strCache>
                <c:ptCount val="1"/>
                <c:pt idx="0">
                  <c:v>DMEECP=2%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'Long-Term CCT SUMMARY'!$C$2:$G$2</c:f>
              <c:numCache/>
            </c:numRef>
          </c:cat>
          <c:val>
            <c:numRef>
              <c:f>'Long-Term CCT SUMMARY'!$C$10:$G$10</c:f>
              <c:numCache/>
            </c:numRef>
          </c:val>
        </c:ser>
        <c:axId val="50657565"/>
        <c:axId val="53264902"/>
      </c:barChart>
      <c:lineChart>
        <c:grouping val="standard"/>
        <c:varyColors val="0"/>
        <c:ser>
          <c:idx val="3"/>
          <c:order val="3"/>
          <c:tx>
            <c:strRef>
              <c:f>'Long-Term CCT SUMMARY'!$B$6</c:f>
              <c:strCache>
                <c:ptCount val="1"/>
                <c:pt idx="0">
                  <c:v>Pct of Non-Competitive Constraints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'Long-Term CCT SUMMARY'!$C$6:$G$6</c:f>
              <c:numCache/>
            </c:numRef>
          </c:val>
          <c:smooth val="0"/>
        </c:ser>
        <c:axId val="9622071"/>
        <c:axId val="19489776"/>
      </c:lineChart>
      <c:cat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ECIT1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Mitigated Resources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At val="1"/>
        <c:crossBetween val="between"/>
        <c:dispUnits/>
      </c:valAx>
      <c:catAx>
        <c:axId val="9622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Non-Competitive Constraints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20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9265"/>
          <c:w val="0.913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-0.006"/>
          <c:w val="0.891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'SCED CCT SUMMARY'!$B$8</c:f>
              <c:strCache>
                <c:ptCount val="1"/>
                <c:pt idx="0">
                  <c:v>DMEECP=10%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'SCED CCT SUMMARY'!$C$2:$G$2</c:f>
              <c:numCache/>
            </c:numRef>
          </c:cat>
          <c:val>
            <c:numRef>
              <c:f>'SCED CCT SUMMARY'!$C$8:$G$8</c:f>
              <c:numCache/>
            </c:numRef>
          </c:val>
        </c:ser>
        <c:ser>
          <c:idx val="1"/>
          <c:order val="1"/>
          <c:tx>
            <c:strRef>
              <c:f>'SCED CCT SUMMARY'!$B$9</c:f>
              <c:strCache>
                <c:ptCount val="1"/>
                <c:pt idx="0">
                  <c:v>DMEECP=5%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'SCED CCT SUMMARY'!$C$2:$G$2</c:f>
              <c:numCache/>
            </c:numRef>
          </c:cat>
          <c:val>
            <c:numRef>
              <c:f>'SCED CCT SUMMARY'!$C$9:$G$9</c:f>
              <c:numCache/>
            </c:numRef>
          </c:val>
        </c:ser>
        <c:ser>
          <c:idx val="2"/>
          <c:order val="2"/>
          <c:tx>
            <c:strRef>
              <c:f>'SCED CCT SUMMARY'!$B$10</c:f>
              <c:strCache>
                <c:ptCount val="1"/>
                <c:pt idx="0">
                  <c:v>DMEECP=2%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'SCED CCT SUMMARY'!$C$2:$G$2</c:f>
              <c:numCache/>
            </c:numRef>
          </c:cat>
          <c:val>
            <c:numRef>
              <c:f>'SCED CCT SUMMARY'!$C$10:$G$10</c:f>
              <c:numCache/>
            </c:numRef>
          </c:val>
        </c:ser>
        <c:axId val="41190257"/>
        <c:axId val="35167994"/>
      </c:barChart>
      <c:lineChart>
        <c:grouping val="standard"/>
        <c:varyColors val="0"/>
        <c:ser>
          <c:idx val="3"/>
          <c:order val="3"/>
          <c:tx>
            <c:strRef>
              <c:f>'SCED CCT SUMMARY'!$B$6</c:f>
              <c:strCache>
                <c:ptCount val="1"/>
                <c:pt idx="0">
                  <c:v>Pct of Non-Competitive Constraints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'SCED CCT SUMMARY'!$C$6:$G$6</c:f>
              <c:numCache/>
            </c:numRef>
          </c:val>
          <c:smooth val="0"/>
        </c:ser>
        <c:axId val="48076491"/>
        <c:axId val="30035236"/>
      </c:lineChart>
      <c:catAx>
        <c:axId val="4119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ECIT1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Mitigated Resources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At val="1"/>
        <c:crossBetween val="between"/>
        <c:dispUnits/>
      </c:valAx>
      <c:catAx>
        <c:axId val="48076491"/>
        <c:scaling>
          <c:orientation val="minMax"/>
        </c:scaling>
        <c:axPos val="b"/>
        <c:delete val="1"/>
        <c:majorTickMark val="out"/>
        <c:minorTickMark val="none"/>
        <c:tickLblPos val="nextTo"/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Non-Competitive Constraints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9265"/>
          <c:w val="0.913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12</xdr:row>
      <xdr:rowOff>47625</xdr:rowOff>
    </xdr:from>
    <xdr:to>
      <xdr:col>8</xdr:col>
      <xdr:colOff>523875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2152650" y="2333625"/>
        <a:ext cx="5886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12</xdr:row>
      <xdr:rowOff>47625</xdr:rowOff>
    </xdr:from>
    <xdr:to>
      <xdr:col>8</xdr:col>
      <xdr:colOff>523875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152650" y="2333625"/>
        <a:ext cx="5886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"/>
  <sheetViews>
    <sheetView zoomScale="85" zoomScaleNormal="85"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S94" sqref="S94"/>
    </sheetView>
  </sheetViews>
  <sheetFormatPr defaultColWidth="9.140625" defaultRowHeight="15"/>
  <cols>
    <col min="32" max="32" width="16.57421875" style="0" bestFit="1" customWidth="1"/>
    <col min="33" max="33" width="12.8515625" style="6" bestFit="1" customWidth="1"/>
    <col min="34" max="35" width="11.8515625" style="6" bestFit="1" customWidth="1"/>
    <col min="36" max="36" width="12.8515625" style="6" bestFit="1" customWidth="1"/>
    <col min="37" max="38" width="11.8515625" style="6" bestFit="1" customWidth="1"/>
    <col min="39" max="39" width="12.8515625" style="6" bestFit="1" customWidth="1"/>
    <col min="40" max="41" width="11.8515625" style="6" bestFit="1" customWidth="1"/>
    <col min="42" max="42" width="12.8515625" style="6" bestFit="1" customWidth="1"/>
    <col min="43" max="44" width="11.8515625" style="6" bestFit="1" customWidth="1"/>
    <col min="45" max="45" width="12.8515625" style="6" bestFit="1" customWidth="1"/>
    <col min="46" max="47" width="11.8515625" style="6" bestFit="1" customWidth="1"/>
  </cols>
  <sheetData>
    <row r="1" spans="1:47" ht="15">
      <c r="A1" s="3"/>
      <c r="B1" s="3"/>
      <c r="C1" s="3"/>
      <c r="D1" s="3"/>
      <c r="E1" s="3"/>
      <c r="F1" s="3"/>
      <c r="G1" s="3"/>
      <c r="H1" s="3"/>
      <c r="I1" s="3"/>
      <c r="J1" s="3"/>
      <c r="K1" s="19" t="s">
        <v>85</v>
      </c>
      <c r="L1" s="19"/>
      <c r="M1" s="19"/>
      <c r="N1" s="19"/>
      <c r="O1" s="19"/>
      <c r="P1" s="19"/>
      <c r="Q1" s="19"/>
      <c r="R1" s="19"/>
      <c r="S1" s="19"/>
      <c r="T1" s="19"/>
      <c r="U1" s="19" t="s">
        <v>86</v>
      </c>
      <c r="V1" s="19"/>
      <c r="W1" s="19"/>
      <c r="X1" s="19"/>
      <c r="Y1" s="19"/>
      <c r="Z1" s="1"/>
      <c r="AA1" s="1"/>
      <c r="AB1" s="19" t="s">
        <v>86</v>
      </c>
      <c r="AC1" s="19"/>
      <c r="AD1" s="19"/>
      <c r="AE1" s="19"/>
      <c r="AF1" s="19"/>
      <c r="AG1" s="19" t="s">
        <v>100</v>
      </c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19"/>
      <c r="L2" s="19"/>
      <c r="M2" s="19"/>
      <c r="N2" s="19"/>
      <c r="O2" s="19"/>
      <c r="P2" s="19"/>
      <c r="Q2" s="19"/>
      <c r="R2" s="19"/>
      <c r="S2" s="19"/>
      <c r="T2" s="19"/>
      <c r="U2" s="2">
        <v>1000</v>
      </c>
      <c r="V2" s="2">
        <v>1500</v>
      </c>
      <c r="W2" s="2">
        <v>2000</v>
      </c>
      <c r="X2" s="2">
        <v>2500</v>
      </c>
      <c r="Y2" s="2">
        <v>3000</v>
      </c>
      <c r="Z2" s="1"/>
      <c r="AA2" s="1"/>
      <c r="AB2" s="2">
        <f>U2</f>
        <v>1000</v>
      </c>
      <c r="AC2" s="2">
        <f>V2</f>
        <v>1500</v>
      </c>
      <c r="AD2" s="2">
        <f>W2</f>
        <v>2000</v>
      </c>
      <c r="AE2" s="2">
        <f>X2</f>
        <v>2500</v>
      </c>
      <c r="AF2" s="2">
        <f>Y2</f>
        <v>3000</v>
      </c>
      <c r="AG2" s="19" t="s">
        <v>97</v>
      </c>
      <c r="AH2" s="19"/>
      <c r="AI2" s="19"/>
      <c r="AJ2" s="19" t="s">
        <v>101</v>
      </c>
      <c r="AK2" s="19"/>
      <c r="AL2" s="19"/>
      <c r="AM2" s="19" t="s">
        <v>102</v>
      </c>
      <c r="AN2" s="19"/>
      <c r="AO2" s="19"/>
      <c r="AP2" s="19" t="s">
        <v>103</v>
      </c>
      <c r="AQ2" s="19"/>
      <c r="AR2" s="19"/>
      <c r="AS2" s="19" t="s">
        <v>104</v>
      </c>
      <c r="AT2" s="19"/>
      <c r="AU2" s="19"/>
    </row>
    <row r="3" spans="1:47" ht="15">
      <c r="A3" s="1" t="s">
        <v>87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1" t="s">
        <v>18</v>
      </c>
      <c r="U3" s="1" t="s">
        <v>91</v>
      </c>
      <c r="V3" s="1" t="s">
        <v>91</v>
      </c>
      <c r="W3" s="1" t="s">
        <v>91</v>
      </c>
      <c r="X3" s="1" t="s">
        <v>91</v>
      </c>
      <c r="Y3" s="1" t="s">
        <v>91</v>
      </c>
      <c r="Z3" s="1" t="s">
        <v>88</v>
      </c>
      <c r="AA3" s="1" t="s">
        <v>89</v>
      </c>
      <c r="AB3" s="1" t="s">
        <v>90</v>
      </c>
      <c r="AC3" s="1" t="s">
        <v>90</v>
      </c>
      <c r="AD3" s="1" t="s">
        <v>90</v>
      </c>
      <c r="AE3" s="1" t="s">
        <v>90</v>
      </c>
      <c r="AF3" s="1" t="s">
        <v>90</v>
      </c>
      <c r="AG3" s="1" t="s">
        <v>96</v>
      </c>
      <c r="AH3" s="1" t="s">
        <v>98</v>
      </c>
      <c r="AI3" s="1" t="s">
        <v>99</v>
      </c>
      <c r="AJ3" s="1" t="s">
        <v>96</v>
      </c>
      <c r="AK3" s="1" t="s">
        <v>98</v>
      </c>
      <c r="AL3" s="1" t="s">
        <v>99</v>
      </c>
      <c r="AM3" s="1" t="s">
        <v>96</v>
      </c>
      <c r="AN3" s="1" t="s">
        <v>98</v>
      </c>
      <c r="AO3" s="1" t="s">
        <v>99</v>
      </c>
      <c r="AP3" s="1" t="s">
        <v>96</v>
      </c>
      <c r="AQ3" s="1" t="s">
        <v>98</v>
      </c>
      <c r="AR3" s="1" t="s">
        <v>99</v>
      </c>
      <c r="AS3" s="1" t="s">
        <v>96</v>
      </c>
      <c r="AT3" s="1" t="s">
        <v>98</v>
      </c>
      <c r="AU3" s="1" t="s">
        <v>99</v>
      </c>
    </row>
    <row r="4" spans="1:47" ht="15">
      <c r="A4" s="6" t="str">
        <f>B4&amp;" "&amp;C4&amp;" "&amp;I4</f>
        <v>Base Case CTRPHR97_A FROM_TO</v>
      </c>
      <c r="B4" s="11" t="s">
        <v>109</v>
      </c>
      <c r="C4" s="11" t="s">
        <v>29</v>
      </c>
      <c r="D4" s="11">
        <v>1435</v>
      </c>
      <c r="E4" s="11">
        <v>0</v>
      </c>
      <c r="F4" s="11">
        <v>0</v>
      </c>
      <c r="G4" s="11" t="s">
        <v>30</v>
      </c>
      <c r="H4" s="11" t="s">
        <v>31</v>
      </c>
      <c r="I4" s="11" t="s">
        <v>20</v>
      </c>
      <c r="J4" s="11">
        <v>73521.13</v>
      </c>
      <c r="K4" s="12">
        <v>-0.16904</v>
      </c>
      <c r="L4" s="12">
        <v>0.45048</v>
      </c>
      <c r="M4" s="12">
        <v>-0.22459</v>
      </c>
      <c r="N4" s="12">
        <v>0.45048</v>
      </c>
      <c r="O4" s="12">
        <v>1952.28</v>
      </c>
      <c r="P4" s="12">
        <v>-521.747</v>
      </c>
      <c r="Q4" s="12">
        <v>0</v>
      </c>
      <c r="R4" s="13">
        <v>5979.726</v>
      </c>
      <c r="S4" s="13">
        <v>2427.415</v>
      </c>
      <c r="T4" s="13" t="s">
        <v>21</v>
      </c>
      <c r="U4" s="6" t="b">
        <f aca="true" t="shared" si="0" ref="U4:U9">($S4&lt;U$2)</f>
        <v>0</v>
      </c>
      <c r="V4" s="6" t="b">
        <f aca="true" t="shared" si="1" ref="V4:Y19">($S4&lt;V$2)</f>
        <v>0</v>
      </c>
      <c r="W4" s="6" t="b">
        <f t="shared" si="1"/>
        <v>0</v>
      </c>
      <c r="X4" s="6" t="b">
        <f t="shared" si="1"/>
        <v>1</v>
      </c>
      <c r="Y4" s="6" t="b">
        <f t="shared" si="1"/>
        <v>1</v>
      </c>
      <c r="Z4" s="6" t="b">
        <f aca="true" t="shared" si="2" ref="Z4:Z9">(P4&lt;D4)</f>
        <v>1</v>
      </c>
      <c r="AA4" s="6" t="b">
        <f aca="true" t="shared" si="3" ref="AA4:AA9">(K4&lt;=-0.02)</f>
        <v>1</v>
      </c>
      <c r="AB4" s="6" t="str">
        <f>IF(AND(U4,$Z4,$AA4),"Competitive","Non-Competitive")</f>
        <v>Non-Competitive</v>
      </c>
      <c r="AC4" s="6" t="str">
        <f>IF(AND(V4,$Z4,$AA4),"Competitive","Non-Competitive")</f>
        <v>Non-Competitive</v>
      </c>
      <c r="AD4" s="6" t="str">
        <f>IF(AND(W4,$Z4,$AA4),"Competitive","Non-Competitive")</f>
        <v>Non-Competitive</v>
      </c>
      <c r="AE4" s="6" t="str">
        <f>IF(AND(X4,$Z4,$AA4),"Competitive","Non-Competitive")</f>
        <v>Competitive</v>
      </c>
      <c r="AF4" s="6" t="str">
        <f>IF(AND(Y4,$Z4,$AA4),"Competitive","Non-Competitive")</f>
        <v>Competitive</v>
      </c>
      <c r="AG4" s="14">
        <v>29</v>
      </c>
      <c r="AH4" s="14">
        <v>56</v>
      </c>
      <c r="AI4" s="14">
        <v>68</v>
      </c>
      <c r="AJ4" s="14">
        <v>29</v>
      </c>
      <c r="AK4" s="14">
        <v>56</v>
      </c>
      <c r="AL4" s="14">
        <v>68</v>
      </c>
      <c r="AM4" s="14">
        <v>29</v>
      </c>
      <c r="AN4" s="14">
        <v>56</v>
      </c>
      <c r="AO4" s="14">
        <v>68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</row>
    <row r="5" spans="1:47" ht="15">
      <c r="A5" s="6" t="str">
        <f aca="true" t="shared" si="4" ref="A5:A68">B5&amp;" "&amp;C5&amp;" "&amp;I5</f>
        <v>Base Case CTRPHR97_A TO_FROM</v>
      </c>
      <c r="B5" s="11" t="s">
        <v>109</v>
      </c>
      <c r="C5" s="11" t="s">
        <v>29</v>
      </c>
      <c r="D5" s="11">
        <v>1435</v>
      </c>
      <c r="E5" s="11">
        <v>0</v>
      </c>
      <c r="F5" s="11">
        <v>0</v>
      </c>
      <c r="G5" s="11" t="s">
        <v>30</v>
      </c>
      <c r="H5" s="11" t="s">
        <v>31</v>
      </c>
      <c r="I5" s="11" t="s">
        <v>23</v>
      </c>
      <c r="J5" s="11">
        <v>73521.13</v>
      </c>
      <c r="K5" s="12">
        <v>-0.45048</v>
      </c>
      <c r="L5" s="12">
        <v>0.169044</v>
      </c>
      <c r="M5" s="12">
        <v>-0.45048</v>
      </c>
      <c r="N5" s="12">
        <v>0.224587</v>
      </c>
      <c r="O5" s="12">
        <v>796.4239</v>
      </c>
      <c r="P5" s="12">
        <v>-703.71</v>
      </c>
      <c r="Q5" s="12">
        <v>0</v>
      </c>
      <c r="R5" s="13">
        <v>2287.031</v>
      </c>
      <c r="S5" s="13">
        <v>5983.869</v>
      </c>
      <c r="T5" s="13" t="s">
        <v>21</v>
      </c>
      <c r="U5" s="6" t="b">
        <f t="shared" si="0"/>
        <v>0</v>
      </c>
      <c r="V5" s="6" t="b">
        <f t="shared" si="1"/>
        <v>0</v>
      </c>
      <c r="W5" s="6" t="b">
        <f t="shared" si="1"/>
        <v>0</v>
      </c>
      <c r="X5" s="6" t="b">
        <f t="shared" si="1"/>
        <v>0</v>
      </c>
      <c r="Y5" s="6" t="b">
        <f t="shared" si="1"/>
        <v>0</v>
      </c>
      <c r="Z5" s="6" t="b">
        <f t="shared" si="2"/>
        <v>1</v>
      </c>
      <c r="AA5" s="6" t="b">
        <f t="shared" si="3"/>
        <v>1</v>
      </c>
      <c r="AB5" s="6" t="str">
        <f aca="true" t="shared" si="5" ref="AB5:AF9">IF(AND(U5,$Z5,$AA5),"Competitive","Non-Competitive")</f>
        <v>Non-Competitive</v>
      </c>
      <c r="AC5" s="6" t="str">
        <f t="shared" si="5"/>
        <v>Non-Competitive</v>
      </c>
      <c r="AD5" s="6" t="str">
        <f t="shared" si="5"/>
        <v>Non-Competitive</v>
      </c>
      <c r="AE5" s="6" t="str">
        <f t="shared" si="5"/>
        <v>Non-Competitive</v>
      </c>
      <c r="AF5" s="6" t="str">
        <f t="shared" si="5"/>
        <v>Non-Competitive</v>
      </c>
      <c r="AG5" s="14">
        <v>45</v>
      </c>
      <c r="AH5" s="14">
        <v>45</v>
      </c>
      <c r="AI5" s="14">
        <v>57</v>
      </c>
      <c r="AJ5" s="14">
        <v>45</v>
      </c>
      <c r="AK5" s="14">
        <v>45</v>
      </c>
      <c r="AL5" s="14">
        <v>57</v>
      </c>
      <c r="AM5" s="14">
        <v>45</v>
      </c>
      <c r="AN5" s="14">
        <v>45</v>
      </c>
      <c r="AO5" s="14">
        <v>57</v>
      </c>
      <c r="AP5" s="14">
        <v>45</v>
      </c>
      <c r="AQ5" s="14">
        <v>45</v>
      </c>
      <c r="AR5" s="14">
        <v>57</v>
      </c>
      <c r="AS5" s="14">
        <v>45</v>
      </c>
      <c r="AT5" s="14">
        <v>45</v>
      </c>
      <c r="AU5" s="14">
        <v>57</v>
      </c>
    </row>
    <row r="6" spans="1:47" ht="15">
      <c r="A6" s="6" t="str">
        <f t="shared" si="4"/>
        <v>Base Case WDWRDT_WOODWR1_1 FROM_TO</v>
      </c>
      <c r="B6" s="11" t="s">
        <v>109</v>
      </c>
      <c r="C6" s="11" t="s">
        <v>110</v>
      </c>
      <c r="D6" s="11">
        <v>140</v>
      </c>
      <c r="E6" s="11">
        <v>0</v>
      </c>
      <c r="F6" s="11">
        <v>0</v>
      </c>
      <c r="G6" s="11" t="s">
        <v>65</v>
      </c>
      <c r="H6" s="11" t="s">
        <v>111</v>
      </c>
      <c r="I6" s="11" t="s">
        <v>20</v>
      </c>
      <c r="J6" s="11">
        <v>73521.13</v>
      </c>
      <c r="K6" s="12">
        <v>0</v>
      </c>
      <c r="L6" s="12">
        <v>0</v>
      </c>
      <c r="M6" s="12">
        <v>-1</v>
      </c>
      <c r="N6" s="12">
        <v>0</v>
      </c>
      <c r="O6" s="12">
        <v>0</v>
      </c>
      <c r="P6" s="12">
        <v>0</v>
      </c>
      <c r="Q6" s="12">
        <v>0</v>
      </c>
      <c r="R6" s="13">
        <v>0</v>
      </c>
      <c r="S6" s="13">
        <v>0</v>
      </c>
      <c r="T6" s="13" t="s">
        <v>21</v>
      </c>
      <c r="U6" s="6" t="b">
        <f t="shared" si="0"/>
        <v>1</v>
      </c>
      <c r="V6" s="6" t="b">
        <f t="shared" si="1"/>
        <v>1</v>
      </c>
      <c r="W6" s="6" t="b">
        <f t="shared" si="1"/>
        <v>1</v>
      </c>
      <c r="X6" s="6" t="b">
        <f t="shared" si="1"/>
        <v>1</v>
      </c>
      <c r="Y6" s="6" t="b">
        <f t="shared" si="1"/>
        <v>1</v>
      </c>
      <c r="Z6" s="6" t="b">
        <f t="shared" si="2"/>
        <v>1</v>
      </c>
      <c r="AA6" s="6" t="b">
        <f t="shared" si="3"/>
        <v>0</v>
      </c>
      <c r="AB6" s="6" t="str">
        <f t="shared" si="5"/>
        <v>Non-Competitive</v>
      </c>
      <c r="AC6" s="6" t="str">
        <f t="shared" si="5"/>
        <v>Non-Competitive</v>
      </c>
      <c r="AD6" s="6" t="str">
        <f t="shared" si="5"/>
        <v>Non-Competitive</v>
      </c>
      <c r="AE6" s="6" t="str">
        <f t="shared" si="5"/>
        <v>Non-Competitive</v>
      </c>
      <c r="AF6" s="6" t="str">
        <f t="shared" si="5"/>
        <v>Non-Competitive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</row>
    <row r="7" spans="1:47" ht="15">
      <c r="A7" s="6" t="str">
        <f t="shared" si="4"/>
        <v>Base Case WDWRDT_WOODWR1_1 TO_FROM</v>
      </c>
      <c r="B7" s="11" t="s">
        <v>109</v>
      </c>
      <c r="C7" s="11" t="s">
        <v>110</v>
      </c>
      <c r="D7" s="11">
        <v>140</v>
      </c>
      <c r="E7" s="11">
        <v>0</v>
      </c>
      <c r="F7" s="11">
        <v>0</v>
      </c>
      <c r="G7" s="11" t="s">
        <v>65</v>
      </c>
      <c r="H7" s="11" t="s">
        <v>111</v>
      </c>
      <c r="I7" s="11" t="s">
        <v>23</v>
      </c>
      <c r="J7" s="11">
        <v>73521.13</v>
      </c>
      <c r="K7" s="12">
        <v>0</v>
      </c>
      <c r="L7" s="12">
        <v>1</v>
      </c>
      <c r="M7" s="12">
        <v>0</v>
      </c>
      <c r="N7" s="12">
        <v>1</v>
      </c>
      <c r="O7" s="12">
        <v>80.85</v>
      </c>
      <c r="P7" s="12">
        <v>0</v>
      </c>
      <c r="Q7" s="12">
        <v>0</v>
      </c>
      <c r="R7" s="13">
        <v>10000</v>
      </c>
      <c r="S7" s="13">
        <v>0</v>
      </c>
      <c r="T7" s="13" t="s">
        <v>21</v>
      </c>
      <c r="U7" s="6" t="b">
        <f t="shared" si="0"/>
        <v>1</v>
      </c>
      <c r="V7" s="6" t="b">
        <f t="shared" si="1"/>
        <v>1</v>
      </c>
      <c r="W7" s="6" t="b">
        <f t="shared" si="1"/>
        <v>1</v>
      </c>
      <c r="X7" s="6" t="b">
        <f t="shared" si="1"/>
        <v>1</v>
      </c>
      <c r="Y7" s="6" t="b">
        <f t="shared" si="1"/>
        <v>1</v>
      </c>
      <c r="Z7" s="6" t="b">
        <f t="shared" si="2"/>
        <v>1</v>
      </c>
      <c r="AA7" s="6" t="b">
        <f t="shared" si="3"/>
        <v>0</v>
      </c>
      <c r="AB7" s="6" t="str">
        <f t="shared" si="5"/>
        <v>Non-Competitive</v>
      </c>
      <c r="AC7" s="6" t="str">
        <f t="shared" si="5"/>
        <v>Non-Competitive</v>
      </c>
      <c r="AD7" s="6" t="str">
        <f t="shared" si="5"/>
        <v>Non-Competitive</v>
      </c>
      <c r="AE7" s="6" t="str">
        <f t="shared" si="5"/>
        <v>Non-Competitive</v>
      </c>
      <c r="AF7" s="6" t="str">
        <f t="shared" si="5"/>
        <v>Non-Competitive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</row>
    <row r="8" spans="1:47" ht="15">
      <c r="A8" s="6" t="str">
        <f t="shared" si="4"/>
        <v>DAUSDES8 MCN_MCN_1 FROM_TO</v>
      </c>
      <c r="B8" s="11" t="s">
        <v>24</v>
      </c>
      <c r="C8" s="11" t="s">
        <v>112</v>
      </c>
      <c r="D8" s="11">
        <v>480</v>
      </c>
      <c r="E8" s="11">
        <v>2</v>
      </c>
      <c r="F8" s="11">
        <v>2</v>
      </c>
      <c r="G8" s="11" t="s">
        <v>26</v>
      </c>
      <c r="H8" s="11" t="s">
        <v>113</v>
      </c>
      <c r="I8" s="11" t="s">
        <v>20</v>
      </c>
      <c r="J8" s="11">
        <v>73521.13</v>
      </c>
      <c r="K8" s="12">
        <v>-0.30041</v>
      </c>
      <c r="L8" s="12">
        <v>0.104517</v>
      </c>
      <c r="M8" s="12">
        <v>-0.47863</v>
      </c>
      <c r="N8" s="12">
        <v>0.510042</v>
      </c>
      <c r="O8" s="12">
        <v>1028.21</v>
      </c>
      <c r="P8" s="12">
        <v>202.5023</v>
      </c>
      <c r="Q8" s="12">
        <v>0</v>
      </c>
      <c r="R8" s="13">
        <v>933.922</v>
      </c>
      <c r="S8" s="13">
        <v>8919.504</v>
      </c>
      <c r="T8" s="13" t="s">
        <v>21</v>
      </c>
      <c r="U8" s="6" t="b">
        <f t="shared" si="0"/>
        <v>0</v>
      </c>
      <c r="V8" s="6" t="b">
        <f t="shared" si="1"/>
        <v>0</v>
      </c>
      <c r="W8" s="6" t="b">
        <f t="shared" si="1"/>
        <v>0</v>
      </c>
      <c r="X8" s="6" t="b">
        <f t="shared" si="1"/>
        <v>0</v>
      </c>
      <c r="Y8" s="6" t="b">
        <f t="shared" si="1"/>
        <v>0</v>
      </c>
      <c r="Z8" s="6" t="b">
        <f t="shared" si="2"/>
        <v>1</v>
      </c>
      <c r="AA8" s="6" t="b">
        <f t="shared" si="3"/>
        <v>1</v>
      </c>
      <c r="AB8" s="6" t="str">
        <f t="shared" si="5"/>
        <v>Non-Competitive</v>
      </c>
      <c r="AC8" s="6" t="str">
        <f t="shared" si="5"/>
        <v>Non-Competitive</v>
      </c>
      <c r="AD8" s="6" t="str">
        <f t="shared" si="5"/>
        <v>Non-Competitive</v>
      </c>
      <c r="AE8" s="6" t="str">
        <f t="shared" si="5"/>
        <v>Non-Competitive</v>
      </c>
      <c r="AF8" s="6" t="str">
        <f t="shared" si="5"/>
        <v>Non-Competitive</v>
      </c>
      <c r="AG8" s="14">
        <v>16</v>
      </c>
      <c r="AH8" s="14">
        <v>16</v>
      </c>
      <c r="AI8" s="14">
        <v>24</v>
      </c>
      <c r="AJ8" s="14">
        <v>16</v>
      </c>
      <c r="AK8" s="14">
        <v>16</v>
      </c>
      <c r="AL8" s="14">
        <v>24</v>
      </c>
      <c r="AM8" s="14">
        <v>16</v>
      </c>
      <c r="AN8" s="14">
        <v>16</v>
      </c>
      <c r="AO8" s="14">
        <v>24</v>
      </c>
      <c r="AP8" s="14">
        <v>16</v>
      </c>
      <c r="AQ8" s="14">
        <v>16</v>
      </c>
      <c r="AR8" s="14">
        <v>24</v>
      </c>
      <c r="AS8" s="14">
        <v>16</v>
      </c>
      <c r="AT8" s="14">
        <v>16</v>
      </c>
      <c r="AU8" s="14">
        <v>24</v>
      </c>
    </row>
    <row r="9" spans="1:47" ht="15">
      <c r="A9" s="6" t="str">
        <f t="shared" si="4"/>
        <v>DAUSDES8 MCN_MCN_1 TO_FROM</v>
      </c>
      <c r="B9" s="11" t="s">
        <v>24</v>
      </c>
      <c r="C9" s="11" t="s">
        <v>112</v>
      </c>
      <c r="D9" s="11">
        <v>480</v>
      </c>
      <c r="E9" s="11">
        <v>2</v>
      </c>
      <c r="F9" s="11">
        <v>2</v>
      </c>
      <c r="G9" s="11" t="s">
        <v>26</v>
      </c>
      <c r="H9" s="11" t="s">
        <v>113</v>
      </c>
      <c r="I9" s="11" t="s">
        <v>23</v>
      </c>
      <c r="J9" s="11">
        <v>73521.13</v>
      </c>
      <c r="K9" s="12">
        <v>-0.10452</v>
      </c>
      <c r="L9" s="12">
        <v>0.300412</v>
      </c>
      <c r="M9" s="12">
        <v>-0.51004</v>
      </c>
      <c r="N9" s="12">
        <v>0.478635</v>
      </c>
      <c r="O9" s="12">
        <v>376.2873</v>
      </c>
      <c r="P9" s="12">
        <v>-364.865</v>
      </c>
      <c r="Q9" s="12">
        <v>0</v>
      </c>
      <c r="R9" s="13">
        <v>8863.739</v>
      </c>
      <c r="S9" s="13">
        <v>1353.435</v>
      </c>
      <c r="T9" s="13" t="s">
        <v>21</v>
      </c>
      <c r="U9" s="6" t="b">
        <f t="shared" si="0"/>
        <v>0</v>
      </c>
      <c r="V9" s="6" t="b">
        <f t="shared" si="1"/>
        <v>1</v>
      </c>
      <c r="W9" s="6" t="b">
        <f t="shared" si="1"/>
        <v>1</v>
      </c>
      <c r="X9" s="6" t="b">
        <f t="shared" si="1"/>
        <v>1</v>
      </c>
      <c r="Y9" s="6" t="b">
        <f t="shared" si="1"/>
        <v>1</v>
      </c>
      <c r="Z9" s="6" t="b">
        <f t="shared" si="2"/>
        <v>1</v>
      </c>
      <c r="AA9" s="6" t="b">
        <f t="shared" si="3"/>
        <v>1</v>
      </c>
      <c r="AB9" s="6" t="str">
        <f t="shared" si="5"/>
        <v>Non-Competitive</v>
      </c>
      <c r="AC9" s="6" t="str">
        <f t="shared" si="5"/>
        <v>Competitive</v>
      </c>
      <c r="AD9" s="6" t="str">
        <f t="shared" si="5"/>
        <v>Competitive</v>
      </c>
      <c r="AE9" s="6" t="str">
        <f t="shared" si="5"/>
        <v>Competitive</v>
      </c>
      <c r="AF9" s="6" t="str">
        <f t="shared" si="5"/>
        <v>Competitive</v>
      </c>
      <c r="AG9" s="14">
        <v>58</v>
      </c>
      <c r="AH9" s="14">
        <v>122</v>
      </c>
      <c r="AI9" s="14">
        <v>134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</row>
    <row r="10" spans="1:47" ht="15">
      <c r="A10" s="11" t="str">
        <f t="shared" si="4"/>
        <v>DAUSSND5 MCN_MCN_1 FROM_TO</v>
      </c>
      <c r="B10" s="11" t="s">
        <v>25</v>
      </c>
      <c r="C10" s="11" t="s">
        <v>112</v>
      </c>
      <c r="D10" s="11">
        <v>480</v>
      </c>
      <c r="E10" s="11">
        <v>5</v>
      </c>
      <c r="F10" s="11">
        <v>5</v>
      </c>
      <c r="G10" s="11" t="s">
        <v>26</v>
      </c>
      <c r="H10" s="11" t="s">
        <v>113</v>
      </c>
      <c r="I10" s="11" t="s">
        <v>20</v>
      </c>
      <c r="J10" s="11">
        <v>73521.13</v>
      </c>
      <c r="K10" s="12">
        <v>-0.305</v>
      </c>
      <c r="L10" s="12">
        <v>0.100684</v>
      </c>
      <c r="M10" s="12">
        <v>-0.47009</v>
      </c>
      <c r="N10" s="12">
        <v>0.518478</v>
      </c>
      <c r="O10" s="12">
        <v>1749.85</v>
      </c>
      <c r="P10" s="12">
        <v>-124.931</v>
      </c>
      <c r="Q10" s="12">
        <v>0</v>
      </c>
      <c r="R10" s="13">
        <v>1439.473</v>
      </c>
      <c r="S10" s="13">
        <v>4915.776</v>
      </c>
      <c r="T10" s="13" t="s">
        <v>21</v>
      </c>
      <c r="U10" s="14" t="b">
        <f aca="true" t="shared" si="6" ref="U10:Y68">($S10&lt;U$2)</f>
        <v>0</v>
      </c>
      <c r="V10" s="14" t="b">
        <f t="shared" si="1"/>
        <v>0</v>
      </c>
      <c r="W10" s="14" t="b">
        <f t="shared" si="1"/>
        <v>0</v>
      </c>
      <c r="X10" s="14" t="b">
        <f t="shared" si="1"/>
        <v>0</v>
      </c>
      <c r="Y10" s="14" t="b">
        <f t="shared" si="1"/>
        <v>0</v>
      </c>
      <c r="Z10" s="14" t="b">
        <f aca="true" t="shared" si="7" ref="Z10:Z73">(P10&lt;D10)</f>
        <v>1</v>
      </c>
      <c r="AA10" s="14" t="b">
        <f aca="true" t="shared" si="8" ref="AA10:AA73">(K10&lt;=-0.02)</f>
        <v>1</v>
      </c>
      <c r="AB10" s="14" t="str">
        <f aca="true" t="shared" si="9" ref="AB10:AF60">IF(AND(U10,$Z10,$AA10),"Competitive","Non-Competitive")</f>
        <v>Non-Competitive</v>
      </c>
      <c r="AC10" s="14" t="str">
        <f t="shared" si="9"/>
        <v>Non-Competitive</v>
      </c>
      <c r="AD10" s="14" t="str">
        <f t="shared" si="9"/>
        <v>Non-Competitive</v>
      </c>
      <c r="AE10" s="14" t="str">
        <f t="shared" si="9"/>
        <v>Non-Competitive</v>
      </c>
      <c r="AF10" s="14" t="str">
        <f t="shared" si="9"/>
        <v>Non-Competitive</v>
      </c>
      <c r="AG10" s="14">
        <v>33</v>
      </c>
      <c r="AH10" s="14">
        <v>33</v>
      </c>
      <c r="AI10" s="14">
        <v>74</v>
      </c>
      <c r="AJ10" s="14">
        <v>33</v>
      </c>
      <c r="AK10" s="14">
        <v>33</v>
      </c>
      <c r="AL10" s="14">
        <v>74</v>
      </c>
      <c r="AM10" s="14">
        <v>33</v>
      </c>
      <c r="AN10" s="14">
        <v>33</v>
      </c>
      <c r="AO10" s="14">
        <v>74</v>
      </c>
      <c r="AP10" s="14">
        <v>33</v>
      </c>
      <c r="AQ10" s="14">
        <v>33</v>
      </c>
      <c r="AR10" s="14">
        <v>74</v>
      </c>
      <c r="AS10" s="14">
        <v>33</v>
      </c>
      <c r="AT10" s="14">
        <v>33</v>
      </c>
      <c r="AU10" s="14">
        <v>74</v>
      </c>
    </row>
    <row r="11" spans="1:47" ht="15">
      <c r="A11" s="11" t="str">
        <f t="shared" si="4"/>
        <v>DAUSSND5 MCN_MCN_1 TO_FROM</v>
      </c>
      <c r="B11" s="11" t="s">
        <v>25</v>
      </c>
      <c r="C11" s="11" t="s">
        <v>112</v>
      </c>
      <c r="D11" s="11">
        <v>480</v>
      </c>
      <c r="E11" s="11">
        <v>5</v>
      </c>
      <c r="F11" s="11">
        <v>5</v>
      </c>
      <c r="G11" s="11" t="s">
        <v>26</v>
      </c>
      <c r="H11" s="11" t="s">
        <v>113</v>
      </c>
      <c r="I11" s="11" t="s">
        <v>23</v>
      </c>
      <c r="J11" s="11">
        <v>73521.13</v>
      </c>
      <c r="K11" s="12">
        <v>-0.10068</v>
      </c>
      <c r="L11" s="12">
        <v>0.304996</v>
      </c>
      <c r="M11" s="12">
        <v>-0.51848</v>
      </c>
      <c r="N11" s="12">
        <v>0.470086</v>
      </c>
      <c r="O11" s="12">
        <v>917.0089</v>
      </c>
      <c r="P11" s="12">
        <v>-40.2059</v>
      </c>
      <c r="Q11" s="12">
        <v>0</v>
      </c>
      <c r="R11" s="13">
        <v>4673.706</v>
      </c>
      <c r="S11" s="13">
        <v>1922.185</v>
      </c>
      <c r="T11" s="13" t="s">
        <v>21</v>
      </c>
      <c r="U11" s="14" t="b">
        <f t="shared" si="6"/>
        <v>0</v>
      </c>
      <c r="V11" s="14" t="b">
        <f t="shared" si="1"/>
        <v>0</v>
      </c>
      <c r="W11" s="14" t="b">
        <f t="shared" si="1"/>
        <v>1</v>
      </c>
      <c r="X11" s="14" t="b">
        <f t="shared" si="1"/>
        <v>1</v>
      </c>
      <c r="Y11" s="14" t="b">
        <f t="shared" si="1"/>
        <v>1</v>
      </c>
      <c r="Z11" s="14" t="b">
        <f t="shared" si="7"/>
        <v>1</v>
      </c>
      <c r="AA11" s="14" t="b">
        <f t="shared" si="8"/>
        <v>1</v>
      </c>
      <c r="AB11" s="14" t="str">
        <f t="shared" si="9"/>
        <v>Non-Competitive</v>
      </c>
      <c r="AC11" s="14" t="str">
        <f t="shared" si="9"/>
        <v>Non-Competitive</v>
      </c>
      <c r="AD11" s="14" t="str">
        <f t="shared" si="9"/>
        <v>Competitive</v>
      </c>
      <c r="AE11" s="14" t="str">
        <f t="shared" si="9"/>
        <v>Competitive</v>
      </c>
      <c r="AF11" s="14" t="str">
        <f t="shared" si="9"/>
        <v>Competitive</v>
      </c>
      <c r="AG11" s="14">
        <v>43</v>
      </c>
      <c r="AH11" s="14">
        <v>126</v>
      </c>
      <c r="AI11" s="14">
        <v>160</v>
      </c>
      <c r="AJ11" s="14">
        <v>43</v>
      </c>
      <c r="AK11" s="14">
        <v>126</v>
      </c>
      <c r="AL11" s="14">
        <v>160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</row>
    <row r="12" spans="1:47" ht="15">
      <c r="A12" s="11" t="str">
        <f t="shared" si="4"/>
        <v>DBBSVEN5 20__A FROM_TO</v>
      </c>
      <c r="B12" s="11" t="s">
        <v>27</v>
      </c>
      <c r="C12" s="11" t="s">
        <v>114</v>
      </c>
      <c r="D12" s="11">
        <v>1052</v>
      </c>
      <c r="E12" s="11">
        <v>4</v>
      </c>
      <c r="F12" s="11">
        <v>4</v>
      </c>
      <c r="G12" s="11" t="s">
        <v>28</v>
      </c>
      <c r="H12" s="11" t="s">
        <v>53</v>
      </c>
      <c r="I12" s="11" t="s">
        <v>20</v>
      </c>
      <c r="J12" s="11">
        <v>73521.13</v>
      </c>
      <c r="K12" s="12">
        <v>-0.19986</v>
      </c>
      <c r="L12" s="12">
        <v>0.697433</v>
      </c>
      <c r="M12" s="12">
        <v>-0.19986</v>
      </c>
      <c r="N12" s="12">
        <v>0.697433</v>
      </c>
      <c r="O12" s="12">
        <v>1489.641</v>
      </c>
      <c r="P12" s="12">
        <v>-1005.59</v>
      </c>
      <c r="Q12" s="12">
        <v>0</v>
      </c>
      <c r="R12" s="13">
        <v>3886.844</v>
      </c>
      <c r="S12" s="13">
        <v>1811.702</v>
      </c>
      <c r="T12" s="13" t="s">
        <v>22</v>
      </c>
      <c r="U12" s="14" t="b">
        <f t="shared" si="6"/>
        <v>0</v>
      </c>
      <c r="V12" s="14" t="b">
        <f t="shared" si="1"/>
        <v>0</v>
      </c>
      <c r="W12" s="14" t="b">
        <f t="shared" si="1"/>
        <v>1</v>
      </c>
      <c r="X12" s="14" t="b">
        <f t="shared" si="1"/>
        <v>1</v>
      </c>
      <c r="Y12" s="14" t="b">
        <f t="shared" si="1"/>
        <v>1</v>
      </c>
      <c r="Z12" s="14" t="b">
        <f t="shared" si="7"/>
        <v>1</v>
      </c>
      <c r="AA12" s="14" t="b">
        <f t="shared" si="8"/>
        <v>1</v>
      </c>
      <c r="AB12" s="14" t="str">
        <f t="shared" si="9"/>
        <v>Non-Competitive</v>
      </c>
      <c r="AC12" s="14" t="str">
        <f t="shared" si="9"/>
        <v>Non-Competitive</v>
      </c>
      <c r="AD12" s="14" t="str">
        <f t="shared" si="9"/>
        <v>Competitive</v>
      </c>
      <c r="AE12" s="14" t="str">
        <f t="shared" si="9"/>
        <v>Competitive</v>
      </c>
      <c r="AF12" s="14" t="str">
        <f t="shared" si="9"/>
        <v>Competitive</v>
      </c>
      <c r="AG12" s="14">
        <v>96</v>
      </c>
      <c r="AH12" s="14">
        <v>96</v>
      </c>
      <c r="AI12" s="14">
        <v>153</v>
      </c>
      <c r="AJ12" s="14">
        <v>96</v>
      </c>
      <c r="AK12" s="14">
        <v>96</v>
      </c>
      <c r="AL12" s="14">
        <v>153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</row>
    <row r="13" spans="1:47" ht="15">
      <c r="A13" s="11" t="str">
        <f t="shared" si="4"/>
        <v>DBBSVEN5 20__A TO_FROM</v>
      </c>
      <c r="B13" s="11" t="s">
        <v>27</v>
      </c>
      <c r="C13" s="11" t="s">
        <v>114</v>
      </c>
      <c r="D13" s="11">
        <v>1052</v>
      </c>
      <c r="E13" s="11">
        <v>4</v>
      </c>
      <c r="F13" s="11">
        <v>4</v>
      </c>
      <c r="G13" s="11" t="s">
        <v>28</v>
      </c>
      <c r="H13" s="11" t="s">
        <v>53</v>
      </c>
      <c r="I13" s="11" t="s">
        <v>23</v>
      </c>
      <c r="J13" s="11">
        <v>73521.13</v>
      </c>
      <c r="K13" s="12">
        <v>-0.69743</v>
      </c>
      <c r="L13" s="12">
        <v>0.199861</v>
      </c>
      <c r="M13" s="12">
        <v>-0.69743</v>
      </c>
      <c r="N13" s="12">
        <v>0.199861</v>
      </c>
      <c r="O13" s="12">
        <v>2321.388</v>
      </c>
      <c r="P13" s="12">
        <v>527.3141</v>
      </c>
      <c r="Q13" s="12">
        <v>0</v>
      </c>
      <c r="R13" s="13">
        <v>1725.785</v>
      </c>
      <c r="S13" s="13">
        <v>4189.555</v>
      </c>
      <c r="T13" s="13" t="s">
        <v>22</v>
      </c>
      <c r="U13" s="14" t="b">
        <f t="shared" si="6"/>
        <v>0</v>
      </c>
      <c r="V13" s="14" t="b">
        <f t="shared" si="1"/>
        <v>0</v>
      </c>
      <c r="W13" s="14" t="b">
        <f t="shared" si="1"/>
        <v>0</v>
      </c>
      <c r="X13" s="14" t="b">
        <f t="shared" si="1"/>
        <v>0</v>
      </c>
      <c r="Y13" s="14" t="b">
        <f t="shared" si="1"/>
        <v>0</v>
      </c>
      <c r="Z13" s="14" t="b">
        <f t="shared" si="7"/>
        <v>1</v>
      </c>
      <c r="AA13" s="14" t="b">
        <f t="shared" si="8"/>
        <v>1</v>
      </c>
      <c r="AB13" s="14" t="str">
        <f t="shared" si="9"/>
        <v>Non-Competitive</v>
      </c>
      <c r="AC13" s="14" t="str">
        <f t="shared" si="9"/>
        <v>Non-Competitive</v>
      </c>
      <c r="AD13" s="14" t="str">
        <f t="shared" si="9"/>
        <v>Non-Competitive</v>
      </c>
      <c r="AE13" s="14" t="str">
        <f t="shared" si="9"/>
        <v>Non-Competitive</v>
      </c>
      <c r="AF13" s="14" t="str">
        <f t="shared" si="9"/>
        <v>Non-Competitive</v>
      </c>
      <c r="AG13" s="14">
        <v>40</v>
      </c>
      <c r="AH13" s="14">
        <v>40</v>
      </c>
      <c r="AI13" s="14">
        <v>108</v>
      </c>
      <c r="AJ13" s="14">
        <v>40</v>
      </c>
      <c r="AK13" s="14">
        <v>40</v>
      </c>
      <c r="AL13" s="14">
        <v>108</v>
      </c>
      <c r="AM13" s="14">
        <v>40</v>
      </c>
      <c r="AN13" s="14">
        <v>40</v>
      </c>
      <c r="AO13" s="14">
        <v>108</v>
      </c>
      <c r="AP13" s="14">
        <v>40</v>
      </c>
      <c r="AQ13" s="14">
        <v>40</v>
      </c>
      <c r="AR13" s="14">
        <v>108</v>
      </c>
      <c r="AS13" s="14">
        <v>40</v>
      </c>
      <c r="AT13" s="14">
        <v>40</v>
      </c>
      <c r="AU13" s="14">
        <v>108</v>
      </c>
    </row>
    <row r="14" spans="1:47" ht="15">
      <c r="A14" s="11" t="str">
        <f t="shared" si="4"/>
        <v>DBWNTWI5 TWINBU_T1H FROM_TO</v>
      </c>
      <c r="B14" s="11" t="s">
        <v>115</v>
      </c>
      <c r="C14" s="11" t="s">
        <v>70</v>
      </c>
      <c r="D14" s="11">
        <v>308</v>
      </c>
      <c r="E14" s="11">
        <v>2</v>
      </c>
      <c r="F14" s="11">
        <v>2</v>
      </c>
      <c r="G14" s="11" t="s">
        <v>71</v>
      </c>
      <c r="H14" s="11" t="s">
        <v>72</v>
      </c>
      <c r="I14" s="11" t="s">
        <v>20</v>
      </c>
      <c r="J14" s="11">
        <v>73521.13</v>
      </c>
      <c r="K14" s="12">
        <v>-0.06832</v>
      </c>
      <c r="L14" s="12">
        <v>0.181965</v>
      </c>
      <c r="M14" s="12">
        <v>-0.46169</v>
      </c>
      <c r="N14" s="12">
        <v>0.230521</v>
      </c>
      <c r="O14" s="12">
        <v>718.3069</v>
      </c>
      <c r="P14" s="12">
        <v>-79.4447</v>
      </c>
      <c r="Q14" s="12">
        <v>0</v>
      </c>
      <c r="R14" s="13">
        <v>2656.416</v>
      </c>
      <c r="S14" s="13">
        <v>10000</v>
      </c>
      <c r="T14" s="13" t="s">
        <v>21</v>
      </c>
      <c r="U14" s="14" t="b">
        <f t="shared" si="6"/>
        <v>0</v>
      </c>
      <c r="V14" s="14" t="b">
        <f t="shared" si="1"/>
        <v>0</v>
      </c>
      <c r="W14" s="14" t="b">
        <f t="shared" si="1"/>
        <v>0</v>
      </c>
      <c r="X14" s="14" t="b">
        <f t="shared" si="1"/>
        <v>0</v>
      </c>
      <c r="Y14" s="14" t="b">
        <f t="shared" si="1"/>
        <v>0</v>
      </c>
      <c r="Z14" s="14" t="b">
        <f t="shared" si="7"/>
        <v>1</v>
      </c>
      <c r="AA14" s="14" t="b">
        <f t="shared" si="8"/>
        <v>1</v>
      </c>
      <c r="AB14" s="14" t="str">
        <f t="shared" si="9"/>
        <v>Non-Competitive</v>
      </c>
      <c r="AC14" s="14" t="str">
        <f t="shared" si="9"/>
        <v>Non-Competitive</v>
      </c>
      <c r="AD14" s="14" t="str">
        <f t="shared" si="9"/>
        <v>Non-Competitive</v>
      </c>
      <c r="AE14" s="14" t="str">
        <f t="shared" si="9"/>
        <v>Non-Competitive</v>
      </c>
      <c r="AF14" s="14" t="str">
        <f t="shared" si="9"/>
        <v>Non-Competitive</v>
      </c>
      <c r="AG14" s="14">
        <v>2</v>
      </c>
      <c r="AH14" s="14">
        <v>2</v>
      </c>
      <c r="AI14" s="14">
        <v>2</v>
      </c>
      <c r="AJ14" s="14">
        <v>2</v>
      </c>
      <c r="AK14" s="14">
        <v>2</v>
      </c>
      <c r="AL14" s="14">
        <v>2</v>
      </c>
      <c r="AM14" s="14">
        <v>2</v>
      </c>
      <c r="AN14" s="14">
        <v>2</v>
      </c>
      <c r="AO14" s="14">
        <v>2</v>
      </c>
      <c r="AP14" s="14">
        <v>2</v>
      </c>
      <c r="AQ14" s="14">
        <v>2</v>
      </c>
      <c r="AR14" s="14">
        <v>2</v>
      </c>
      <c r="AS14" s="14">
        <v>2</v>
      </c>
      <c r="AT14" s="14">
        <v>2</v>
      </c>
      <c r="AU14" s="14">
        <v>2</v>
      </c>
    </row>
    <row r="15" spans="1:47" ht="15">
      <c r="A15" s="11" t="str">
        <f t="shared" si="4"/>
        <v>DBWNTWI5 TWINBU_T1H TO_FROM</v>
      </c>
      <c r="B15" s="11" t="s">
        <v>115</v>
      </c>
      <c r="C15" s="11" t="s">
        <v>70</v>
      </c>
      <c r="D15" s="11">
        <v>308</v>
      </c>
      <c r="E15" s="11">
        <v>2</v>
      </c>
      <c r="F15" s="11">
        <v>2</v>
      </c>
      <c r="G15" s="11" t="s">
        <v>71</v>
      </c>
      <c r="H15" s="11" t="s">
        <v>72</v>
      </c>
      <c r="I15" s="11" t="s">
        <v>23</v>
      </c>
      <c r="J15" s="11">
        <v>73521.13</v>
      </c>
      <c r="K15" s="12">
        <v>-0.06458</v>
      </c>
      <c r="L15" s="12">
        <v>0.193114</v>
      </c>
      <c r="M15" s="12">
        <v>-0.23052</v>
      </c>
      <c r="N15" s="12">
        <v>0.461686</v>
      </c>
      <c r="O15" s="12">
        <v>223.6265</v>
      </c>
      <c r="P15" s="12">
        <v>-218.005</v>
      </c>
      <c r="Q15" s="12">
        <v>0</v>
      </c>
      <c r="R15" s="13">
        <v>6400.32</v>
      </c>
      <c r="S15" s="13">
        <v>3036.316</v>
      </c>
      <c r="T15" s="13" t="s">
        <v>21</v>
      </c>
      <c r="U15" s="14" t="b">
        <f t="shared" si="6"/>
        <v>0</v>
      </c>
      <c r="V15" s="14" t="b">
        <f t="shared" si="1"/>
        <v>0</v>
      </c>
      <c r="W15" s="14" t="b">
        <f t="shared" si="1"/>
        <v>0</v>
      </c>
      <c r="X15" s="14" t="b">
        <f t="shared" si="1"/>
        <v>0</v>
      </c>
      <c r="Y15" s="14" t="b">
        <f t="shared" si="1"/>
        <v>0</v>
      </c>
      <c r="Z15" s="14" t="b">
        <f t="shared" si="7"/>
        <v>1</v>
      </c>
      <c r="AA15" s="14" t="b">
        <f t="shared" si="8"/>
        <v>1</v>
      </c>
      <c r="AB15" s="14" t="str">
        <f t="shared" si="9"/>
        <v>Non-Competitive</v>
      </c>
      <c r="AC15" s="14" t="str">
        <f t="shared" si="9"/>
        <v>Non-Competitive</v>
      </c>
      <c r="AD15" s="14" t="str">
        <f t="shared" si="9"/>
        <v>Non-Competitive</v>
      </c>
      <c r="AE15" s="14" t="str">
        <f t="shared" si="9"/>
        <v>Non-Competitive</v>
      </c>
      <c r="AF15" s="14" t="str">
        <f t="shared" si="9"/>
        <v>Non-Competitive</v>
      </c>
      <c r="AG15" s="14">
        <v>33</v>
      </c>
      <c r="AH15" s="14">
        <v>33</v>
      </c>
      <c r="AI15" s="14">
        <v>33</v>
      </c>
      <c r="AJ15" s="14">
        <v>33</v>
      </c>
      <c r="AK15" s="14">
        <v>33</v>
      </c>
      <c r="AL15" s="14">
        <v>33</v>
      </c>
      <c r="AM15" s="14">
        <v>33</v>
      </c>
      <c r="AN15" s="14">
        <v>33</v>
      </c>
      <c r="AO15" s="14">
        <v>33</v>
      </c>
      <c r="AP15" s="14">
        <v>33</v>
      </c>
      <c r="AQ15" s="14">
        <v>33</v>
      </c>
      <c r="AR15" s="14">
        <v>33</v>
      </c>
      <c r="AS15" s="14">
        <v>33</v>
      </c>
      <c r="AT15" s="14">
        <v>33</v>
      </c>
      <c r="AU15" s="14">
        <v>33</v>
      </c>
    </row>
    <row r="16" spans="1:47" ht="15">
      <c r="A16" s="11" t="str">
        <f t="shared" si="4"/>
        <v>DCBYCHB5 GBY_AT2 FROM_TO</v>
      </c>
      <c r="B16" s="11" t="s">
        <v>116</v>
      </c>
      <c r="C16" s="11" t="s">
        <v>33</v>
      </c>
      <c r="D16" s="11">
        <v>504</v>
      </c>
      <c r="E16" s="11">
        <v>2</v>
      </c>
      <c r="F16" s="11">
        <v>2</v>
      </c>
      <c r="G16" s="11" t="s">
        <v>34</v>
      </c>
      <c r="H16" s="11" t="s">
        <v>35</v>
      </c>
      <c r="I16" s="11" t="s">
        <v>20</v>
      </c>
      <c r="J16" s="11">
        <v>73521.13</v>
      </c>
      <c r="K16" s="12">
        <v>-0.22859</v>
      </c>
      <c r="L16" s="12">
        <v>0.111663</v>
      </c>
      <c r="M16" s="12">
        <v>-0.40215</v>
      </c>
      <c r="N16" s="12">
        <v>0.111663</v>
      </c>
      <c r="O16" s="12">
        <v>1448.406</v>
      </c>
      <c r="P16" s="12">
        <v>-22.3778</v>
      </c>
      <c r="Q16" s="12">
        <v>0</v>
      </c>
      <c r="R16" s="13">
        <v>1432.728</v>
      </c>
      <c r="S16" s="13">
        <v>2292.352</v>
      </c>
      <c r="T16" s="13" t="s">
        <v>21</v>
      </c>
      <c r="U16" s="14" t="b">
        <f t="shared" si="6"/>
        <v>0</v>
      </c>
      <c r="V16" s="14" t="b">
        <f t="shared" si="1"/>
        <v>0</v>
      </c>
      <c r="W16" s="14" t="b">
        <f t="shared" si="1"/>
        <v>0</v>
      </c>
      <c r="X16" s="14" t="b">
        <f t="shared" si="1"/>
        <v>1</v>
      </c>
      <c r="Y16" s="14" t="b">
        <f t="shared" si="1"/>
        <v>1</v>
      </c>
      <c r="Z16" s="14" t="b">
        <f t="shared" si="7"/>
        <v>1</v>
      </c>
      <c r="AA16" s="14" t="b">
        <f t="shared" si="8"/>
        <v>1</v>
      </c>
      <c r="AB16" s="14" t="str">
        <f t="shared" si="9"/>
        <v>Non-Competitive</v>
      </c>
      <c r="AC16" s="14" t="str">
        <f t="shared" si="9"/>
        <v>Non-Competitive</v>
      </c>
      <c r="AD16" s="14" t="str">
        <f t="shared" si="9"/>
        <v>Non-Competitive</v>
      </c>
      <c r="AE16" s="14" t="str">
        <f t="shared" si="9"/>
        <v>Competitive</v>
      </c>
      <c r="AF16" s="14" t="str">
        <f t="shared" si="9"/>
        <v>Competitive</v>
      </c>
      <c r="AG16" s="14">
        <v>45</v>
      </c>
      <c r="AH16" s="14">
        <v>66</v>
      </c>
      <c r="AI16" s="14">
        <v>87</v>
      </c>
      <c r="AJ16" s="14">
        <v>45</v>
      </c>
      <c r="AK16" s="14">
        <v>66</v>
      </c>
      <c r="AL16" s="14">
        <v>87</v>
      </c>
      <c r="AM16" s="14">
        <v>45</v>
      </c>
      <c r="AN16" s="14">
        <v>66</v>
      </c>
      <c r="AO16" s="14">
        <v>87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</row>
    <row r="17" spans="1:47" ht="15">
      <c r="A17" s="11" t="str">
        <f t="shared" si="4"/>
        <v>DCBYCHB5 GBY_AT2 TO_FROM</v>
      </c>
      <c r="B17" s="11" t="s">
        <v>116</v>
      </c>
      <c r="C17" s="11" t="s">
        <v>33</v>
      </c>
      <c r="D17" s="11">
        <v>504</v>
      </c>
      <c r="E17" s="11">
        <v>2</v>
      </c>
      <c r="F17" s="11">
        <v>2</v>
      </c>
      <c r="G17" s="11" t="s">
        <v>34</v>
      </c>
      <c r="H17" s="11" t="s">
        <v>35</v>
      </c>
      <c r="I17" s="11" t="s">
        <v>23</v>
      </c>
      <c r="J17" s="11">
        <v>73521.13</v>
      </c>
      <c r="K17" s="12">
        <v>-0.11166</v>
      </c>
      <c r="L17" s="12">
        <v>0.228586</v>
      </c>
      <c r="M17" s="12">
        <v>-0.11166</v>
      </c>
      <c r="N17" s="12">
        <v>0.402153</v>
      </c>
      <c r="O17" s="12">
        <v>583.566</v>
      </c>
      <c r="P17" s="12">
        <v>1.780384</v>
      </c>
      <c r="Q17" s="12">
        <v>0</v>
      </c>
      <c r="R17" s="13">
        <v>2289.087</v>
      </c>
      <c r="S17" s="13">
        <v>1639.47</v>
      </c>
      <c r="T17" s="13" t="s">
        <v>21</v>
      </c>
      <c r="U17" s="14" t="b">
        <f t="shared" si="6"/>
        <v>0</v>
      </c>
      <c r="V17" s="14" t="b">
        <f t="shared" si="1"/>
        <v>0</v>
      </c>
      <c r="W17" s="14" t="b">
        <f t="shared" si="1"/>
        <v>1</v>
      </c>
      <c r="X17" s="14" t="b">
        <f t="shared" si="1"/>
        <v>1</v>
      </c>
      <c r="Y17" s="14" t="b">
        <f t="shared" si="1"/>
        <v>1</v>
      </c>
      <c r="Z17" s="14" t="b">
        <f t="shared" si="7"/>
        <v>1</v>
      </c>
      <c r="AA17" s="14" t="b">
        <f t="shared" si="8"/>
        <v>1</v>
      </c>
      <c r="AB17" s="14" t="str">
        <f t="shared" si="9"/>
        <v>Non-Competitive</v>
      </c>
      <c r="AC17" s="14" t="str">
        <f t="shared" si="9"/>
        <v>Non-Competitive</v>
      </c>
      <c r="AD17" s="14" t="str">
        <f t="shared" si="9"/>
        <v>Competitive</v>
      </c>
      <c r="AE17" s="14" t="str">
        <f t="shared" si="9"/>
        <v>Competitive</v>
      </c>
      <c r="AF17" s="14" t="str">
        <f t="shared" si="9"/>
        <v>Competitive</v>
      </c>
      <c r="AG17" s="14">
        <v>56</v>
      </c>
      <c r="AH17" s="14">
        <v>75</v>
      </c>
      <c r="AI17" s="14">
        <v>143</v>
      </c>
      <c r="AJ17" s="14">
        <v>56</v>
      </c>
      <c r="AK17" s="14">
        <v>75</v>
      </c>
      <c r="AL17" s="14">
        <v>143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</row>
    <row r="18" spans="1:47" ht="15">
      <c r="A18" s="11" t="str">
        <f t="shared" si="4"/>
        <v>DCBYCHB5 GBY_AT2L FROM_TO</v>
      </c>
      <c r="B18" s="11" t="s">
        <v>116</v>
      </c>
      <c r="C18" s="11" t="s">
        <v>36</v>
      </c>
      <c r="D18" s="11">
        <v>504</v>
      </c>
      <c r="E18" s="11">
        <v>2</v>
      </c>
      <c r="F18" s="11">
        <v>2</v>
      </c>
      <c r="G18" s="11" t="s">
        <v>37</v>
      </c>
      <c r="H18" s="11" t="s">
        <v>35</v>
      </c>
      <c r="I18" s="11" t="s">
        <v>20</v>
      </c>
      <c r="J18" s="11">
        <v>73521.13</v>
      </c>
      <c r="K18" s="12">
        <v>-0.11166</v>
      </c>
      <c r="L18" s="12">
        <v>0.228586</v>
      </c>
      <c r="M18" s="12">
        <v>-0.65293</v>
      </c>
      <c r="N18" s="12">
        <v>0.402153</v>
      </c>
      <c r="O18" s="12">
        <v>583.566</v>
      </c>
      <c r="P18" s="12">
        <v>1.780384</v>
      </c>
      <c r="Q18" s="12">
        <v>0</v>
      </c>
      <c r="R18" s="13">
        <v>2289.087</v>
      </c>
      <c r="S18" s="13">
        <v>1639.47</v>
      </c>
      <c r="T18" s="13" t="s">
        <v>21</v>
      </c>
      <c r="U18" s="14" t="b">
        <f t="shared" si="6"/>
        <v>0</v>
      </c>
      <c r="V18" s="14" t="b">
        <f t="shared" si="1"/>
        <v>0</v>
      </c>
      <c r="W18" s="14" t="b">
        <f t="shared" si="1"/>
        <v>1</v>
      </c>
      <c r="X18" s="14" t="b">
        <f t="shared" si="1"/>
        <v>1</v>
      </c>
      <c r="Y18" s="14" t="b">
        <f t="shared" si="1"/>
        <v>1</v>
      </c>
      <c r="Z18" s="14" t="b">
        <f t="shared" si="7"/>
        <v>1</v>
      </c>
      <c r="AA18" s="14" t="b">
        <f t="shared" si="8"/>
        <v>1</v>
      </c>
      <c r="AB18" s="14" t="str">
        <f t="shared" si="9"/>
        <v>Non-Competitive</v>
      </c>
      <c r="AC18" s="14" t="str">
        <f t="shared" si="9"/>
        <v>Non-Competitive</v>
      </c>
      <c r="AD18" s="14" t="str">
        <f t="shared" si="9"/>
        <v>Competitive</v>
      </c>
      <c r="AE18" s="14" t="str">
        <f t="shared" si="9"/>
        <v>Competitive</v>
      </c>
      <c r="AF18" s="14" t="str">
        <f t="shared" si="9"/>
        <v>Competitive</v>
      </c>
      <c r="AG18" s="14">
        <v>56</v>
      </c>
      <c r="AH18" s="14">
        <v>75</v>
      </c>
      <c r="AI18" s="14">
        <v>143</v>
      </c>
      <c r="AJ18" s="14">
        <v>56</v>
      </c>
      <c r="AK18" s="14">
        <v>75</v>
      </c>
      <c r="AL18" s="14">
        <v>143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</row>
    <row r="19" spans="1:47" ht="15">
      <c r="A19" s="11" t="str">
        <f t="shared" si="4"/>
        <v>DCBYCHB5 GBY_AT2L TO_FROM</v>
      </c>
      <c r="B19" s="11" t="s">
        <v>116</v>
      </c>
      <c r="C19" s="11" t="s">
        <v>36</v>
      </c>
      <c r="D19" s="11">
        <v>504</v>
      </c>
      <c r="E19" s="11">
        <v>2</v>
      </c>
      <c r="F19" s="11">
        <v>2</v>
      </c>
      <c r="G19" s="11" t="s">
        <v>37</v>
      </c>
      <c r="H19" s="11" t="s">
        <v>35</v>
      </c>
      <c r="I19" s="11" t="s">
        <v>23</v>
      </c>
      <c r="J19" s="11">
        <v>73521.13</v>
      </c>
      <c r="K19" s="12">
        <v>-0.22859</v>
      </c>
      <c r="L19" s="12">
        <v>0.111663</v>
      </c>
      <c r="M19" s="12">
        <v>-0.40215</v>
      </c>
      <c r="N19" s="12">
        <v>0.652929</v>
      </c>
      <c r="O19" s="12">
        <v>1448.406</v>
      </c>
      <c r="P19" s="12">
        <v>-22.3778</v>
      </c>
      <c r="Q19" s="12">
        <v>0</v>
      </c>
      <c r="R19" s="13">
        <v>1432.728</v>
      </c>
      <c r="S19" s="13">
        <v>2292.352</v>
      </c>
      <c r="T19" s="13" t="s">
        <v>21</v>
      </c>
      <c r="U19" s="14" t="b">
        <f t="shared" si="6"/>
        <v>0</v>
      </c>
      <c r="V19" s="14" t="b">
        <f t="shared" si="1"/>
        <v>0</v>
      </c>
      <c r="W19" s="14" t="b">
        <f t="shared" si="1"/>
        <v>0</v>
      </c>
      <c r="X19" s="14" t="b">
        <f t="shared" si="1"/>
        <v>1</v>
      </c>
      <c r="Y19" s="14" t="b">
        <f t="shared" si="1"/>
        <v>1</v>
      </c>
      <c r="Z19" s="14" t="b">
        <f t="shared" si="7"/>
        <v>1</v>
      </c>
      <c r="AA19" s="14" t="b">
        <f t="shared" si="8"/>
        <v>1</v>
      </c>
      <c r="AB19" s="14" t="str">
        <f t="shared" si="9"/>
        <v>Non-Competitive</v>
      </c>
      <c r="AC19" s="14" t="str">
        <f t="shared" si="9"/>
        <v>Non-Competitive</v>
      </c>
      <c r="AD19" s="14" t="str">
        <f t="shared" si="9"/>
        <v>Non-Competitive</v>
      </c>
      <c r="AE19" s="14" t="str">
        <f t="shared" si="9"/>
        <v>Competitive</v>
      </c>
      <c r="AF19" s="14" t="str">
        <f t="shared" si="9"/>
        <v>Competitive</v>
      </c>
      <c r="AG19" s="14">
        <v>45</v>
      </c>
      <c r="AH19" s="14">
        <v>66</v>
      </c>
      <c r="AI19" s="14">
        <v>87</v>
      </c>
      <c r="AJ19" s="14">
        <v>45</v>
      </c>
      <c r="AK19" s="14">
        <v>66</v>
      </c>
      <c r="AL19" s="14">
        <v>87</v>
      </c>
      <c r="AM19" s="14">
        <v>45</v>
      </c>
      <c r="AN19" s="14">
        <v>66</v>
      </c>
      <c r="AO19" s="14">
        <v>87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</row>
    <row r="20" spans="1:47" ht="15">
      <c r="A20" s="11" t="str">
        <f t="shared" si="4"/>
        <v>DCRLLSW5 588_B_1 FROM_TO</v>
      </c>
      <c r="B20" s="11" t="s">
        <v>117</v>
      </c>
      <c r="C20" s="11" t="s">
        <v>75</v>
      </c>
      <c r="D20" s="11">
        <v>190</v>
      </c>
      <c r="E20" s="11">
        <v>0</v>
      </c>
      <c r="F20" s="11">
        <v>0</v>
      </c>
      <c r="G20" s="11" t="s">
        <v>76</v>
      </c>
      <c r="H20" s="11" t="s">
        <v>77</v>
      </c>
      <c r="I20" s="11" t="s">
        <v>20</v>
      </c>
      <c r="J20" s="11">
        <v>73521.13</v>
      </c>
      <c r="K20" s="12">
        <v>-0.00651</v>
      </c>
      <c r="L20" s="12">
        <v>0.067829</v>
      </c>
      <c r="M20" s="12">
        <v>-0.63244</v>
      </c>
      <c r="N20" s="12">
        <v>0.236577</v>
      </c>
      <c r="O20" s="12">
        <v>241.3702</v>
      </c>
      <c r="P20" s="12">
        <v>34.25362</v>
      </c>
      <c r="Q20" s="12">
        <v>0</v>
      </c>
      <c r="R20" s="13">
        <v>3749.055</v>
      </c>
      <c r="S20" s="13">
        <v>2890.894</v>
      </c>
      <c r="T20" s="13" t="s">
        <v>21</v>
      </c>
      <c r="U20" s="14" t="b">
        <f t="shared" si="6"/>
        <v>0</v>
      </c>
      <c r="V20" s="14" t="b">
        <f t="shared" si="6"/>
        <v>0</v>
      </c>
      <c r="W20" s="14" t="b">
        <f t="shared" si="6"/>
        <v>0</v>
      </c>
      <c r="X20" s="14" t="b">
        <f t="shared" si="6"/>
        <v>0</v>
      </c>
      <c r="Y20" s="14" t="b">
        <f t="shared" si="6"/>
        <v>1</v>
      </c>
      <c r="Z20" s="14" t="b">
        <f t="shared" si="7"/>
        <v>1</v>
      </c>
      <c r="AA20" s="14" t="b">
        <f t="shared" si="8"/>
        <v>0</v>
      </c>
      <c r="AB20" s="14" t="str">
        <f t="shared" si="9"/>
        <v>Non-Competitive</v>
      </c>
      <c r="AC20" s="14" t="str">
        <f t="shared" si="9"/>
        <v>Non-Competitive</v>
      </c>
      <c r="AD20" s="14" t="str">
        <f t="shared" si="9"/>
        <v>Non-Competitive</v>
      </c>
      <c r="AE20" s="14" t="str">
        <f t="shared" si="9"/>
        <v>Non-Competitive</v>
      </c>
      <c r="AF20" s="14" t="str">
        <f t="shared" si="9"/>
        <v>Non-Competitive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</row>
    <row r="21" spans="1:47" ht="15">
      <c r="A21" s="11" t="str">
        <f t="shared" si="4"/>
        <v>DCRLLSW5 588_B_1 TO_FROM</v>
      </c>
      <c r="B21" s="11" t="s">
        <v>117</v>
      </c>
      <c r="C21" s="11" t="s">
        <v>75</v>
      </c>
      <c r="D21" s="11">
        <v>190</v>
      </c>
      <c r="E21" s="11">
        <v>0</v>
      </c>
      <c r="F21" s="11">
        <v>0</v>
      </c>
      <c r="G21" s="11" t="s">
        <v>76</v>
      </c>
      <c r="H21" s="11" t="s">
        <v>77</v>
      </c>
      <c r="I21" s="11" t="s">
        <v>23</v>
      </c>
      <c r="J21" s="11">
        <v>73521.13</v>
      </c>
      <c r="K21" s="12">
        <v>-0.06783</v>
      </c>
      <c r="L21" s="12">
        <v>0.006511</v>
      </c>
      <c r="M21" s="12">
        <v>-0.23658</v>
      </c>
      <c r="N21" s="12">
        <v>0.632443</v>
      </c>
      <c r="O21" s="12">
        <v>19.89105</v>
      </c>
      <c r="P21" s="12">
        <v>-109.464</v>
      </c>
      <c r="Q21" s="12">
        <v>0</v>
      </c>
      <c r="R21" s="13">
        <v>2847.777</v>
      </c>
      <c r="S21" s="13">
        <v>5050.703</v>
      </c>
      <c r="T21" s="13" t="s">
        <v>21</v>
      </c>
      <c r="U21" s="14" t="b">
        <f t="shared" si="6"/>
        <v>0</v>
      </c>
      <c r="V21" s="14" t="b">
        <f t="shared" si="6"/>
        <v>0</v>
      </c>
      <c r="W21" s="14" t="b">
        <f t="shared" si="6"/>
        <v>0</v>
      </c>
      <c r="X21" s="14" t="b">
        <f t="shared" si="6"/>
        <v>0</v>
      </c>
      <c r="Y21" s="14" t="b">
        <f t="shared" si="6"/>
        <v>0</v>
      </c>
      <c r="Z21" s="14" t="b">
        <f t="shared" si="7"/>
        <v>1</v>
      </c>
      <c r="AA21" s="14" t="b">
        <f t="shared" si="8"/>
        <v>1</v>
      </c>
      <c r="AB21" s="14" t="str">
        <f t="shared" si="9"/>
        <v>Non-Competitive</v>
      </c>
      <c r="AC21" s="14" t="str">
        <f t="shared" si="9"/>
        <v>Non-Competitive</v>
      </c>
      <c r="AD21" s="14" t="str">
        <f t="shared" si="9"/>
        <v>Non-Competitive</v>
      </c>
      <c r="AE21" s="14" t="str">
        <f t="shared" si="9"/>
        <v>Non-Competitive</v>
      </c>
      <c r="AF21" s="14" t="str">
        <f t="shared" si="9"/>
        <v>Non-Competitive</v>
      </c>
      <c r="AG21" s="14">
        <v>5</v>
      </c>
      <c r="AH21" s="14">
        <v>5</v>
      </c>
      <c r="AI21" s="14">
        <v>5</v>
      </c>
      <c r="AJ21" s="14">
        <v>5</v>
      </c>
      <c r="AK21" s="14">
        <v>5</v>
      </c>
      <c r="AL21" s="14">
        <v>5</v>
      </c>
      <c r="AM21" s="14">
        <v>5</v>
      </c>
      <c r="AN21" s="14">
        <v>5</v>
      </c>
      <c r="AO21" s="14">
        <v>5</v>
      </c>
      <c r="AP21" s="14">
        <v>5</v>
      </c>
      <c r="AQ21" s="14">
        <v>5</v>
      </c>
      <c r="AR21" s="14">
        <v>5</v>
      </c>
      <c r="AS21" s="14">
        <v>5</v>
      </c>
      <c r="AT21" s="14">
        <v>5</v>
      </c>
      <c r="AU21" s="14">
        <v>5</v>
      </c>
    </row>
    <row r="22" spans="1:47" ht="15">
      <c r="A22" s="11" t="str">
        <f t="shared" si="4"/>
        <v>DENTSCS5 1350__A FROM_TO</v>
      </c>
      <c r="B22" s="11" t="s">
        <v>32</v>
      </c>
      <c r="C22" s="11" t="s">
        <v>118</v>
      </c>
      <c r="D22" s="11">
        <v>191</v>
      </c>
      <c r="E22" s="11">
        <v>2</v>
      </c>
      <c r="F22" s="11">
        <v>2</v>
      </c>
      <c r="G22" s="11" t="s">
        <v>119</v>
      </c>
      <c r="H22" s="11" t="s">
        <v>120</v>
      </c>
      <c r="I22" s="11" t="s">
        <v>20</v>
      </c>
      <c r="J22" s="11">
        <v>73521.13</v>
      </c>
      <c r="K22" s="12">
        <v>-0.03325</v>
      </c>
      <c r="L22" s="12">
        <v>0.062314</v>
      </c>
      <c r="M22" s="12">
        <v>-0.22643</v>
      </c>
      <c r="N22" s="12">
        <v>0.298247</v>
      </c>
      <c r="O22" s="12">
        <v>200.1189</v>
      </c>
      <c r="P22" s="12">
        <v>-48.1792</v>
      </c>
      <c r="Q22" s="12">
        <v>0</v>
      </c>
      <c r="R22" s="13">
        <v>5020.469</v>
      </c>
      <c r="S22" s="13">
        <v>10000</v>
      </c>
      <c r="T22" s="13" t="s">
        <v>21</v>
      </c>
      <c r="U22" s="14" t="b">
        <f t="shared" si="6"/>
        <v>0</v>
      </c>
      <c r="V22" s="14" t="b">
        <f t="shared" si="6"/>
        <v>0</v>
      </c>
      <c r="W22" s="14" t="b">
        <f t="shared" si="6"/>
        <v>0</v>
      </c>
      <c r="X22" s="14" t="b">
        <f t="shared" si="6"/>
        <v>0</v>
      </c>
      <c r="Y22" s="14" t="b">
        <f t="shared" si="6"/>
        <v>0</v>
      </c>
      <c r="Z22" s="14" t="b">
        <f t="shared" si="7"/>
        <v>1</v>
      </c>
      <c r="AA22" s="14" t="b">
        <f t="shared" si="8"/>
        <v>1</v>
      </c>
      <c r="AB22" s="14" t="str">
        <f t="shared" si="9"/>
        <v>Non-Competitive</v>
      </c>
      <c r="AC22" s="14" t="str">
        <f t="shared" si="9"/>
        <v>Non-Competitive</v>
      </c>
      <c r="AD22" s="14" t="str">
        <f t="shared" si="9"/>
        <v>Non-Competitive</v>
      </c>
      <c r="AE22" s="14" t="str">
        <f t="shared" si="9"/>
        <v>Non-Competitive</v>
      </c>
      <c r="AF22" s="14" t="str">
        <f t="shared" si="9"/>
        <v>Non-Competitive</v>
      </c>
      <c r="AG22" s="14">
        <v>2</v>
      </c>
      <c r="AH22" s="14">
        <v>2</v>
      </c>
      <c r="AI22" s="14">
        <v>2</v>
      </c>
      <c r="AJ22" s="14">
        <v>2</v>
      </c>
      <c r="AK22" s="14">
        <v>2</v>
      </c>
      <c r="AL22" s="14">
        <v>2</v>
      </c>
      <c r="AM22" s="14">
        <v>2</v>
      </c>
      <c r="AN22" s="14">
        <v>2</v>
      </c>
      <c r="AO22" s="14">
        <v>2</v>
      </c>
      <c r="AP22" s="14">
        <v>2</v>
      </c>
      <c r="AQ22" s="14">
        <v>2</v>
      </c>
      <c r="AR22" s="14">
        <v>2</v>
      </c>
      <c r="AS22" s="14">
        <v>2</v>
      </c>
      <c r="AT22" s="14">
        <v>2</v>
      </c>
      <c r="AU22" s="14">
        <v>2</v>
      </c>
    </row>
    <row r="23" spans="1:47" ht="15">
      <c r="A23" s="11" t="str">
        <f t="shared" si="4"/>
        <v>DENTSCS5 1350__A TO_FROM</v>
      </c>
      <c r="B23" s="11" t="s">
        <v>32</v>
      </c>
      <c r="C23" s="11" t="s">
        <v>118</v>
      </c>
      <c r="D23" s="11">
        <v>191</v>
      </c>
      <c r="E23" s="11">
        <v>2</v>
      </c>
      <c r="F23" s="11">
        <v>2</v>
      </c>
      <c r="G23" s="11" t="s">
        <v>119</v>
      </c>
      <c r="H23" s="11" t="s">
        <v>120</v>
      </c>
      <c r="I23" s="11" t="s">
        <v>23</v>
      </c>
      <c r="J23" s="11">
        <v>73521.13</v>
      </c>
      <c r="K23" s="12">
        <v>-0.06231</v>
      </c>
      <c r="L23" s="12">
        <v>0.19001</v>
      </c>
      <c r="M23" s="12">
        <v>-0.29825</v>
      </c>
      <c r="N23" s="12">
        <v>0.226426</v>
      </c>
      <c r="O23" s="12">
        <v>104.0541</v>
      </c>
      <c r="P23" s="12">
        <v>-46.6351</v>
      </c>
      <c r="Q23" s="12">
        <v>0</v>
      </c>
      <c r="R23" s="13">
        <v>5862.48</v>
      </c>
      <c r="S23" s="13">
        <v>5020.469</v>
      </c>
      <c r="T23" s="13" t="s">
        <v>21</v>
      </c>
      <c r="U23" s="14" t="b">
        <f t="shared" si="6"/>
        <v>0</v>
      </c>
      <c r="V23" s="14" t="b">
        <f t="shared" si="6"/>
        <v>0</v>
      </c>
      <c r="W23" s="14" t="b">
        <f t="shared" si="6"/>
        <v>0</v>
      </c>
      <c r="X23" s="14" t="b">
        <f t="shared" si="6"/>
        <v>0</v>
      </c>
      <c r="Y23" s="14" t="b">
        <f t="shared" si="6"/>
        <v>0</v>
      </c>
      <c r="Z23" s="14" t="b">
        <f t="shared" si="7"/>
        <v>1</v>
      </c>
      <c r="AA23" s="14" t="b">
        <f t="shared" si="8"/>
        <v>1</v>
      </c>
      <c r="AB23" s="14" t="str">
        <f t="shared" si="9"/>
        <v>Non-Competitive</v>
      </c>
      <c r="AC23" s="14" t="str">
        <f t="shared" si="9"/>
        <v>Non-Competitive</v>
      </c>
      <c r="AD23" s="14" t="str">
        <f t="shared" si="9"/>
        <v>Non-Competitive</v>
      </c>
      <c r="AE23" s="14" t="str">
        <f t="shared" si="9"/>
        <v>Non-Competitive</v>
      </c>
      <c r="AF23" s="14" t="str">
        <f t="shared" si="9"/>
        <v>Non-Competitive</v>
      </c>
      <c r="AG23" s="14">
        <v>7</v>
      </c>
      <c r="AH23" s="14">
        <v>7</v>
      </c>
      <c r="AI23" s="14">
        <v>7</v>
      </c>
      <c r="AJ23" s="14">
        <v>7</v>
      </c>
      <c r="AK23" s="14">
        <v>7</v>
      </c>
      <c r="AL23" s="14">
        <v>7</v>
      </c>
      <c r="AM23" s="14">
        <v>7</v>
      </c>
      <c r="AN23" s="14">
        <v>7</v>
      </c>
      <c r="AO23" s="14">
        <v>7</v>
      </c>
      <c r="AP23" s="14">
        <v>7</v>
      </c>
      <c r="AQ23" s="14">
        <v>7</v>
      </c>
      <c r="AR23" s="14">
        <v>7</v>
      </c>
      <c r="AS23" s="14">
        <v>7</v>
      </c>
      <c r="AT23" s="14">
        <v>7</v>
      </c>
      <c r="AU23" s="14">
        <v>7</v>
      </c>
    </row>
    <row r="24" spans="1:47" ht="15">
      <c r="A24" s="11" t="str">
        <f t="shared" si="4"/>
        <v>DGRSPKR5 GRSES_MR1H FROM_TO</v>
      </c>
      <c r="B24" s="11" t="s">
        <v>42</v>
      </c>
      <c r="C24" s="11" t="s">
        <v>121</v>
      </c>
      <c r="D24" s="11">
        <v>382</v>
      </c>
      <c r="E24" s="11">
        <v>2</v>
      </c>
      <c r="F24" s="11">
        <v>2</v>
      </c>
      <c r="G24" s="11" t="s">
        <v>122</v>
      </c>
      <c r="H24" s="11" t="s">
        <v>123</v>
      </c>
      <c r="I24" s="11" t="s">
        <v>20</v>
      </c>
      <c r="J24" s="11">
        <v>73521.13</v>
      </c>
      <c r="K24" s="12">
        <v>-0.55063</v>
      </c>
      <c r="L24" s="12">
        <v>0.093752</v>
      </c>
      <c r="M24" s="12">
        <v>-0.7471</v>
      </c>
      <c r="N24" s="12">
        <v>0.093752</v>
      </c>
      <c r="O24" s="12">
        <v>492.7581</v>
      </c>
      <c r="P24" s="12">
        <v>97.82345</v>
      </c>
      <c r="Q24" s="12">
        <v>0</v>
      </c>
      <c r="R24" s="13">
        <v>2127.517</v>
      </c>
      <c r="S24" s="13">
        <v>8419.902</v>
      </c>
      <c r="T24" s="13" t="s">
        <v>22</v>
      </c>
      <c r="U24" s="14" t="b">
        <f t="shared" si="6"/>
        <v>0</v>
      </c>
      <c r="V24" s="14" t="b">
        <f t="shared" si="6"/>
        <v>0</v>
      </c>
      <c r="W24" s="14" t="b">
        <f t="shared" si="6"/>
        <v>0</v>
      </c>
      <c r="X24" s="14" t="b">
        <f t="shared" si="6"/>
        <v>0</v>
      </c>
      <c r="Y24" s="14" t="b">
        <f t="shared" si="6"/>
        <v>0</v>
      </c>
      <c r="Z24" s="14" t="b">
        <f t="shared" si="7"/>
        <v>1</v>
      </c>
      <c r="AA24" s="14" t="b">
        <f t="shared" si="8"/>
        <v>1</v>
      </c>
      <c r="AB24" s="14" t="str">
        <f t="shared" si="9"/>
        <v>Non-Competitive</v>
      </c>
      <c r="AC24" s="14" t="str">
        <f t="shared" si="9"/>
        <v>Non-Competitive</v>
      </c>
      <c r="AD24" s="14" t="str">
        <f t="shared" si="9"/>
        <v>Non-Competitive</v>
      </c>
      <c r="AE24" s="14" t="str">
        <f t="shared" si="9"/>
        <v>Non-Competitive</v>
      </c>
      <c r="AF24" s="14" t="str">
        <f t="shared" si="9"/>
        <v>Non-Competitive</v>
      </c>
      <c r="AG24" s="14">
        <v>1</v>
      </c>
      <c r="AH24" s="14">
        <v>9</v>
      </c>
      <c r="AI24" s="14">
        <v>9</v>
      </c>
      <c r="AJ24" s="14">
        <v>1</v>
      </c>
      <c r="AK24" s="14">
        <v>9</v>
      </c>
      <c r="AL24" s="14">
        <v>9</v>
      </c>
      <c r="AM24" s="14">
        <v>1</v>
      </c>
      <c r="AN24" s="14">
        <v>9</v>
      </c>
      <c r="AO24" s="14">
        <v>9</v>
      </c>
      <c r="AP24" s="14">
        <v>1</v>
      </c>
      <c r="AQ24" s="14">
        <v>9</v>
      </c>
      <c r="AR24" s="14">
        <v>9</v>
      </c>
      <c r="AS24" s="14">
        <v>1</v>
      </c>
      <c r="AT24" s="14">
        <v>9</v>
      </c>
      <c r="AU24" s="14">
        <v>9</v>
      </c>
    </row>
    <row r="25" spans="1:47" ht="15">
      <c r="A25" s="11" t="str">
        <f t="shared" si="4"/>
        <v>DGRSPKR5 GRSES_MR1H TO_FROM</v>
      </c>
      <c r="B25" s="11" t="s">
        <v>42</v>
      </c>
      <c r="C25" s="11" t="s">
        <v>121</v>
      </c>
      <c r="D25" s="11">
        <v>382</v>
      </c>
      <c r="E25" s="11">
        <v>2</v>
      </c>
      <c r="F25" s="11">
        <v>2</v>
      </c>
      <c r="G25" s="11" t="s">
        <v>122</v>
      </c>
      <c r="H25" s="11" t="s">
        <v>123</v>
      </c>
      <c r="I25" s="11" t="s">
        <v>23</v>
      </c>
      <c r="J25" s="11">
        <v>73521.13</v>
      </c>
      <c r="K25" s="12">
        <v>-0.09375</v>
      </c>
      <c r="L25" s="12">
        <v>0.550627</v>
      </c>
      <c r="M25" s="12">
        <v>-0.09375</v>
      </c>
      <c r="N25" s="12">
        <v>0.747102</v>
      </c>
      <c r="O25" s="12">
        <v>106.4775</v>
      </c>
      <c r="P25" s="12">
        <v>-289.444</v>
      </c>
      <c r="Q25" s="12">
        <v>0</v>
      </c>
      <c r="R25" s="13">
        <v>6964.254</v>
      </c>
      <c r="S25" s="13">
        <v>4675.704</v>
      </c>
      <c r="T25" s="13" t="s">
        <v>21</v>
      </c>
      <c r="U25" s="14" t="b">
        <f t="shared" si="6"/>
        <v>0</v>
      </c>
      <c r="V25" s="14" t="b">
        <f t="shared" si="6"/>
        <v>0</v>
      </c>
      <c r="W25" s="14" t="b">
        <f t="shared" si="6"/>
        <v>0</v>
      </c>
      <c r="X25" s="14" t="b">
        <f t="shared" si="6"/>
        <v>0</v>
      </c>
      <c r="Y25" s="14" t="b">
        <f t="shared" si="6"/>
        <v>0</v>
      </c>
      <c r="Z25" s="14" t="b">
        <f t="shared" si="7"/>
        <v>1</v>
      </c>
      <c r="AA25" s="14" t="b">
        <f t="shared" si="8"/>
        <v>1</v>
      </c>
      <c r="AB25" s="14" t="str">
        <f t="shared" si="9"/>
        <v>Non-Competitive</v>
      </c>
      <c r="AC25" s="14" t="str">
        <f t="shared" si="9"/>
        <v>Non-Competitive</v>
      </c>
      <c r="AD25" s="14" t="str">
        <f t="shared" si="9"/>
        <v>Non-Competitive</v>
      </c>
      <c r="AE25" s="14" t="str">
        <f t="shared" si="9"/>
        <v>Non-Competitive</v>
      </c>
      <c r="AF25" s="14" t="str">
        <f t="shared" si="9"/>
        <v>Non-Competitive</v>
      </c>
      <c r="AG25" s="14">
        <v>14</v>
      </c>
      <c r="AH25" s="14">
        <v>20</v>
      </c>
      <c r="AI25" s="14">
        <v>29</v>
      </c>
      <c r="AJ25" s="14">
        <v>14</v>
      </c>
      <c r="AK25" s="14">
        <v>20</v>
      </c>
      <c r="AL25" s="14">
        <v>29</v>
      </c>
      <c r="AM25" s="14">
        <v>14</v>
      </c>
      <c r="AN25" s="14">
        <v>20</v>
      </c>
      <c r="AO25" s="14">
        <v>29</v>
      </c>
      <c r="AP25" s="14">
        <v>14</v>
      </c>
      <c r="AQ25" s="14">
        <v>20</v>
      </c>
      <c r="AR25" s="14">
        <v>29</v>
      </c>
      <c r="AS25" s="14">
        <v>14</v>
      </c>
      <c r="AT25" s="14">
        <v>20</v>
      </c>
      <c r="AU25" s="14">
        <v>29</v>
      </c>
    </row>
    <row r="26" spans="1:47" ht="15">
      <c r="A26" s="11" t="str">
        <f t="shared" si="4"/>
        <v>DMARSKY5 293T304_1 FROM_TO</v>
      </c>
      <c r="B26" s="11" t="s">
        <v>124</v>
      </c>
      <c r="C26" s="11" t="s">
        <v>125</v>
      </c>
      <c r="D26" s="11">
        <v>287</v>
      </c>
      <c r="E26" s="11">
        <v>2</v>
      </c>
      <c r="F26" s="11">
        <v>2</v>
      </c>
      <c r="G26" s="11" t="s">
        <v>126</v>
      </c>
      <c r="H26" s="11" t="s">
        <v>52</v>
      </c>
      <c r="I26" s="11" t="s">
        <v>20</v>
      </c>
      <c r="J26" s="11">
        <v>73521.13</v>
      </c>
      <c r="K26" s="12">
        <v>-0.11627</v>
      </c>
      <c r="L26" s="12">
        <v>0.022502</v>
      </c>
      <c r="M26" s="12">
        <v>-0.51025</v>
      </c>
      <c r="N26" s="12">
        <v>0.341032</v>
      </c>
      <c r="O26" s="12">
        <v>825.7035</v>
      </c>
      <c r="P26" s="12">
        <v>356.091</v>
      </c>
      <c r="Q26" s="12">
        <v>0</v>
      </c>
      <c r="R26" s="13">
        <v>994.887</v>
      </c>
      <c r="S26" s="13">
        <v>8724.904</v>
      </c>
      <c r="T26" s="13" t="s">
        <v>21</v>
      </c>
      <c r="U26" s="14" t="b">
        <f t="shared" si="6"/>
        <v>0</v>
      </c>
      <c r="V26" s="14" t="b">
        <f t="shared" si="6"/>
        <v>0</v>
      </c>
      <c r="W26" s="14" t="b">
        <f t="shared" si="6"/>
        <v>0</v>
      </c>
      <c r="X26" s="14" t="b">
        <f t="shared" si="6"/>
        <v>0</v>
      </c>
      <c r="Y26" s="14" t="b">
        <f t="shared" si="6"/>
        <v>0</v>
      </c>
      <c r="Z26" s="14" t="b">
        <f t="shared" si="7"/>
        <v>0</v>
      </c>
      <c r="AA26" s="14" t="b">
        <f t="shared" si="8"/>
        <v>1</v>
      </c>
      <c r="AB26" s="14" t="str">
        <f t="shared" si="9"/>
        <v>Non-Competitive</v>
      </c>
      <c r="AC26" s="14" t="str">
        <f t="shared" si="9"/>
        <v>Non-Competitive</v>
      </c>
      <c r="AD26" s="14" t="str">
        <f t="shared" si="9"/>
        <v>Non-Competitive</v>
      </c>
      <c r="AE26" s="14" t="str">
        <f t="shared" si="9"/>
        <v>Non-Competitive</v>
      </c>
      <c r="AF26" s="14" t="str">
        <f t="shared" si="9"/>
        <v>Non-Competitive</v>
      </c>
      <c r="AG26" s="14">
        <v>22</v>
      </c>
      <c r="AH26" s="14">
        <v>22</v>
      </c>
      <c r="AI26" s="14">
        <v>31</v>
      </c>
      <c r="AJ26" s="14">
        <v>22</v>
      </c>
      <c r="AK26" s="14">
        <v>22</v>
      </c>
      <c r="AL26" s="14">
        <v>31</v>
      </c>
      <c r="AM26" s="14">
        <v>22</v>
      </c>
      <c r="AN26" s="14">
        <v>22</v>
      </c>
      <c r="AO26" s="14">
        <v>31</v>
      </c>
      <c r="AP26" s="14">
        <v>22</v>
      </c>
      <c r="AQ26" s="14">
        <v>22</v>
      </c>
      <c r="AR26" s="14">
        <v>31</v>
      </c>
      <c r="AS26" s="14">
        <v>22</v>
      </c>
      <c r="AT26" s="14">
        <v>22</v>
      </c>
      <c r="AU26" s="14">
        <v>31</v>
      </c>
    </row>
    <row r="27" spans="1:47" ht="15">
      <c r="A27" s="11" t="str">
        <f t="shared" si="4"/>
        <v>DMARSKY5 293T304_1 TO_FROM</v>
      </c>
      <c r="B27" s="11" t="s">
        <v>124</v>
      </c>
      <c r="C27" s="11" t="s">
        <v>125</v>
      </c>
      <c r="D27" s="11">
        <v>287</v>
      </c>
      <c r="E27" s="11">
        <v>2</v>
      </c>
      <c r="F27" s="11">
        <v>2</v>
      </c>
      <c r="G27" s="11" t="s">
        <v>126</v>
      </c>
      <c r="H27" s="11" t="s">
        <v>52</v>
      </c>
      <c r="I27" s="11" t="s">
        <v>23</v>
      </c>
      <c r="J27" s="11">
        <v>73521.13</v>
      </c>
      <c r="K27" s="12">
        <v>-0.0225</v>
      </c>
      <c r="L27" s="12">
        <v>0.116267</v>
      </c>
      <c r="M27" s="12">
        <v>-0.34103</v>
      </c>
      <c r="N27" s="12">
        <v>0.510247</v>
      </c>
      <c r="O27" s="12">
        <v>137.3525</v>
      </c>
      <c r="P27" s="12">
        <v>-304.773</v>
      </c>
      <c r="Q27" s="12">
        <v>0</v>
      </c>
      <c r="R27" s="13">
        <v>8380.813</v>
      </c>
      <c r="S27" s="13">
        <v>1127.705</v>
      </c>
      <c r="T27" s="13" t="s">
        <v>21</v>
      </c>
      <c r="U27" s="14" t="b">
        <f t="shared" si="6"/>
        <v>0</v>
      </c>
      <c r="V27" s="14" t="b">
        <f t="shared" si="6"/>
        <v>1</v>
      </c>
      <c r="W27" s="14" t="b">
        <f t="shared" si="6"/>
        <v>1</v>
      </c>
      <c r="X27" s="14" t="b">
        <f t="shared" si="6"/>
        <v>1</v>
      </c>
      <c r="Y27" s="14" t="b">
        <f t="shared" si="6"/>
        <v>1</v>
      </c>
      <c r="Z27" s="14" t="b">
        <f t="shared" si="7"/>
        <v>1</v>
      </c>
      <c r="AA27" s="14" t="b">
        <f t="shared" si="8"/>
        <v>1</v>
      </c>
      <c r="AB27" s="14" t="str">
        <f t="shared" si="9"/>
        <v>Non-Competitive</v>
      </c>
      <c r="AC27" s="14" t="str">
        <f t="shared" si="9"/>
        <v>Competitive</v>
      </c>
      <c r="AD27" s="14" t="str">
        <f t="shared" si="9"/>
        <v>Competitive</v>
      </c>
      <c r="AE27" s="14" t="str">
        <f t="shared" si="9"/>
        <v>Competitive</v>
      </c>
      <c r="AF27" s="14" t="str">
        <f t="shared" si="9"/>
        <v>Competitive</v>
      </c>
      <c r="AG27" s="14">
        <v>0</v>
      </c>
      <c r="AH27" s="14">
        <v>4</v>
      </c>
      <c r="AI27" s="14">
        <v>4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</row>
    <row r="28" spans="1:47" ht="15">
      <c r="A28" s="11" t="str">
        <f t="shared" si="4"/>
        <v>DMGSLNG5 6470__D FROM_TO</v>
      </c>
      <c r="B28" s="11" t="s">
        <v>47</v>
      </c>
      <c r="C28" s="11" t="s">
        <v>48</v>
      </c>
      <c r="D28" s="11">
        <v>179</v>
      </c>
      <c r="E28" s="11">
        <v>3</v>
      </c>
      <c r="F28" s="11">
        <v>3</v>
      </c>
      <c r="G28" s="11" t="s">
        <v>49</v>
      </c>
      <c r="H28" s="11" t="s">
        <v>50</v>
      </c>
      <c r="I28" s="11" t="s">
        <v>20</v>
      </c>
      <c r="J28" s="11">
        <v>73521.13</v>
      </c>
      <c r="K28" s="12">
        <v>-0.10614</v>
      </c>
      <c r="L28" s="12">
        <v>0.230567</v>
      </c>
      <c r="M28" s="12">
        <v>-0.69899</v>
      </c>
      <c r="N28" s="12">
        <v>0.230567</v>
      </c>
      <c r="O28" s="12">
        <v>288.8256</v>
      </c>
      <c r="P28" s="12">
        <v>-0.0412</v>
      </c>
      <c r="Q28" s="12">
        <v>0</v>
      </c>
      <c r="R28" s="13">
        <v>4121.215</v>
      </c>
      <c r="S28" s="13">
        <v>4064.814</v>
      </c>
      <c r="T28" s="13" t="s">
        <v>21</v>
      </c>
      <c r="U28" s="14" t="b">
        <f t="shared" si="6"/>
        <v>0</v>
      </c>
      <c r="V28" s="14" t="b">
        <f t="shared" si="6"/>
        <v>0</v>
      </c>
      <c r="W28" s="14" t="b">
        <f t="shared" si="6"/>
        <v>0</v>
      </c>
      <c r="X28" s="14" t="b">
        <f t="shared" si="6"/>
        <v>0</v>
      </c>
      <c r="Y28" s="14" t="b">
        <f t="shared" si="6"/>
        <v>0</v>
      </c>
      <c r="Z28" s="14" t="b">
        <f t="shared" si="7"/>
        <v>1</v>
      </c>
      <c r="AA28" s="14" t="b">
        <f t="shared" si="8"/>
        <v>1</v>
      </c>
      <c r="AB28" s="14" t="str">
        <f t="shared" si="9"/>
        <v>Non-Competitive</v>
      </c>
      <c r="AC28" s="14" t="str">
        <f t="shared" si="9"/>
        <v>Non-Competitive</v>
      </c>
      <c r="AD28" s="14" t="str">
        <f t="shared" si="9"/>
        <v>Non-Competitive</v>
      </c>
      <c r="AE28" s="14" t="str">
        <f t="shared" si="9"/>
        <v>Non-Competitive</v>
      </c>
      <c r="AF28" s="14" t="str">
        <f t="shared" si="9"/>
        <v>Non-Competitive</v>
      </c>
      <c r="AG28" s="14">
        <v>17</v>
      </c>
      <c r="AH28" s="14">
        <v>17</v>
      </c>
      <c r="AI28" s="14">
        <v>17</v>
      </c>
      <c r="AJ28" s="14">
        <v>17</v>
      </c>
      <c r="AK28" s="14">
        <v>17</v>
      </c>
      <c r="AL28" s="14">
        <v>17</v>
      </c>
      <c r="AM28" s="14">
        <v>17</v>
      </c>
      <c r="AN28" s="14">
        <v>17</v>
      </c>
      <c r="AO28" s="14">
        <v>17</v>
      </c>
      <c r="AP28" s="14">
        <v>17</v>
      </c>
      <c r="AQ28" s="14">
        <v>17</v>
      </c>
      <c r="AR28" s="14">
        <v>17</v>
      </c>
      <c r="AS28" s="14">
        <v>17</v>
      </c>
      <c r="AT28" s="14">
        <v>17</v>
      </c>
      <c r="AU28" s="14">
        <v>17</v>
      </c>
    </row>
    <row r="29" spans="1:47" ht="15">
      <c r="A29" s="11" t="str">
        <f t="shared" si="4"/>
        <v>DMGSLNG5 6470__D TO_FROM</v>
      </c>
      <c r="B29" s="11" t="s">
        <v>47</v>
      </c>
      <c r="C29" s="11" t="s">
        <v>48</v>
      </c>
      <c r="D29" s="11">
        <v>179</v>
      </c>
      <c r="E29" s="11">
        <v>3</v>
      </c>
      <c r="F29" s="11">
        <v>3</v>
      </c>
      <c r="G29" s="11" t="s">
        <v>49</v>
      </c>
      <c r="H29" s="11" t="s">
        <v>50</v>
      </c>
      <c r="I29" s="11" t="s">
        <v>23</v>
      </c>
      <c r="J29" s="11">
        <v>73521.13</v>
      </c>
      <c r="K29" s="12">
        <v>-0.06861</v>
      </c>
      <c r="L29" s="12">
        <v>0.69899</v>
      </c>
      <c r="M29" s="12">
        <v>-0.23057</v>
      </c>
      <c r="N29" s="12">
        <v>0.69899</v>
      </c>
      <c r="O29" s="12">
        <v>363.9289</v>
      </c>
      <c r="P29" s="12">
        <v>-105.832</v>
      </c>
      <c r="Q29" s="12">
        <v>0</v>
      </c>
      <c r="R29" s="13">
        <v>2162.576</v>
      </c>
      <c r="S29" s="13">
        <v>7936.667</v>
      </c>
      <c r="T29" s="13" t="s">
        <v>21</v>
      </c>
      <c r="U29" s="14" t="b">
        <f t="shared" si="6"/>
        <v>0</v>
      </c>
      <c r="V29" s="14" t="b">
        <f t="shared" si="6"/>
        <v>0</v>
      </c>
      <c r="W29" s="14" t="b">
        <f t="shared" si="6"/>
        <v>0</v>
      </c>
      <c r="X29" s="14" t="b">
        <f t="shared" si="6"/>
        <v>0</v>
      </c>
      <c r="Y29" s="14" t="b">
        <f t="shared" si="6"/>
        <v>0</v>
      </c>
      <c r="Z29" s="14" t="b">
        <f t="shared" si="7"/>
        <v>1</v>
      </c>
      <c r="AA29" s="14" t="b">
        <f t="shared" si="8"/>
        <v>1</v>
      </c>
      <c r="AB29" s="14" t="str">
        <f t="shared" si="9"/>
        <v>Non-Competitive</v>
      </c>
      <c r="AC29" s="14" t="str">
        <f t="shared" si="9"/>
        <v>Non-Competitive</v>
      </c>
      <c r="AD29" s="14" t="str">
        <f t="shared" si="9"/>
        <v>Non-Competitive</v>
      </c>
      <c r="AE29" s="14" t="str">
        <f t="shared" si="9"/>
        <v>Non-Competitive</v>
      </c>
      <c r="AF29" s="14" t="str">
        <f t="shared" si="9"/>
        <v>Non-Competitive</v>
      </c>
      <c r="AG29" s="14">
        <v>11</v>
      </c>
      <c r="AH29" s="14">
        <v>11</v>
      </c>
      <c r="AI29" s="14">
        <v>11</v>
      </c>
      <c r="AJ29" s="14">
        <v>11</v>
      </c>
      <c r="AK29" s="14">
        <v>11</v>
      </c>
      <c r="AL29" s="14">
        <v>11</v>
      </c>
      <c r="AM29" s="14">
        <v>11</v>
      </c>
      <c r="AN29" s="14">
        <v>11</v>
      </c>
      <c r="AO29" s="14">
        <v>11</v>
      </c>
      <c r="AP29" s="14">
        <v>11</v>
      </c>
      <c r="AQ29" s="14">
        <v>11</v>
      </c>
      <c r="AR29" s="14">
        <v>11</v>
      </c>
      <c r="AS29" s="14">
        <v>11</v>
      </c>
      <c r="AT29" s="14">
        <v>11</v>
      </c>
      <c r="AU29" s="14">
        <v>11</v>
      </c>
    </row>
    <row r="30" spans="1:47" ht="15">
      <c r="A30" s="11" t="str">
        <f t="shared" si="4"/>
        <v>DPRSVLY5 PRSSW_MR1H FROM_TO</v>
      </c>
      <c r="B30" s="11" t="s">
        <v>51</v>
      </c>
      <c r="C30" s="11" t="s">
        <v>127</v>
      </c>
      <c r="D30" s="11">
        <v>515</v>
      </c>
      <c r="E30" s="11">
        <v>2</v>
      </c>
      <c r="F30" s="11">
        <v>2</v>
      </c>
      <c r="G30" s="11" t="s">
        <v>128</v>
      </c>
      <c r="H30" s="11" t="s">
        <v>129</v>
      </c>
      <c r="I30" s="11" t="s">
        <v>20</v>
      </c>
      <c r="J30" s="11">
        <v>73521.13</v>
      </c>
      <c r="K30" s="12">
        <v>-0.4984</v>
      </c>
      <c r="L30" s="12">
        <v>0.257995</v>
      </c>
      <c r="M30" s="12">
        <v>-0.64061</v>
      </c>
      <c r="N30" s="12">
        <v>0.257995</v>
      </c>
      <c r="O30" s="12">
        <v>585.3545</v>
      </c>
      <c r="P30" s="12">
        <v>124.4726</v>
      </c>
      <c r="Q30" s="12">
        <v>0</v>
      </c>
      <c r="R30" s="13">
        <v>8099.073</v>
      </c>
      <c r="S30" s="13">
        <v>9945.554</v>
      </c>
      <c r="T30" s="13" t="s">
        <v>21</v>
      </c>
      <c r="U30" s="14" t="b">
        <f t="shared" si="6"/>
        <v>0</v>
      </c>
      <c r="V30" s="14" t="b">
        <f t="shared" si="6"/>
        <v>0</v>
      </c>
      <c r="W30" s="14" t="b">
        <f t="shared" si="6"/>
        <v>0</v>
      </c>
      <c r="X30" s="14" t="b">
        <f t="shared" si="6"/>
        <v>0</v>
      </c>
      <c r="Y30" s="14" t="b">
        <f t="shared" si="6"/>
        <v>0</v>
      </c>
      <c r="Z30" s="14" t="b">
        <f t="shared" si="7"/>
        <v>1</v>
      </c>
      <c r="AA30" s="14" t="b">
        <f t="shared" si="8"/>
        <v>1</v>
      </c>
      <c r="AB30" s="14" t="str">
        <f t="shared" si="9"/>
        <v>Non-Competitive</v>
      </c>
      <c r="AC30" s="14" t="str">
        <f t="shared" si="9"/>
        <v>Non-Competitive</v>
      </c>
      <c r="AD30" s="14" t="str">
        <f t="shared" si="9"/>
        <v>Non-Competitive</v>
      </c>
      <c r="AE30" s="14" t="str">
        <f t="shared" si="9"/>
        <v>Non-Competitive</v>
      </c>
      <c r="AF30" s="14" t="str">
        <f t="shared" si="9"/>
        <v>Non-Competitive</v>
      </c>
      <c r="AG30" s="14">
        <v>3</v>
      </c>
      <c r="AH30" s="14">
        <v>3</v>
      </c>
      <c r="AI30" s="14">
        <v>3</v>
      </c>
      <c r="AJ30" s="14">
        <v>3</v>
      </c>
      <c r="AK30" s="14">
        <v>3</v>
      </c>
      <c r="AL30" s="14">
        <v>3</v>
      </c>
      <c r="AM30" s="14">
        <v>3</v>
      </c>
      <c r="AN30" s="14">
        <v>3</v>
      </c>
      <c r="AO30" s="14">
        <v>3</v>
      </c>
      <c r="AP30" s="14">
        <v>3</v>
      </c>
      <c r="AQ30" s="14">
        <v>3</v>
      </c>
      <c r="AR30" s="14">
        <v>3</v>
      </c>
      <c r="AS30" s="14">
        <v>3</v>
      </c>
      <c r="AT30" s="14">
        <v>3</v>
      </c>
      <c r="AU30" s="14">
        <v>3</v>
      </c>
    </row>
    <row r="31" spans="1:47" ht="15">
      <c r="A31" s="11" t="str">
        <f t="shared" si="4"/>
        <v>DPRSVLY5 PRSSW_MR1H TO_FROM</v>
      </c>
      <c r="B31" s="11" t="s">
        <v>51</v>
      </c>
      <c r="C31" s="11" t="s">
        <v>127</v>
      </c>
      <c r="D31" s="11">
        <v>515</v>
      </c>
      <c r="E31" s="11">
        <v>2</v>
      </c>
      <c r="F31" s="11">
        <v>2</v>
      </c>
      <c r="G31" s="11" t="s">
        <v>128</v>
      </c>
      <c r="H31" s="11" t="s">
        <v>129</v>
      </c>
      <c r="I31" s="11" t="s">
        <v>23</v>
      </c>
      <c r="J31" s="11">
        <v>73521.13</v>
      </c>
      <c r="K31" s="12">
        <v>-0.25799</v>
      </c>
      <c r="L31" s="12">
        <v>0.498401</v>
      </c>
      <c r="M31" s="12">
        <v>-0.25799</v>
      </c>
      <c r="N31" s="12">
        <v>0.640605</v>
      </c>
      <c r="O31" s="12">
        <v>4.113665</v>
      </c>
      <c r="P31" s="12">
        <v>-265.531</v>
      </c>
      <c r="Q31" s="12">
        <v>0</v>
      </c>
      <c r="R31" s="13">
        <v>9945.554</v>
      </c>
      <c r="S31" s="13">
        <v>8537.953</v>
      </c>
      <c r="T31" s="13" t="s">
        <v>21</v>
      </c>
      <c r="U31" s="14" t="b">
        <f t="shared" si="6"/>
        <v>0</v>
      </c>
      <c r="V31" s="14" t="b">
        <f t="shared" si="6"/>
        <v>0</v>
      </c>
      <c r="W31" s="14" t="b">
        <f t="shared" si="6"/>
        <v>0</v>
      </c>
      <c r="X31" s="14" t="b">
        <f t="shared" si="6"/>
        <v>0</v>
      </c>
      <c r="Y31" s="14" t="b">
        <f t="shared" si="6"/>
        <v>0</v>
      </c>
      <c r="Z31" s="14" t="b">
        <f t="shared" si="7"/>
        <v>1</v>
      </c>
      <c r="AA31" s="14" t="b">
        <f t="shared" si="8"/>
        <v>1</v>
      </c>
      <c r="AB31" s="14" t="str">
        <f t="shared" si="9"/>
        <v>Non-Competitive</v>
      </c>
      <c r="AC31" s="14" t="str">
        <f t="shared" si="9"/>
        <v>Non-Competitive</v>
      </c>
      <c r="AD31" s="14" t="str">
        <f t="shared" si="9"/>
        <v>Non-Competitive</v>
      </c>
      <c r="AE31" s="14" t="str">
        <f t="shared" si="9"/>
        <v>Non-Competitive</v>
      </c>
      <c r="AF31" s="14" t="str">
        <f t="shared" si="9"/>
        <v>Non-Competitive</v>
      </c>
      <c r="AG31" s="14">
        <v>6</v>
      </c>
      <c r="AH31" s="14">
        <v>9</v>
      </c>
      <c r="AI31" s="14">
        <v>9</v>
      </c>
      <c r="AJ31" s="14">
        <v>6</v>
      </c>
      <c r="AK31" s="14">
        <v>9</v>
      </c>
      <c r="AL31" s="14">
        <v>9</v>
      </c>
      <c r="AM31" s="14">
        <v>6</v>
      </c>
      <c r="AN31" s="14">
        <v>9</v>
      </c>
      <c r="AO31" s="14">
        <v>9</v>
      </c>
      <c r="AP31" s="14">
        <v>6</v>
      </c>
      <c r="AQ31" s="14">
        <v>9</v>
      </c>
      <c r="AR31" s="14">
        <v>9</v>
      </c>
      <c r="AS31" s="14">
        <v>6</v>
      </c>
      <c r="AT31" s="14">
        <v>9</v>
      </c>
      <c r="AU31" s="14">
        <v>9</v>
      </c>
    </row>
    <row r="32" spans="1:47" ht="15">
      <c r="A32" s="11" t="str">
        <f t="shared" si="4"/>
        <v>DPRSVLY5 PRSSW_MR1L FROM_TO</v>
      </c>
      <c r="B32" s="11" t="s">
        <v>51</v>
      </c>
      <c r="C32" s="11" t="s">
        <v>130</v>
      </c>
      <c r="D32" s="11">
        <v>515</v>
      </c>
      <c r="E32" s="11">
        <v>2</v>
      </c>
      <c r="F32" s="11">
        <v>2</v>
      </c>
      <c r="G32" s="11" t="s">
        <v>131</v>
      </c>
      <c r="H32" s="11" t="s">
        <v>129</v>
      </c>
      <c r="I32" s="11" t="s">
        <v>20</v>
      </c>
      <c r="J32" s="11">
        <v>73521.13</v>
      </c>
      <c r="K32" s="12">
        <v>-0.25799</v>
      </c>
      <c r="L32" s="12">
        <v>0.498401</v>
      </c>
      <c r="M32" s="12">
        <v>-0.35939</v>
      </c>
      <c r="N32" s="12">
        <v>0.519713</v>
      </c>
      <c r="O32" s="12">
        <v>4.113665</v>
      </c>
      <c r="P32" s="12">
        <v>-265.531</v>
      </c>
      <c r="Q32" s="12">
        <v>0</v>
      </c>
      <c r="R32" s="13">
        <v>9945.554</v>
      </c>
      <c r="S32" s="13">
        <v>8537.953</v>
      </c>
      <c r="T32" s="13" t="s">
        <v>21</v>
      </c>
      <c r="U32" s="14" t="b">
        <f t="shared" si="6"/>
        <v>0</v>
      </c>
      <c r="V32" s="14" t="b">
        <f t="shared" si="6"/>
        <v>0</v>
      </c>
      <c r="W32" s="14" t="b">
        <f t="shared" si="6"/>
        <v>0</v>
      </c>
      <c r="X32" s="14" t="b">
        <f t="shared" si="6"/>
        <v>0</v>
      </c>
      <c r="Y32" s="14" t="b">
        <f t="shared" si="6"/>
        <v>0</v>
      </c>
      <c r="Z32" s="14" t="b">
        <f t="shared" si="7"/>
        <v>1</v>
      </c>
      <c r="AA32" s="14" t="b">
        <f t="shared" si="8"/>
        <v>1</v>
      </c>
      <c r="AB32" s="14" t="str">
        <f t="shared" si="9"/>
        <v>Non-Competitive</v>
      </c>
      <c r="AC32" s="14" t="str">
        <f t="shared" si="9"/>
        <v>Non-Competitive</v>
      </c>
      <c r="AD32" s="14" t="str">
        <f t="shared" si="9"/>
        <v>Non-Competitive</v>
      </c>
      <c r="AE32" s="14" t="str">
        <f t="shared" si="9"/>
        <v>Non-Competitive</v>
      </c>
      <c r="AF32" s="14" t="str">
        <f t="shared" si="9"/>
        <v>Non-Competitive</v>
      </c>
      <c r="AG32" s="14">
        <v>6</v>
      </c>
      <c r="AH32" s="14">
        <v>9</v>
      </c>
      <c r="AI32" s="14">
        <v>9</v>
      </c>
      <c r="AJ32" s="14">
        <v>6</v>
      </c>
      <c r="AK32" s="14">
        <v>9</v>
      </c>
      <c r="AL32" s="14">
        <v>9</v>
      </c>
      <c r="AM32" s="14">
        <v>6</v>
      </c>
      <c r="AN32" s="14">
        <v>9</v>
      </c>
      <c r="AO32" s="14">
        <v>9</v>
      </c>
      <c r="AP32" s="14">
        <v>6</v>
      </c>
      <c r="AQ32" s="14">
        <v>9</v>
      </c>
      <c r="AR32" s="14">
        <v>9</v>
      </c>
      <c r="AS32" s="14">
        <v>6</v>
      </c>
      <c r="AT32" s="14">
        <v>9</v>
      </c>
      <c r="AU32" s="14">
        <v>9</v>
      </c>
    </row>
    <row r="33" spans="1:47" ht="15">
      <c r="A33" s="11" t="str">
        <f t="shared" si="4"/>
        <v>DPRSVLY5 PRSSW_MR1L TO_FROM</v>
      </c>
      <c r="B33" s="11" t="s">
        <v>51</v>
      </c>
      <c r="C33" s="11" t="s">
        <v>130</v>
      </c>
      <c r="D33" s="11">
        <v>515</v>
      </c>
      <c r="E33" s="11">
        <v>2</v>
      </c>
      <c r="F33" s="11">
        <v>2</v>
      </c>
      <c r="G33" s="11" t="s">
        <v>131</v>
      </c>
      <c r="H33" s="11" t="s">
        <v>129</v>
      </c>
      <c r="I33" s="11" t="s">
        <v>23</v>
      </c>
      <c r="J33" s="11">
        <v>73521.13</v>
      </c>
      <c r="K33" s="12">
        <v>-0.4984</v>
      </c>
      <c r="L33" s="12">
        <v>0.257995</v>
      </c>
      <c r="M33" s="12">
        <v>-0.51971</v>
      </c>
      <c r="N33" s="12">
        <v>0.359395</v>
      </c>
      <c r="O33" s="12">
        <v>585.3545</v>
      </c>
      <c r="P33" s="12">
        <v>124.4726</v>
      </c>
      <c r="Q33" s="12">
        <v>0</v>
      </c>
      <c r="R33" s="13">
        <v>8099.073</v>
      </c>
      <c r="S33" s="13">
        <v>9945.554</v>
      </c>
      <c r="T33" s="13" t="s">
        <v>21</v>
      </c>
      <c r="U33" s="14" t="b">
        <f t="shared" si="6"/>
        <v>0</v>
      </c>
      <c r="V33" s="14" t="b">
        <f t="shared" si="6"/>
        <v>0</v>
      </c>
      <c r="W33" s="14" t="b">
        <f t="shared" si="6"/>
        <v>0</v>
      </c>
      <c r="X33" s="14" t="b">
        <f t="shared" si="6"/>
        <v>0</v>
      </c>
      <c r="Y33" s="14" t="b">
        <f t="shared" si="6"/>
        <v>0</v>
      </c>
      <c r="Z33" s="14" t="b">
        <f t="shared" si="7"/>
        <v>1</v>
      </c>
      <c r="AA33" s="14" t="b">
        <f t="shared" si="8"/>
        <v>1</v>
      </c>
      <c r="AB33" s="14" t="str">
        <f t="shared" si="9"/>
        <v>Non-Competitive</v>
      </c>
      <c r="AC33" s="14" t="str">
        <f t="shared" si="9"/>
        <v>Non-Competitive</v>
      </c>
      <c r="AD33" s="14" t="str">
        <f t="shared" si="9"/>
        <v>Non-Competitive</v>
      </c>
      <c r="AE33" s="14" t="str">
        <f t="shared" si="9"/>
        <v>Non-Competitive</v>
      </c>
      <c r="AF33" s="14" t="str">
        <f t="shared" si="9"/>
        <v>Non-Competitive</v>
      </c>
      <c r="AG33" s="14">
        <v>3</v>
      </c>
      <c r="AH33" s="14">
        <v>3</v>
      </c>
      <c r="AI33" s="14">
        <v>3</v>
      </c>
      <c r="AJ33" s="14">
        <v>3</v>
      </c>
      <c r="AK33" s="14">
        <v>3</v>
      </c>
      <c r="AL33" s="14">
        <v>3</v>
      </c>
      <c r="AM33" s="14">
        <v>3</v>
      </c>
      <c r="AN33" s="14">
        <v>3</v>
      </c>
      <c r="AO33" s="14">
        <v>3</v>
      </c>
      <c r="AP33" s="14">
        <v>3</v>
      </c>
      <c r="AQ33" s="14">
        <v>3</v>
      </c>
      <c r="AR33" s="14">
        <v>3</v>
      </c>
      <c r="AS33" s="14">
        <v>3</v>
      </c>
      <c r="AT33" s="14">
        <v>3</v>
      </c>
      <c r="AU33" s="14">
        <v>3</v>
      </c>
    </row>
    <row r="34" spans="1:47" ht="15">
      <c r="A34" s="11" t="str">
        <f t="shared" si="4"/>
        <v>DSWECCR5 6027_A_1 FROM_TO</v>
      </c>
      <c r="B34" s="11" t="s">
        <v>132</v>
      </c>
      <c r="C34" s="11" t="s">
        <v>133</v>
      </c>
      <c r="D34" s="11">
        <v>1065</v>
      </c>
      <c r="E34" s="11">
        <v>0</v>
      </c>
      <c r="F34" s="11">
        <v>0</v>
      </c>
      <c r="G34" s="11" t="s">
        <v>46</v>
      </c>
      <c r="H34" s="11" t="s">
        <v>134</v>
      </c>
      <c r="I34" s="11" t="s">
        <v>20</v>
      </c>
      <c r="J34" s="11">
        <v>73521.13</v>
      </c>
      <c r="K34" s="12">
        <v>-0.02216</v>
      </c>
      <c r="L34" s="12">
        <v>0.197649</v>
      </c>
      <c r="M34" s="12">
        <v>-0.22042</v>
      </c>
      <c r="N34" s="12">
        <v>0.21909</v>
      </c>
      <c r="O34" s="12">
        <v>1012.467</v>
      </c>
      <c r="P34" s="12">
        <v>-350.91</v>
      </c>
      <c r="Q34" s="12">
        <v>0</v>
      </c>
      <c r="R34" s="13">
        <v>1264.694</v>
      </c>
      <c r="S34" s="13">
        <v>1781.975</v>
      </c>
      <c r="T34" s="13" t="s">
        <v>21</v>
      </c>
      <c r="U34" s="14" t="b">
        <f t="shared" si="6"/>
        <v>0</v>
      </c>
      <c r="V34" s="14" t="b">
        <f t="shared" si="6"/>
        <v>0</v>
      </c>
      <c r="W34" s="14" t="b">
        <f t="shared" si="6"/>
        <v>1</v>
      </c>
      <c r="X34" s="14" t="b">
        <f t="shared" si="6"/>
        <v>1</v>
      </c>
      <c r="Y34" s="14" t="b">
        <f t="shared" si="6"/>
        <v>1</v>
      </c>
      <c r="Z34" s="14" t="b">
        <f t="shared" si="7"/>
        <v>1</v>
      </c>
      <c r="AA34" s="14" t="b">
        <f t="shared" si="8"/>
        <v>1</v>
      </c>
      <c r="AB34" s="14" t="str">
        <f t="shared" si="9"/>
        <v>Non-Competitive</v>
      </c>
      <c r="AC34" s="14" t="str">
        <f t="shared" si="9"/>
        <v>Non-Competitive</v>
      </c>
      <c r="AD34" s="14" t="str">
        <f t="shared" si="9"/>
        <v>Competitive</v>
      </c>
      <c r="AE34" s="14" t="str">
        <f t="shared" si="9"/>
        <v>Competitive</v>
      </c>
      <c r="AF34" s="14" t="str">
        <f t="shared" si="9"/>
        <v>Competitive</v>
      </c>
      <c r="AG34" s="14">
        <v>1</v>
      </c>
      <c r="AH34" s="14">
        <v>3</v>
      </c>
      <c r="AI34" s="14">
        <v>3</v>
      </c>
      <c r="AJ34" s="14">
        <v>1</v>
      </c>
      <c r="AK34" s="14">
        <v>3</v>
      </c>
      <c r="AL34" s="14">
        <v>3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</row>
    <row r="35" spans="1:47" ht="15">
      <c r="A35" s="11" t="str">
        <f t="shared" si="4"/>
        <v>DSWECCR5 6027_A_1 TO_FROM</v>
      </c>
      <c r="B35" s="11" t="s">
        <v>132</v>
      </c>
      <c r="C35" s="11" t="s">
        <v>133</v>
      </c>
      <c r="D35" s="11">
        <v>1065</v>
      </c>
      <c r="E35" s="11">
        <v>0</v>
      </c>
      <c r="F35" s="11">
        <v>0</v>
      </c>
      <c r="G35" s="11" t="s">
        <v>46</v>
      </c>
      <c r="H35" s="11" t="s">
        <v>134</v>
      </c>
      <c r="I35" s="11" t="s">
        <v>23</v>
      </c>
      <c r="J35" s="11">
        <v>73521.13</v>
      </c>
      <c r="K35" s="12">
        <v>-0.19614</v>
      </c>
      <c r="L35" s="12">
        <v>0.220418</v>
      </c>
      <c r="M35" s="12">
        <v>-0.21909</v>
      </c>
      <c r="N35" s="12">
        <v>0.220418</v>
      </c>
      <c r="O35" s="12">
        <v>646.9335</v>
      </c>
      <c r="P35" s="12">
        <v>-48.6033</v>
      </c>
      <c r="Q35" s="12">
        <v>0</v>
      </c>
      <c r="R35" s="13">
        <v>3678.338</v>
      </c>
      <c r="S35" s="13">
        <v>3121.043</v>
      </c>
      <c r="T35" s="13" t="s">
        <v>21</v>
      </c>
      <c r="U35" s="14" t="b">
        <f t="shared" si="6"/>
        <v>0</v>
      </c>
      <c r="V35" s="14" t="b">
        <f t="shared" si="6"/>
        <v>0</v>
      </c>
      <c r="W35" s="14" t="b">
        <f t="shared" si="6"/>
        <v>0</v>
      </c>
      <c r="X35" s="14" t="b">
        <f t="shared" si="6"/>
        <v>0</v>
      </c>
      <c r="Y35" s="14" t="b">
        <f t="shared" si="6"/>
        <v>0</v>
      </c>
      <c r="Z35" s="14" t="b">
        <f t="shared" si="7"/>
        <v>1</v>
      </c>
      <c r="AA35" s="14" t="b">
        <f t="shared" si="8"/>
        <v>1</v>
      </c>
      <c r="AB35" s="14" t="str">
        <f t="shared" si="9"/>
        <v>Non-Competitive</v>
      </c>
      <c r="AC35" s="14" t="str">
        <f t="shared" si="9"/>
        <v>Non-Competitive</v>
      </c>
      <c r="AD35" s="14" t="str">
        <f t="shared" si="9"/>
        <v>Non-Competitive</v>
      </c>
      <c r="AE35" s="14" t="str">
        <f t="shared" si="9"/>
        <v>Non-Competitive</v>
      </c>
      <c r="AF35" s="14" t="str">
        <f t="shared" si="9"/>
        <v>Non-Competitive</v>
      </c>
      <c r="AG35" s="14">
        <v>29</v>
      </c>
      <c r="AH35" s="14">
        <v>32</v>
      </c>
      <c r="AI35" s="14">
        <v>32</v>
      </c>
      <c r="AJ35" s="14">
        <v>29</v>
      </c>
      <c r="AK35" s="14">
        <v>32</v>
      </c>
      <c r="AL35" s="14">
        <v>32</v>
      </c>
      <c r="AM35" s="14">
        <v>29</v>
      </c>
      <c r="AN35" s="14">
        <v>32</v>
      </c>
      <c r="AO35" s="14">
        <v>32</v>
      </c>
      <c r="AP35" s="14">
        <v>29</v>
      </c>
      <c r="AQ35" s="14">
        <v>32</v>
      </c>
      <c r="AR35" s="14">
        <v>32</v>
      </c>
      <c r="AS35" s="14">
        <v>29</v>
      </c>
      <c r="AT35" s="14">
        <v>32</v>
      </c>
      <c r="AU35" s="14">
        <v>32</v>
      </c>
    </row>
    <row r="36" spans="1:47" ht="15">
      <c r="A36" s="11" t="str">
        <f t="shared" si="4"/>
        <v>DTRCELK5 1255__B FROM_TO</v>
      </c>
      <c r="B36" s="11" t="s">
        <v>54</v>
      </c>
      <c r="C36" s="11" t="s">
        <v>135</v>
      </c>
      <c r="D36" s="11">
        <v>212</v>
      </c>
      <c r="E36" s="11">
        <v>2</v>
      </c>
      <c r="F36" s="11">
        <v>2</v>
      </c>
      <c r="G36" s="11" t="s">
        <v>74</v>
      </c>
      <c r="H36" s="11" t="s">
        <v>136</v>
      </c>
      <c r="I36" s="11" t="s">
        <v>20</v>
      </c>
      <c r="J36" s="11">
        <v>73521.13</v>
      </c>
      <c r="K36" s="12">
        <v>-0.00496</v>
      </c>
      <c r="L36" s="12">
        <v>0.102259</v>
      </c>
      <c r="M36" s="12">
        <v>-0.87469</v>
      </c>
      <c r="N36" s="12">
        <v>0.102259</v>
      </c>
      <c r="O36" s="12">
        <v>292.6799</v>
      </c>
      <c r="P36" s="12">
        <v>11.18147</v>
      </c>
      <c r="Q36" s="12">
        <v>0</v>
      </c>
      <c r="R36" s="13">
        <v>7023.729</v>
      </c>
      <c r="S36" s="13">
        <v>1713.039</v>
      </c>
      <c r="T36" s="13" t="s">
        <v>21</v>
      </c>
      <c r="U36" s="14" t="b">
        <f t="shared" si="6"/>
        <v>0</v>
      </c>
      <c r="V36" s="14" t="b">
        <f t="shared" si="6"/>
        <v>0</v>
      </c>
      <c r="W36" s="14" t="b">
        <f t="shared" si="6"/>
        <v>1</v>
      </c>
      <c r="X36" s="14" t="b">
        <f t="shared" si="6"/>
        <v>1</v>
      </c>
      <c r="Y36" s="14" t="b">
        <f t="shared" si="6"/>
        <v>1</v>
      </c>
      <c r="Z36" s="14" t="b">
        <f t="shared" si="7"/>
        <v>1</v>
      </c>
      <c r="AA36" s="14" t="b">
        <f t="shared" si="8"/>
        <v>0</v>
      </c>
      <c r="AB36" s="14" t="str">
        <f t="shared" si="9"/>
        <v>Non-Competitive</v>
      </c>
      <c r="AC36" s="14" t="str">
        <f t="shared" si="9"/>
        <v>Non-Competitive</v>
      </c>
      <c r="AD36" s="14" t="str">
        <f t="shared" si="9"/>
        <v>Non-Competitive</v>
      </c>
      <c r="AE36" s="14" t="str">
        <f t="shared" si="9"/>
        <v>Non-Competitive</v>
      </c>
      <c r="AF36" s="14" t="str">
        <f t="shared" si="9"/>
        <v>Non-Competitive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</row>
    <row r="37" spans="1:47" ht="15">
      <c r="A37" s="11" t="str">
        <f t="shared" si="4"/>
        <v>DTRCELK5 1255__B TO_FROM</v>
      </c>
      <c r="B37" s="11" t="s">
        <v>54</v>
      </c>
      <c r="C37" s="11" t="s">
        <v>135</v>
      </c>
      <c r="D37" s="11">
        <v>212</v>
      </c>
      <c r="E37" s="11">
        <v>2</v>
      </c>
      <c r="F37" s="11">
        <v>2</v>
      </c>
      <c r="G37" s="11" t="s">
        <v>74</v>
      </c>
      <c r="H37" s="11" t="s">
        <v>136</v>
      </c>
      <c r="I37" s="11" t="s">
        <v>23</v>
      </c>
      <c r="J37" s="11">
        <v>73521.13</v>
      </c>
      <c r="K37" s="12">
        <v>-0.10226</v>
      </c>
      <c r="L37" s="12">
        <v>0.004962</v>
      </c>
      <c r="M37" s="12">
        <v>-0.10226</v>
      </c>
      <c r="N37" s="12">
        <v>0.874687</v>
      </c>
      <c r="O37" s="12">
        <v>58.18745</v>
      </c>
      <c r="P37" s="12">
        <v>-32.7801</v>
      </c>
      <c r="Q37" s="12">
        <v>0</v>
      </c>
      <c r="R37" s="13">
        <v>1624.318</v>
      </c>
      <c r="S37" s="13">
        <v>8244.892</v>
      </c>
      <c r="T37" s="13" t="s">
        <v>21</v>
      </c>
      <c r="U37" s="14" t="b">
        <f t="shared" si="6"/>
        <v>0</v>
      </c>
      <c r="V37" s="14" t="b">
        <f t="shared" si="6"/>
        <v>0</v>
      </c>
      <c r="W37" s="14" t="b">
        <f t="shared" si="6"/>
        <v>0</v>
      </c>
      <c r="X37" s="14" t="b">
        <f t="shared" si="6"/>
        <v>0</v>
      </c>
      <c r="Y37" s="14" t="b">
        <f t="shared" si="6"/>
        <v>0</v>
      </c>
      <c r="Z37" s="14" t="b">
        <f t="shared" si="7"/>
        <v>1</v>
      </c>
      <c r="AA37" s="14" t="b">
        <f t="shared" si="8"/>
        <v>1</v>
      </c>
      <c r="AB37" s="14" t="str">
        <f t="shared" si="9"/>
        <v>Non-Competitive</v>
      </c>
      <c r="AC37" s="14" t="str">
        <f t="shared" si="9"/>
        <v>Non-Competitive</v>
      </c>
      <c r="AD37" s="14" t="str">
        <f t="shared" si="9"/>
        <v>Non-Competitive</v>
      </c>
      <c r="AE37" s="14" t="str">
        <f t="shared" si="9"/>
        <v>Non-Competitive</v>
      </c>
      <c r="AF37" s="14" t="str">
        <f t="shared" si="9"/>
        <v>Non-Competitive</v>
      </c>
      <c r="AG37" s="14">
        <v>5</v>
      </c>
      <c r="AH37" s="14">
        <v>9</v>
      </c>
      <c r="AI37" s="14">
        <v>9</v>
      </c>
      <c r="AJ37" s="14">
        <v>5</v>
      </c>
      <c r="AK37" s="14">
        <v>9</v>
      </c>
      <c r="AL37" s="14">
        <v>9</v>
      </c>
      <c r="AM37" s="14">
        <v>5</v>
      </c>
      <c r="AN37" s="14">
        <v>9</v>
      </c>
      <c r="AO37" s="14">
        <v>9</v>
      </c>
      <c r="AP37" s="14">
        <v>5</v>
      </c>
      <c r="AQ37" s="14">
        <v>9</v>
      </c>
      <c r="AR37" s="14">
        <v>9</v>
      </c>
      <c r="AS37" s="14">
        <v>5</v>
      </c>
      <c r="AT37" s="14">
        <v>9</v>
      </c>
      <c r="AU37" s="14">
        <v>9</v>
      </c>
    </row>
    <row r="38" spans="1:47" ht="15">
      <c r="A38" s="11" t="str">
        <f t="shared" si="4"/>
        <v>DWTRLEG5 20__A FROM_TO</v>
      </c>
      <c r="B38" s="11" t="s">
        <v>55</v>
      </c>
      <c r="C38" s="11" t="s">
        <v>114</v>
      </c>
      <c r="D38" s="11">
        <v>1052</v>
      </c>
      <c r="E38" s="11">
        <v>6</v>
      </c>
      <c r="F38" s="11">
        <v>6</v>
      </c>
      <c r="G38" s="11" t="s">
        <v>28</v>
      </c>
      <c r="H38" s="11" t="s">
        <v>53</v>
      </c>
      <c r="I38" s="11" t="s">
        <v>20</v>
      </c>
      <c r="J38" s="11">
        <v>73521.13</v>
      </c>
      <c r="K38" s="12">
        <v>-0.14079</v>
      </c>
      <c r="L38" s="12">
        <v>0.752116</v>
      </c>
      <c r="M38" s="12">
        <v>-0.14079</v>
      </c>
      <c r="N38" s="12">
        <v>0.752116</v>
      </c>
      <c r="O38" s="12">
        <v>1543.942</v>
      </c>
      <c r="P38" s="12">
        <v>-1211.93</v>
      </c>
      <c r="Q38" s="12">
        <v>0</v>
      </c>
      <c r="R38" s="13">
        <v>3695.567</v>
      </c>
      <c r="S38" s="13">
        <v>1411.595</v>
      </c>
      <c r="T38" s="13" t="s">
        <v>22</v>
      </c>
      <c r="U38" s="14" t="b">
        <f t="shared" si="6"/>
        <v>0</v>
      </c>
      <c r="V38" s="14" t="b">
        <f t="shared" si="6"/>
        <v>1</v>
      </c>
      <c r="W38" s="14" t="b">
        <f t="shared" si="6"/>
        <v>1</v>
      </c>
      <c r="X38" s="14" t="b">
        <f t="shared" si="6"/>
        <v>1</v>
      </c>
      <c r="Y38" s="14" t="b">
        <f t="shared" si="6"/>
        <v>1</v>
      </c>
      <c r="Z38" s="14" t="b">
        <f t="shared" si="7"/>
        <v>1</v>
      </c>
      <c r="AA38" s="14" t="b">
        <f t="shared" si="8"/>
        <v>1</v>
      </c>
      <c r="AB38" s="14" t="str">
        <f t="shared" si="9"/>
        <v>Non-Competitive</v>
      </c>
      <c r="AC38" s="14" t="str">
        <f t="shared" si="9"/>
        <v>Competitive</v>
      </c>
      <c r="AD38" s="14" t="str">
        <f t="shared" si="9"/>
        <v>Competitive</v>
      </c>
      <c r="AE38" s="14" t="str">
        <f t="shared" si="9"/>
        <v>Competitive</v>
      </c>
      <c r="AF38" s="14" t="str">
        <f t="shared" si="9"/>
        <v>Competitive</v>
      </c>
      <c r="AG38" s="14">
        <v>96</v>
      </c>
      <c r="AH38" s="14">
        <v>125</v>
      </c>
      <c r="AI38" s="14">
        <v>198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</row>
    <row r="39" spans="1:47" ht="15">
      <c r="A39" s="11" t="str">
        <f t="shared" si="4"/>
        <v>DWTRLEG5 20__A TO_FROM</v>
      </c>
      <c r="B39" s="11" t="s">
        <v>55</v>
      </c>
      <c r="C39" s="11" t="s">
        <v>114</v>
      </c>
      <c r="D39" s="11">
        <v>1052</v>
      </c>
      <c r="E39" s="11">
        <v>6</v>
      </c>
      <c r="F39" s="11">
        <v>6</v>
      </c>
      <c r="G39" s="11" t="s">
        <v>28</v>
      </c>
      <c r="H39" s="11" t="s">
        <v>53</v>
      </c>
      <c r="I39" s="11" t="s">
        <v>23</v>
      </c>
      <c r="J39" s="11">
        <v>73521.13</v>
      </c>
      <c r="K39" s="12">
        <v>-0.75212</v>
      </c>
      <c r="L39" s="12">
        <v>0.140786</v>
      </c>
      <c r="M39" s="12">
        <v>-0.75212</v>
      </c>
      <c r="N39" s="12">
        <v>0.140786</v>
      </c>
      <c r="O39" s="12">
        <v>2605.43</v>
      </c>
      <c r="P39" s="12">
        <v>693.3938</v>
      </c>
      <c r="Q39" s="12">
        <v>0</v>
      </c>
      <c r="R39" s="13">
        <v>1326.905</v>
      </c>
      <c r="S39" s="13">
        <v>3951.137</v>
      </c>
      <c r="T39" s="13" t="s">
        <v>22</v>
      </c>
      <c r="U39" s="14" t="b">
        <f t="shared" si="6"/>
        <v>0</v>
      </c>
      <c r="V39" s="14" t="b">
        <f t="shared" si="6"/>
        <v>0</v>
      </c>
      <c r="W39" s="14" t="b">
        <f t="shared" si="6"/>
        <v>0</v>
      </c>
      <c r="X39" s="14" t="b">
        <f t="shared" si="6"/>
        <v>0</v>
      </c>
      <c r="Y39" s="14" t="b">
        <f t="shared" si="6"/>
        <v>0</v>
      </c>
      <c r="Z39" s="14" t="b">
        <f t="shared" si="7"/>
        <v>1</v>
      </c>
      <c r="AA39" s="14" t="b">
        <f t="shared" si="8"/>
        <v>1</v>
      </c>
      <c r="AB39" s="14" t="str">
        <f t="shared" si="9"/>
        <v>Non-Competitive</v>
      </c>
      <c r="AC39" s="14" t="str">
        <f t="shared" si="9"/>
        <v>Non-Competitive</v>
      </c>
      <c r="AD39" s="14" t="str">
        <f t="shared" si="9"/>
        <v>Non-Competitive</v>
      </c>
      <c r="AE39" s="14" t="str">
        <f t="shared" si="9"/>
        <v>Non-Competitive</v>
      </c>
      <c r="AF39" s="14" t="str">
        <f t="shared" si="9"/>
        <v>Non-Competitive</v>
      </c>
      <c r="AG39" s="14">
        <v>40</v>
      </c>
      <c r="AH39" s="14">
        <v>40</v>
      </c>
      <c r="AI39" s="14">
        <v>97</v>
      </c>
      <c r="AJ39" s="14">
        <v>40</v>
      </c>
      <c r="AK39" s="14">
        <v>40</v>
      </c>
      <c r="AL39" s="14">
        <v>97</v>
      </c>
      <c r="AM39" s="14">
        <v>40</v>
      </c>
      <c r="AN39" s="14">
        <v>40</v>
      </c>
      <c r="AO39" s="14">
        <v>97</v>
      </c>
      <c r="AP39" s="14">
        <v>40</v>
      </c>
      <c r="AQ39" s="14">
        <v>40</v>
      </c>
      <c r="AR39" s="14">
        <v>97</v>
      </c>
      <c r="AS39" s="14">
        <v>40</v>
      </c>
      <c r="AT39" s="14">
        <v>40</v>
      </c>
      <c r="AU39" s="14">
        <v>97</v>
      </c>
    </row>
    <row r="40" spans="1:47" ht="15">
      <c r="A40" s="11" t="str">
        <f t="shared" si="4"/>
        <v>SBOMJCK5 35020__B FROM_TO</v>
      </c>
      <c r="B40" s="11" t="s">
        <v>137</v>
      </c>
      <c r="C40" s="11" t="s">
        <v>138</v>
      </c>
      <c r="D40" s="11">
        <v>717</v>
      </c>
      <c r="E40" s="11">
        <v>1</v>
      </c>
      <c r="F40" s="11">
        <v>1</v>
      </c>
      <c r="G40" s="11" t="s">
        <v>122</v>
      </c>
      <c r="H40" s="11" t="s">
        <v>139</v>
      </c>
      <c r="I40" s="11" t="s">
        <v>20</v>
      </c>
      <c r="J40" s="11">
        <v>73521.13</v>
      </c>
      <c r="K40" s="12">
        <v>-0.50969</v>
      </c>
      <c r="L40" s="12">
        <v>0.064887</v>
      </c>
      <c r="M40" s="12">
        <v>-0.74658</v>
      </c>
      <c r="N40" s="12">
        <v>0.064887</v>
      </c>
      <c r="O40" s="12">
        <v>598.1845</v>
      </c>
      <c r="P40" s="12">
        <v>-85.5022</v>
      </c>
      <c r="Q40" s="12">
        <v>0</v>
      </c>
      <c r="R40" s="13">
        <v>3592.429</v>
      </c>
      <c r="S40" s="13">
        <v>2880.224</v>
      </c>
      <c r="T40" s="13" t="s">
        <v>21</v>
      </c>
      <c r="U40" s="14" t="b">
        <f t="shared" si="6"/>
        <v>0</v>
      </c>
      <c r="V40" s="14" t="b">
        <f t="shared" si="6"/>
        <v>0</v>
      </c>
      <c r="W40" s="14" t="b">
        <f t="shared" si="6"/>
        <v>0</v>
      </c>
      <c r="X40" s="14" t="b">
        <f t="shared" si="6"/>
        <v>0</v>
      </c>
      <c r="Y40" s="14" t="b">
        <f t="shared" si="6"/>
        <v>1</v>
      </c>
      <c r="Z40" s="14" t="b">
        <f t="shared" si="7"/>
        <v>1</v>
      </c>
      <c r="AA40" s="14" t="b">
        <f t="shared" si="8"/>
        <v>1</v>
      </c>
      <c r="AB40" s="14" t="str">
        <f t="shared" si="9"/>
        <v>Non-Competitive</v>
      </c>
      <c r="AC40" s="14" t="str">
        <f t="shared" si="9"/>
        <v>Non-Competitive</v>
      </c>
      <c r="AD40" s="14" t="str">
        <f t="shared" si="9"/>
        <v>Non-Competitive</v>
      </c>
      <c r="AE40" s="14" t="str">
        <f t="shared" si="9"/>
        <v>Non-Competitive</v>
      </c>
      <c r="AF40" s="14" t="str">
        <f t="shared" si="9"/>
        <v>Competitive</v>
      </c>
      <c r="AG40" s="14">
        <v>6</v>
      </c>
      <c r="AH40" s="14">
        <v>10</v>
      </c>
      <c r="AI40" s="14">
        <v>10</v>
      </c>
      <c r="AJ40" s="14">
        <v>6</v>
      </c>
      <c r="AK40" s="14">
        <v>10</v>
      </c>
      <c r="AL40" s="14">
        <v>10</v>
      </c>
      <c r="AM40" s="14">
        <v>6</v>
      </c>
      <c r="AN40" s="14">
        <v>10</v>
      </c>
      <c r="AO40" s="14">
        <v>10</v>
      </c>
      <c r="AP40" s="14">
        <v>6</v>
      </c>
      <c r="AQ40" s="14">
        <v>10</v>
      </c>
      <c r="AR40" s="14">
        <v>10</v>
      </c>
      <c r="AS40" s="14">
        <v>0</v>
      </c>
      <c r="AT40" s="14">
        <v>0</v>
      </c>
      <c r="AU40" s="14">
        <v>0</v>
      </c>
    </row>
    <row r="41" spans="1:47" ht="15">
      <c r="A41" s="11" t="str">
        <f t="shared" si="4"/>
        <v>SBOMJCK5 35020__B TO_FROM</v>
      </c>
      <c r="B41" s="11" t="s">
        <v>137</v>
      </c>
      <c r="C41" s="11" t="s">
        <v>138</v>
      </c>
      <c r="D41" s="11">
        <v>717</v>
      </c>
      <c r="E41" s="11">
        <v>1</v>
      </c>
      <c r="F41" s="11">
        <v>1</v>
      </c>
      <c r="G41" s="11" t="s">
        <v>122</v>
      </c>
      <c r="H41" s="11" t="s">
        <v>139</v>
      </c>
      <c r="I41" s="11" t="s">
        <v>23</v>
      </c>
      <c r="J41" s="11">
        <v>73521.13</v>
      </c>
      <c r="K41" s="12">
        <v>-0.06489</v>
      </c>
      <c r="L41" s="12">
        <v>0.746578</v>
      </c>
      <c r="M41" s="12">
        <v>-0.06489</v>
      </c>
      <c r="N41" s="12">
        <v>0.746578</v>
      </c>
      <c r="O41" s="12">
        <v>863.774</v>
      </c>
      <c r="P41" s="12">
        <v>-480.94</v>
      </c>
      <c r="Q41" s="12">
        <v>0</v>
      </c>
      <c r="R41" s="13">
        <v>2634.433</v>
      </c>
      <c r="S41" s="13">
        <v>3592.429</v>
      </c>
      <c r="T41" s="13" t="s">
        <v>21</v>
      </c>
      <c r="U41" s="14" t="b">
        <f t="shared" si="6"/>
        <v>0</v>
      </c>
      <c r="V41" s="14" t="b">
        <f t="shared" si="6"/>
        <v>0</v>
      </c>
      <c r="W41" s="14" t="b">
        <f t="shared" si="6"/>
        <v>0</v>
      </c>
      <c r="X41" s="14" t="b">
        <f t="shared" si="6"/>
        <v>0</v>
      </c>
      <c r="Y41" s="14" t="b">
        <f t="shared" si="6"/>
        <v>0</v>
      </c>
      <c r="Z41" s="14" t="b">
        <f t="shared" si="7"/>
        <v>1</v>
      </c>
      <c r="AA41" s="14" t="b">
        <f t="shared" si="8"/>
        <v>1</v>
      </c>
      <c r="AB41" s="14" t="str">
        <f t="shared" si="9"/>
        <v>Non-Competitive</v>
      </c>
      <c r="AC41" s="14" t="str">
        <f t="shared" si="9"/>
        <v>Non-Competitive</v>
      </c>
      <c r="AD41" s="14" t="str">
        <f t="shared" si="9"/>
        <v>Non-Competitive</v>
      </c>
      <c r="AE41" s="14" t="str">
        <f t="shared" si="9"/>
        <v>Non-Competitive</v>
      </c>
      <c r="AF41" s="14" t="str">
        <f t="shared" si="9"/>
        <v>Non-Competitive</v>
      </c>
      <c r="AG41" s="14">
        <v>7</v>
      </c>
      <c r="AH41" s="14">
        <v>7</v>
      </c>
      <c r="AI41" s="14">
        <v>7</v>
      </c>
      <c r="AJ41" s="14">
        <v>7</v>
      </c>
      <c r="AK41" s="14">
        <v>7</v>
      </c>
      <c r="AL41" s="14">
        <v>7</v>
      </c>
      <c r="AM41" s="14">
        <v>7</v>
      </c>
      <c r="AN41" s="14">
        <v>7</v>
      </c>
      <c r="AO41" s="14">
        <v>7</v>
      </c>
      <c r="AP41" s="14">
        <v>7</v>
      </c>
      <c r="AQ41" s="14">
        <v>7</v>
      </c>
      <c r="AR41" s="14">
        <v>7</v>
      </c>
      <c r="AS41" s="14">
        <v>7</v>
      </c>
      <c r="AT41" s="14">
        <v>7</v>
      </c>
      <c r="AU41" s="14">
        <v>7</v>
      </c>
    </row>
    <row r="42" spans="1:47" ht="15">
      <c r="A42" s="11" t="str">
        <f t="shared" si="4"/>
        <v>SBRAHA28 HAMILT_MAVERI1_1 FROM_TO</v>
      </c>
      <c r="B42" s="11" t="s">
        <v>140</v>
      </c>
      <c r="C42" s="11" t="s">
        <v>40</v>
      </c>
      <c r="D42" s="11">
        <v>122</v>
      </c>
      <c r="E42" s="11">
        <v>2</v>
      </c>
      <c r="F42" s="11">
        <v>2</v>
      </c>
      <c r="G42" s="11" t="s">
        <v>19</v>
      </c>
      <c r="H42" s="11" t="s">
        <v>41</v>
      </c>
      <c r="I42" s="11" t="s">
        <v>20</v>
      </c>
      <c r="J42" s="11">
        <v>73521.13</v>
      </c>
      <c r="K42" s="12">
        <v>-0.04624</v>
      </c>
      <c r="L42" s="12">
        <v>0.341068</v>
      </c>
      <c r="M42" s="12">
        <v>-0.45637</v>
      </c>
      <c r="N42" s="12">
        <v>0.341068</v>
      </c>
      <c r="O42" s="12">
        <v>449.6877</v>
      </c>
      <c r="P42" s="12">
        <v>-100.901</v>
      </c>
      <c r="Q42" s="12">
        <v>0</v>
      </c>
      <c r="R42" s="13">
        <v>2933.578</v>
      </c>
      <c r="S42" s="13">
        <v>3022.995</v>
      </c>
      <c r="T42" s="13" t="s">
        <v>21</v>
      </c>
      <c r="U42" s="14" t="b">
        <f t="shared" si="6"/>
        <v>0</v>
      </c>
      <c r="V42" s="14" t="b">
        <f t="shared" si="6"/>
        <v>0</v>
      </c>
      <c r="W42" s="14" t="b">
        <f t="shared" si="6"/>
        <v>0</v>
      </c>
      <c r="X42" s="14" t="b">
        <f t="shared" si="6"/>
        <v>0</v>
      </c>
      <c r="Y42" s="14" t="b">
        <f t="shared" si="6"/>
        <v>0</v>
      </c>
      <c r="Z42" s="14" t="b">
        <f t="shared" si="7"/>
        <v>1</v>
      </c>
      <c r="AA42" s="14" t="b">
        <f t="shared" si="8"/>
        <v>1</v>
      </c>
      <c r="AB42" s="14" t="str">
        <f t="shared" si="9"/>
        <v>Non-Competitive</v>
      </c>
      <c r="AC42" s="14" t="str">
        <f t="shared" si="9"/>
        <v>Non-Competitive</v>
      </c>
      <c r="AD42" s="14" t="str">
        <f t="shared" si="9"/>
        <v>Non-Competitive</v>
      </c>
      <c r="AE42" s="14" t="str">
        <f t="shared" si="9"/>
        <v>Non-Competitive</v>
      </c>
      <c r="AF42" s="14" t="str">
        <f t="shared" si="9"/>
        <v>Non-Competitive</v>
      </c>
      <c r="AG42" s="14">
        <v>30</v>
      </c>
      <c r="AH42" s="14">
        <v>32</v>
      </c>
      <c r="AI42" s="14">
        <v>32</v>
      </c>
      <c r="AJ42" s="14">
        <v>30</v>
      </c>
      <c r="AK42" s="14">
        <v>32</v>
      </c>
      <c r="AL42" s="14">
        <v>32</v>
      </c>
      <c r="AM42" s="14">
        <v>30</v>
      </c>
      <c r="AN42" s="14">
        <v>32</v>
      </c>
      <c r="AO42" s="14">
        <v>32</v>
      </c>
      <c r="AP42" s="14">
        <v>30</v>
      </c>
      <c r="AQ42" s="14">
        <v>32</v>
      </c>
      <c r="AR42" s="14">
        <v>32</v>
      </c>
      <c r="AS42" s="14">
        <v>30</v>
      </c>
      <c r="AT42" s="14">
        <v>32</v>
      </c>
      <c r="AU42" s="14">
        <v>32</v>
      </c>
    </row>
    <row r="43" spans="1:47" ht="15">
      <c r="A43" s="11" t="str">
        <f t="shared" si="4"/>
        <v>SBRAHA28 HAMILT_MAVERI1_1 TO_FROM</v>
      </c>
      <c r="B43" s="11" t="s">
        <v>140</v>
      </c>
      <c r="C43" s="11" t="s">
        <v>40</v>
      </c>
      <c r="D43" s="11">
        <v>122</v>
      </c>
      <c r="E43" s="11">
        <v>2</v>
      </c>
      <c r="F43" s="11">
        <v>2</v>
      </c>
      <c r="G43" s="11" t="s">
        <v>19</v>
      </c>
      <c r="H43" s="11" t="s">
        <v>41</v>
      </c>
      <c r="I43" s="11" t="s">
        <v>23</v>
      </c>
      <c r="J43" s="11">
        <v>73521.13</v>
      </c>
      <c r="K43" s="12">
        <v>-0.34107</v>
      </c>
      <c r="L43" s="12">
        <v>0.394819</v>
      </c>
      <c r="M43" s="12">
        <v>-0.34107</v>
      </c>
      <c r="N43" s="12">
        <v>0.456373</v>
      </c>
      <c r="O43" s="12">
        <v>262.5486</v>
      </c>
      <c r="P43" s="12">
        <v>-147.732</v>
      </c>
      <c r="Q43" s="12">
        <v>0</v>
      </c>
      <c r="R43" s="13">
        <v>7073.859</v>
      </c>
      <c r="S43" s="13">
        <v>6675.769</v>
      </c>
      <c r="T43" s="13" t="s">
        <v>21</v>
      </c>
      <c r="U43" s="14" t="b">
        <f t="shared" si="6"/>
        <v>0</v>
      </c>
      <c r="V43" s="14" t="b">
        <f t="shared" si="6"/>
        <v>0</v>
      </c>
      <c r="W43" s="14" t="b">
        <f t="shared" si="6"/>
        <v>0</v>
      </c>
      <c r="X43" s="14" t="b">
        <f t="shared" si="6"/>
        <v>0</v>
      </c>
      <c r="Y43" s="14" t="b">
        <f t="shared" si="6"/>
        <v>0</v>
      </c>
      <c r="Z43" s="14" t="b">
        <f t="shared" si="7"/>
        <v>1</v>
      </c>
      <c r="AA43" s="14" t="b">
        <f t="shared" si="8"/>
        <v>1</v>
      </c>
      <c r="AB43" s="14" t="str">
        <f t="shared" si="9"/>
        <v>Non-Competitive</v>
      </c>
      <c r="AC43" s="14" t="str">
        <f t="shared" si="9"/>
        <v>Non-Competitive</v>
      </c>
      <c r="AD43" s="14" t="str">
        <f t="shared" si="9"/>
        <v>Non-Competitive</v>
      </c>
      <c r="AE43" s="14" t="str">
        <f t="shared" si="9"/>
        <v>Non-Competitive</v>
      </c>
      <c r="AF43" s="14" t="str">
        <f t="shared" si="9"/>
        <v>Non-Competitive</v>
      </c>
      <c r="AG43" s="14">
        <v>2</v>
      </c>
      <c r="AH43" s="14">
        <v>23</v>
      </c>
      <c r="AI43" s="14">
        <v>29</v>
      </c>
      <c r="AJ43" s="14">
        <v>2</v>
      </c>
      <c r="AK43" s="14">
        <v>23</v>
      </c>
      <c r="AL43" s="14">
        <v>29</v>
      </c>
      <c r="AM43" s="14">
        <v>2</v>
      </c>
      <c r="AN43" s="14">
        <v>23</v>
      </c>
      <c r="AO43" s="14">
        <v>29</v>
      </c>
      <c r="AP43" s="14">
        <v>2</v>
      </c>
      <c r="AQ43" s="14">
        <v>23</v>
      </c>
      <c r="AR43" s="14">
        <v>29</v>
      </c>
      <c r="AS43" s="14">
        <v>2</v>
      </c>
      <c r="AT43" s="14">
        <v>23</v>
      </c>
      <c r="AU43" s="14">
        <v>29</v>
      </c>
    </row>
    <row r="44" spans="1:47" ht="15">
      <c r="A44" s="11" t="str">
        <f t="shared" si="4"/>
        <v>SCHIWHT8 LKW_WHT_1 FROM_TO</v>
      </c>
      <c r="B44" s="11" t="s">
        <v>141</v>
      </c>
      <c r="C44" s="11" t="s">
        <v>59</v>
      </c>
      <c r="D44" s="11">
        <v>172</v>
      </c>
      <c r="E44" s="11">
        <v>13</v>
      </c>
      <c r="F44" s="11">
        <v>13</v>
      </c>
      <c r="G44" s="11" t="s">
        <v>60</v>
      </c>
      <c r="H44" s="11" t="s">
        <v>61</v>
      </c>
      <c r="I44" s="11" t="s">
        <v>20</v>
      </c>
      <c r="J44" s="11">
        <v>73521.13</v>
      </c>
      <c r="K44" s="12">
        <v>-0.22141</v>
      </c>
      <c r="L44" s="12">
        <v>0.609325</v>
      </c>
      <c r="M44" s="12">
        <v>-0.25221</v>
      </c>
      <c r="N44" s="12">
        <v>0.739121</v>
      </c>
      <c r="O44" s="12">
        <v>306.6536</v>
      </c>
      <c r="P44" s="12">
        <v>-476.538</v>
      </c>
      <c r="Q44" s="12">
        <v>0</v>
      </c>
      <c r="R44" s="13">
        <v>7678.617</v>
      </c>
      <c r="S44" s="13">
        <v>9120.112</v>
      </c>
      <c r="T44" s="13" t="s">
        <v>22</v>
      </c>
      <c r="U44" s="14" t="b">
        <f t="shared" si="6"/>
        <v>0</v>
      </c>
      <c r="V44" s="14" t="b">
        <f t="shared" si="6"/>
        <v>0</v>
      </c>
      <c r="W44" s="14" t="b">
        <f t="shared" si="6"/>
        <v>0</v>
      </c>
      <c r="X44" s="14" t="b">
        <f t="shared" si="6"/>
        <v>0</v>
      </c>
      <c r="Y44" s="14" t="b">
        <f t="shared" si="6"/>
        <v>0</v>
      </c>
      <c r="Z44" s="14" t="b">
        <f t="shared" si="7"/>
        <v>1</v>
      </c>
      <c r="AA44" s="14" t="b">
        <f t="shared" si="8"/>
        <v>1</v>
      </c>
      <c r="AB44" s="14" t="str">
        <f t="shared" si="9"/>
        <v>Non-Competitive</v>
      </c>
      <c r="AC44" s="14" t="str">
        <f t="shared" si="9"/>
        <v>Non-Competitive</v>
      </c>
      <c r="AD44" s="14" t="str">
        <f t="shared" si="9"/>
        <v>Non-Competitive</v>
      </c>
      <c r="AE44" s="14" t="str">
        <f t="shared" si="9"/>
        <v>Non-Competitive</v>
      </c>
      <c r="AF44" s="14" t="str">
        <f t="shared" si="9"/>
        <v>Non-Competitive</v>
      </c>
      <c r="AG44" s="14">
        <v>5</v>
      </c>
      <c r="AH44" s="14">
        <v>5</v>
      </c>
      <c r="AI44" s="14">
        <v>6</v>
      </c>
      <c r="AJ44" s="14">
        <v>5</v>
      </c>
      <c r="AK44" s="14">
        <v>5</v>
      </c>
      <c r="AL44" s="14">
        <v>6</v>
      </c>
      <c r="AM44" s="14">
        <v>5</v>
      </c>
      <c r="AN44" s="14">
        <v>5</v>
      </c>
      <c r="AO44" s="14">
        <v>6</v>
      </c>
      <c r="AP44" s="14">
        <v>5</v>
      </c>
      <c r="AQ44" s="14">
        <v>5</v>
      </c>
      <c r="AR44" s="14">
        <v>6</v>
      </c>
      <c r="AS44" s="14">
        <v>5</v>
      </c>
      <c r="AT44" s="14">
        <v>5</v>
      </c>
      <c r="AU44" s="14">
        <v>6</v>
      </c>
    </row>
    <row r="45" spans="1:47" ht="15">
      <c r="A45" s="11" t="str">
        <f t="shared" si="4"/>
        <v>SCHIWHT8 LKW_WHT_1 TO_FROM</v>
      </c>
      <c r="B45" s="11" t="s">
        <v>141</v>
      </c>
      <c r="C45" s="11" t="s">
        <v>59</v>
      </c>
      <c r="D45" s="11">
        <v>172</v>
      </c>
      <c r="E45" s="11">
        <v>13</v>
      </c>
      <c r="F45" s="11">
        <v>13</v>
      </c>
      <c r="G45" s="11" t="s">
        <v>60</v>
      </c>
      <c r="H45" s="11" t="s">
        <v>61</v>
      </c>
      <c r="I45" s="11" t="s">
        <v>23</v>
      </c>
      <c r="J45" s="11">
        <v>73521.13</v>
      </c>
      <c r="K45" s="12">
        <v>-0.60933</v>
      </c>
      <c r="L45" s="12">
        <v>0.221415</v>
      </c>
      <c r="M45" s="12">
        <v>-0.73912</v>
      </c>
      <c r="N45" s="12">
        <v>0.252213</v>
      </c>
      <c r="O45" s="12">
        <v>716.3411</v>
      </c>
      <c r="P45" s="12">
        <v>97.84707</v>
      </c>
      <c r="Q45" s="12">
        <v>0</v>
      </c>
      <c r="R45" s="13">
        <v>9120.112</v>
      </c>
      <c r="S45" s="13">
        <v>8332.882</v>
      </c>
      <c r="T45" s="13" t="s">
        <v>22</v>
      </c>
      <c r="U45" s="14" t="b">
        <f t="shared" si="6"/>
        <v>0</v>
      </c>
      <c r="V45" s="14" t="b">
        <f t="shared" si="6"/>
        <v>0</v>
      </c>
      <c r="W45" s="14" t="b">
        <f t="shared" si="6"/>
        <v>0</v>
      </c>
      <c r="X45" s="14" t="b">
        <f t="shared" si="6"/>
        <v>0</v>
      </c>
      <c r="Y45" s="14" t="b">
        <f t="shared" si="6"/>
        <v>0</v>
      </c>
      <c r="Z45" s="14" t="b">
        <f t="shared" si="7"/>
        <v>1</v>
      </c>
      <c r="AA45" s="14" t="b">
        <f t="shared" si="8"/>
        <v>1</v>
      </c>
      <c r="AB45" s="14" t="str">
        <f t="shared" si="9"/>
        <v>Non-Competitive</v>
      </c>
      <c r="AC45" s="14" t="str">
        <f t="shared" si="9"/>
        <v>Non-Competitive</v>
      </c>
      <c r="AD45" s="14" t="str">
        <f t="shared" si="9"/>
        <v>Non-Competitive</v>
      </c>
      <c r="AE45" s="14" t="str">
        <f t="shared" si="9"/>
        <v>Non-Competitive</v>
      </c>
      <c r="AF45" s="14" t="str">
        <f t="shared" si="9"/>
        <v>Non-Competitive</v>
      </c>
      <c r="AG45" s="14">
        <v>10</v>
      </c>
      <c r="AH45" s="14">
        <v>16</v>
      </c>
      <c r="AI45" s="14">
        <v>18</v>
      </c>
      <c r="AJ45" s="14">
        <v>10</v>
      </c>
      <c r="AK45" s="14">
        <v>16</v>
      </c>
      <c r="AL45" s="14">
        <v>18</v>
      </c>
      <c r="AM45" s="14">
        <v>10</v>
      </c>
      <c r="AN45" s="14">
        <v>16</v>
      </c>
      <c r="AO45" s="14">
        <v>18</v>
      </c>
      <c r="AP45" s="14">
        <v>10</v>
      </c>
      <c r="AQ45" s="14">
        <v>16</v>
      </c>
      <c r="AR45" s="14">
        <v>18</v>
      </c>
      <c r="AS45" s="14">
        <v>10</v>
      </c>
      <c r="AT45" s="14">
        <v>16</v>
      </c>
      <c r="AU45" s="14">
        <v>18</v>
      </c>
    </row>
    <row r="46" spans="1:47" ht="15">
      <c r="A46" s="11" t="str">
        <f t="shared" si="4"/>
        <v>SCHIWHT8 OLKW_BOS_1 FROM_TO</v>
      </c>
      <c r="B46" s="11" t="s">
        <v>141</v>
      </c>
      <c r="C46" s="11" t="s">
        <v>62</v>
      </c>
      <c r="D46" s="11">
        <v>190</v>
      </c>
      <c r="E46" s="11">
        <v>13</v>
      </c>
      <c r="F46" s="11">
        <v>13</v>
      </c>
      <c r="G46" s="11" t="s">
        <v>58</v>
      </c>
      <c r="H46" s="11" t="s">
        <v>61</v>
      </c>
      <c r="I46" s="11" t="s">
        <v>20</v>
      </c>
      <c r="J46" s="11">
        <v>73521.13</v>
      </c>
      <c r="K46" s="12">
        <v>-0.59798</v>
      </c>
      <c r="L46" s="12">
        <v>0.228705</v>
      </c>
      <c r="M46" s="12">
        <v>-0.73372</v>
      </c>
      <c r="N46" s="12">
        <v>0.228705</v>
      </c>
      <c r="O46" s="12">
        <v>749.9632</v>
      </c>
      <c r="P46" s="12">
        <v>135.4559</v>
      </c>
      <c r="Q46" s="12">
        <v>0</v>
      </c>
      <c r="R46" s="13">
        <v>9113.339</v>
      </c>
      <c r="S46" s="13">
        <v>8448.521</v>
      </c>
      <c r="T46" s="13" t="s">
        <v>22</v>
      </c>
      <c r="U46" s="14" t="b">
        <f t="shared" si="6"/>
        <v>0</v>
      </c>
      <c r="V46" s="14" t="b">
        <f t="shared" si="6"/>
        <v>0</v>
      </c>
      <c r="W46" s="14" t="b">
        <f t="shared" si="6"/>
        <v>0</v>
      </c>
      <c r="X46" s="14" t="b">
        <f t="shared" si="6"/>
        <v>0</v>
      </c>
      <c r="Y46" s="14" t="b">
        <f t="shared" si="6"/>
        <v>0</v>
      </c>
      <c r="Z46" s="14" t="b">
        <f t="shared" si="7"/>
        <v>1</v>
      </c>
      <c r="AA46" s="14" t="b">
        <f t="shared" si="8"/>
        <v>1</v>
      </c>
      <c r="AB46" s="14" t="str">
        <f t="shared" si="9"/>
        <v>Non-Competitive</v>
      </c>
      <c r="AC46" s="14" t="str">
        <f t="shared" si="9"/>
        <v>Non-Competitive</v>
      </c>
      <c r="AD46" s="14" t="str">
        <f t="shared" si="9"/>
        <v>Non-Competitive</v>
      </c>
      <c r="AE46" s="14" t="str">
        <f t="shared" si="9"/>
        <v>Non-Competitive</v>
      </c>
      <c r="AF46" s="14" t="str">
        <f t="shared" si="9"/>
        <v>Non-Competitive</v>
      </c>
      <c r="AG46" s="14">
        <v>10</v>
      </c>
      <c r="AH46" s="14">
        <v>15</v>
      </c>
      <c r="AI46" s="14">
        <v>17</v>
      </c>
      <c r="AJ46" s="14">
        <v>10</v>
      </c>
      <c r="AK46" s="14">
        <v>15</v>
      </c>
      <c r="AL46" s="14">
        <v>17</v>
      </c>
      <c r="AM46" s="14">
        <v>10</v>
      </c>
      <c r="AN46" s="14">
        <v>15</v>
      </c>
      <c r="AO46" s="14">
        <v>17</v>
      </c>
      <c r="AP46" s="14">
        <v>10</v>
      </c>
      <c r="AQ46" s="14">
        <v>15</v>
      </c>
      <c r="AR46" s="14">
        <v>17</v>
      </c>
      <c r="AS46" s="14">
        <v>10</v>
      </c>
      <c r="AT46" s="14">
        <v>15</v>
      </c>
      <c r="AU46" s="14">
        <v>17</v>
      </c>
    </row>
    <row r="47" spans="1:47" ht="15">
      <c r="A47" s="11" t="str">
        <f t="shared" si="4"/>
        <v>SCHIWHT8 OLKW_BOS_1 TO_FROM</v>
      </c>
      <c r="B47" s="11" t="s">
        <v>141</v>
      </c>
      <c r="C47" s="11" t="s">
        <v>62</v>
      </c>
      <c r="D47" s="11">
        <v>190</v>
      </c>
      <c r="E47" s="11">
        <v>13</v>
      </c>
      <c r="F47" s="11">
        <v>13</v>
      </c>
      <c r="G47" s="11" t="s">
        <v>58</v>
      </c>
      <c r="H47" s="11" t="s">
        <v>61</v>
      </c>
      <c r="I47" s="11" t="s">
        <v>23</v>
      </c>
      <c r="J47" s="11">
        <v>73521.13</v>
      </c>
      <c r="K47" s="12">
        <v>-0.2287</v>
      </c>
      <c r="L47" s="12">
        <v>0.597984</v>
      </c>
      <c r="M47" s="12">
        <v>-0.2287</v>
      </c>
      <c r="N47" s="12">
        <v>0.733722</v>
      </c>
      <c r="O47" s="12">
        <v>271.3706</v>
      </c>
      <c r="P47" s="12">
        <v>-507.474</v>
      </c>
      <c r="Q47" s="12">
        <v>0</v>
      </c>
      <c r="R47" s="13">
        <v>7747.194</v>
      </c>
      <c r="S47" s="13">
        <v>9113.339</v>
      </c>
      <c r="T47" s="13" t="s">
        <v>22</v>
      </c>
      <c r="U47" s="14" t="b">
        <f t="shared" si="6"/>
        <v>0</v>
      </c>
      <c r="V47" s="14" t="b">
        <f t="shared" si="6"/>
        <v>0</v>
      </c>
      <c r="W47" s="14" t="b">
        <f t="shared" si="6"/>
        <v>0</v>
      </c>
      <c r="X47" s="14" t="b">
        <f t="shared" si="6"/>
        <v>0</v>
      </c>
      <c r="Y47" s="14" t="b">
        <f t="shared" si="6"/>
        <v>0</v>
      </c>
      <c r="Z47" s="14" t="b">
        <f t="shared" si="7"/>
        <v>1</v>
      </c>
      <c r="AA47" s="14" t="b">
        <f t="shared" si="8"/>
        <v>1</v>
      </c>
      <c r="AB47" s="14" t="str">
        <f t="shared" si="9"/>
        <v>Non-Competitive</v>
      </c>
      <c r="AC47" s="14" t="str">
        <f t="shared" si="9"/>
        <v>Non-Competitive</v>
      </c>
      <c r="AD47" s="14" t="str">
        <f t="shared" si="9"/>
        <v>Non-Competitive</v>
      </c>
      <c r="AE47" s="14" t="str">
        <f t="shared" si="9"/>
        <v>Non-Competitive</v>
      </c>
      <c r="AF47" s="14" t="str">
        <f t="shared" si="9"/>
        <v>Non-Competitive</v>
      </c>
      <c r="AG47" s="14">
        <v>5</v>
      </c>
      <c r="AH47" s="14">
        <v>5</v>
      </c>
      <c r="AI47" s="14">
        <v>6</v>
      </c>
      <c r="AJ47" s="14">
        <v>5</v>
      </c>
      <c r="AK47" s="14">
        <v>5</v>
      </c>
      <c r="AL47" s="14">
        <v>6</v>
      </c>
      <c r="AM47" s="14">
        <v>5</v>
      </c>
      <c r="AN47" s="14">
        <v>5</v>
      </c>
      <c r="AO47" s="14">
        <v>6</v>
      </c>
      <c r="AP47" s="14">
        <v>5</v>
      </c>
      <c r="AQ47" s="14">
        <v>5</v>
      </c>
      <c r="AR47" s="14">
        <v>6</v>
      </c>
      <c r="AS47" s="14">
        <v>5</v>
      </c>
      <c r="AT47" s="14">
        <v>5</v>
      </c>
      <c r="AU47" s="14">
        <v>6</v>
      </c>
    </row>
    <row r="48" spans="1:47" ht="15">
      <c r="A48" s="11" t="str">
        <f t="shared" si="4"/>
        <v>SCRNODE8 WW2_RIO_1 FROM_TO</v>
      </c>
      <c r="B48" s="11" t="s">
        <v>66</v>
      </c>
      <c r="C48" s="11" t="s">
        <v>142</v>
      </c>
      <c r="D48" s="11">
        <v>154</v>
      </c>
      <c r="E48" s="11">
        <v>7</v>
      </c>
      <c r="F48" s="11">
        <v>7</v>
      </c>
      <c r="G48" s="11" t="s">
        <v>64</v>
      </c>
      <c r="H48" s="11" t="s">
        <v>67</v>
      </c>
      <c r="I48" s="11" t="s">
        <v>20</v>
      </c>
      <c r="J48" s="11">
        <v>73521.13</v>
      </c>
      <c r="K48" s="12">
        <v>-0.04957</v>
      </c>
      <c r="L48" s="12">
        <v>0.124078</v>
      </c>
      <c r="M48" s="12">
        <v>-0.84789</v>
      </c>
      <c r="N48" s="12">
        <v>0.124078</v>
      </c>
      <c r="O48" s="12">
        <v>172.2162</v>
      </c>
      <c r="P48" s="12">
        <v>0.287436</v>
      </c>
      <c r="Q48" s="12">
        <v>0</v>
      </c>
      <c r="R48" s="13">
        <v>3381.421</v>
      </c>
      <c r="S48" s="13">
        <v>10000</v>
      </c>
      <c r="T48" s="13" t="s">
        <v>22</v>
      </c>
      <c r="U48" s="14" t="b">
        <f t="shared" si="6"/>
        <v>0</v>
      </c>
      <c r="V48" s="14" t="b">
        <f t="shared" si="6"/>
        <v>0</v>
      </c>
      <c r="W48" s="14" t="b">
        <f t="shared" si="6"/>
        <v>0</v>
      </c>
      <c r="X48" s="14" t="b">
        <f t="shared" si="6"/>
        <v>0</v>
      </c>
      <c r="Y48" s="14" t="b">
        <f t="shared" si="6"/>
        <v>0</v>
      </c>
      <c r="Z48" s="14" t="b">
        <f t="shared" si="7"/>
        <v>1</v>
      </c>
      <c r="AA48" s="14" t="b">
        <f t="shared" si="8"/>
        <v>1</v>
      </c>
      <c r="AB48" s="14" t="str">
        <f t="shared" si="9"/>
        <v>Non-Competitive</v>
      </c>
      <c r="AC48" s="14" t="str">
        <f t="shared" si="9"/>
        <v>Non-Competitive</v>
      </c>
      <c r="AD48" s="14" t="str">
        <f t="shared" si="9"/>
        <v>Non-Competitive</v>
      </c>
      <c r="AE48" s="14" t="str">
        <f t="shared" si="9"/>
        <v>Non-Competitive</v>
      </c>
      <c r="AF48" s="14" t="str">
        <f t="shared" si="9"/>
        <v>Non-Competitive</v>
      </c>
      <c r="AG48" s="14">
        <v>5</v>
      </c>
      <c r="AH48" s="14">
        <v>5</v>
      </c>
      <c r="AI48" s="14">
        <v>5</v>
      </c>
      <c r="AJ48" s="14">
        <v>5</v>
      </c>
      <c r="AK48" s="14">
        <v>5</v>
      </c>
      <c r="AL48" s="14">
        <v>5</v>
      </c>
      <c r="AM48" s="14">
        <v>5</v>
      </c>
      <c r="AN48" s="14">
        <v>5</v>
      </c>
      <c r="AO48" s="14">
        <v>5</v>
      </c>
      <c r="AP48" s="14">
        <v>5</v>
      </c>
      <c r="AQ48" s="14">
        <v>5</v>
      </c>
      <c r="AR48" s="14">
        <v>5</v>
      </c>
      <c r="AS48" s="14">
        <v>5</v>
      </c>
      <c r="AT48" s="14">
        <v>5</v>
      </c>
      <c r="AU48" s="14">
        <v>5</v>
      </c>
    </row>
    <row r="49" spans="1:47" ht="15">
      <c r="A49" s="11" t="str">
        <f t="shared" si="4"/>
        <v>SCRNODE8 WW2_RIO_1 TO_FROM</v>
      </c>
      <c r="B49" s="11" t="s">
        <v>66</v>
      </c>
      <c r="C49" s="11" t="s">
        <v>142</v>
      </c>
      <c r="D49" s="11">
        <v>154</v>
      </c>
      <c r="E49" s="11">
        <v>7</v>
      </c>
      <c r="F49" s="11">
        <v>7</v>
      </c>
      <c r="G49" s="11" t="s">
        <v>64</v>
      </c>
      <c r="H49" s="11" t="s">
        <v>67</v>
      </c>
      <c r="I49" s="11" t="s">
        <v>23</v>
      </c>
      <c r="J49" s="11">
        <v>73521.13</v>
      </c>
      <c r="K49" s="12">
        <v>-0.03576</v>
      </c>
      <c r="L49" s="12">
        <v>0.84789</v>
      </c>
      <c r="M49" s="12">
        <v>-0.12408</v>
      </c>
      <c r="N49" s="12">
        <v>0.84789</v>
      </c>
      <c r="O49" s="12">
        <v>164.7314</v>
      </c>
      <c r="P49" s="12">
        <v>-39.0265</v>
      </c>
      <c r="Q49" s="12">
        <v>0</v>
      </c>
      <c r="R49" s="13">
        <v>9503.471</v>
      </c>
      <c r="S49" s="13">
        <v>10000</v>
      </c>
      <c r="T49" s="13" t="s">
        <v>22</v>
      </c>
      <c r="U49" s="14" t="b">
        <f t="shared" si="6"/>
        <v>0</v>
      </c>
      <c r="V49" s="14" t="b">
        <f t="shared" si="6"/>
        <v>0</v>
      </c>
      <c r="W49" s="14" t="b">
        <f t="shared" si="6"/>
        <v>0</v>
      </c>
      <c r="X49" s="14" t="b">
        <f t="shared" si="6"/>
        <v>0</v>
      </c>
      <c r="Y49" s="14" t="b">
        <f t="shared" si="6"/>
        <v>0</v>
      </c>
      <c r="Z49" s="14" t="b">
        <f t="shared" si="7"/>
        <v>1</v>
      </c>
      <c r="AA49" s="14" t="b">
        <f t="shared" si="8"/>
        <v>1</v>
      </c>
      <c r="AB49" s="14" t="str">
        <f t="shared" si="9"/>
        <v>Non-Competitive</v>
      </c>
      <c r="AC49" s="14" t="str">
        <f t="shared" si="9"/>
        <v>Non-Competitive</v>
      </c>
      <c r="AD49" s="14" t="str">
        <f t="shared" si="9"/>
        <v>Non-Competitive</v>
      </c>
      <c r="AE49" s="14" t="str">
        <f t="shared" si="9"/>
        <v>Non-Competitive</v>
      </c>
      <c r="AF49" s="14" t="str">
        <f t="shared" si="9"/>
        <v>Non-Competitive</v>
      </c>
      <c r="AG49" s="14">
        <v>2</v>
      </c>
      <c r="AH49" s="14">
        <v>2</v>
      </c>
      <c r="AI49" s="14">
        <v>2</v>
      </c>
      <c r="AJ49" s="14">
        <v>2</v>
      </c>
      <c r="AK49" s="14">
        <v>2</v>
      </c>
      <c r="AL49" s="14">
        <v>2</v>
      </c>
      <c r="AM49" s="14">
        <v>2</v>
      </c>
      <c r="AN49" s="14">
        <v>2</v>
      </c>
      <c r="AO49" s="14">
        <v>2</v>
      </c>
      <c r="AP49" s="14">
        <v>2</v>
      </c>
      <c r="AQ49" s="14">
        <v>2</v>
      </c>
      <c r="AR49" s="14">
        <v>2</v>
      </c>
      <c r="AS49" s="14">
        <v>2</v>
      </c>
      <c r="AT49" s="14">
        <v>2</v>
      </c>
      <c r="AU49" s="14">
        <v>2</v>
      </c>
    </row>
    <row r="50" spans="1:47" ht="15">
      <c r="A50" s="11" t="str">
        <f t="shared" si="4"/>
        <v>SFORRYS5 210__A FROM_TO</v>
      </c>
      <c r="B50" s="11" t="s">
        <v>143</v>
      </c>
      <c r="C50" s="11" t="s">
        <v>144</v>
      </c>
      <c r="D50" s="11">
        <v>956</v>
      </c>
      <c r="E50" s="11">
        <v>5</v>
      </c>
      <c r="F50" s="11">
        <v>5</v>
      </c>
      <c r="G50" s="11" t="s">
        <v>145</v>
      </c>
      <c r="H50" s="11" t="s">
        <v>146</v>
      </c>
      <c r="I50" s="11" t="s">
        <v>20</v>
      </c>
      <c r="J50" s="11">
        <v>73521.13</v>
      </c>
      <c r="K50" s="12">
        <v>-0.18808</v>
      </c>
      <c r="L50" s="12">
        <v>0.251031</v>
      </c>
      <c r="M50" s="12">
        <v>-0.2516</v>
      </c>
      <c r="N50" s="12">
        <v>0.251031</v>
      </c>
      <c r="O50" s="12">
        <v>1725.498</v>
      </c>
      <c r="P50" s="12">
        <v>274.4677</v>
      </c>
      <c r="Q50" s="12">
        <v>0</v>
      </c>
      <c r="R50" s="13">
        <v>8506.947</v>
      </c>
      <c r="S50" s="13">
        <v>3113.099</v>
      </c>
      <c r="T50" s="13" t="s">
        <v>21</v>
      </c>
      <c r="U50" s="14" t="b">
        <f t="shared" si="6"/>
        <v>0</v>
      </c>
      <c r="V50" s="14" t="b">
        <f t="shared" si="6"/>
        <v>0</v>
      </c>
      <c r="W50" s="14" t="b">
        <f t="shared" si="6"/>
        <v>0</v>
      </c>
      <c r="X50" s="14" t="b">
        <f t="shared" si="6"/>
        <v>0</v>
      </c>
      <c r="Y50" s="14" t="b">
        <f t="shared" si="6"/>
        <v>0</v>
      </c>
      <c r="Z50" s="14" t="b">
        <f t="shared" si="7"/>
        <v>1</v>
      </c>
      <c r="AA50" s="14" t="b">
        <f t="shared" si="8"/>
        <v>1</v>
      </c>
      <c r="AB50" s="14" t="str">
        <f t="shared" si="9"/>
        <v>Non-Competitive</v>
      </c>
      <c r="AC50" s="14" t="str">
        <f t="shared" si="9"/>
        <v>Non-Competitive</v>
      </c>
      <c r="AD50" s="14" t="str">
        <f t="shared" si="9"/>
        <v>Non-Competitive</v>
      </c>
      <c r="AE50" s="14" t="str">
        <f t="shared" si="9"/>
        <v>Non-Competitive</v>
      </c>
      <c r="AF50" s="14" t="str">
        <f t="shared" si="9"/>
        <v>Non-Competitive</v>
      </c>
      <c r="AG50" s="14">
        <v>16</v>
      </c>
      <c r="AH50" s="14">
        <v>19</v>
      </c>
      <c r="AI50" s="14">
        <v>19</v>
      </c>
      <c r="AJ50" s="14">
        <v>16</v>
      </c>
      <c r="AK50" s="14">
        <v>19</v>
      </c>
      <c r="AL50" s="14">
        <v>19</v>
      </c>
      <c r="AM50" s="14">
        <v>16</v>
      </c>
      <c r="AN50" s="14">
        <v>19</v>
      </c>
      <c r="AO50" s="14">
        <v>19</v>
      </c>
      <c r="AP50" s="14">
        <v>16</v>
      </c>
      <c r="AQ50" s="14">
        <v>19</v>
      </c>
      <c r="AR50" s="14">
        <v>19</v>
      </c>
      <c r="AS50" s="14">
        <v>16</v>
      </c>
      <c r="AT50" s="14">
        <v>19</v>
      </c>
      <c r="AU50" s="14">
        <v>19</v>
      </c>
    </row>
    <row r="51" spans="1:47" ht="15">
      <c r="A51" s="11" t="str">
        <f t="shared" si="4"/>
        <v>SFORRYS5 210__A TO_FROM</v>
      </c>
      <c r="B51" s="11" t="s">
        <v>143</v>
      </c>
      <c r="C51" s="11" t="s">
        <v>144</v>
      </c>
      <c r="D51" s="11">
        <v>956</v>
      </c>
      <c r="E51" s="11">
        <v>5</v>
      </c>
      <c r="F51" s="11">
        <v>5</v>
      </c>
      <c r="G51" s="11" t="s">
        <v>145</v>
      </c>
      <c r="H51" s="11" t="s">
        <v>146</v>
      </c>
      <c r="I51" s="11" t="s">
        <v>23</v>
      </c>
      <c r="J51" s="11">
        <v>73521.13</v>
      </c>
      <c r="K51" s="12">
        <v>-0.25103</v>
      </c>
      <c r="L51" s="12">
        <v>0.188081</v>
      </c>
      <c r="M51" s="12">
        <v>-0.25103</v>
      </c>
      <c r="N51" s="12">
        <v>0.251603</v>
      </c>
      <c r="O51" s="12">
        <v>549.2978</v>
      </c>
      <c r="P51" s="12">
        <v>-1158.02</v>
      </c>
      <c r="Q51" s="12">
        <v>0</v>
      </c>
      <c r="R51" s="13">
        <v>2518.023</v>
      </c>
      <c r="S51" s="13">
        <v>8528.082</v>
      </c>
      <c r="T51" s="13" t="s">
        <v>21</v>
      </c>
      <c r="U51" s="14" t="b">
        <f t="shared" si="6"/>
        <v>0</v>
      </c>
      <c r="V51" s="14" t="b">
        <f t="shared" si="6"/>
        <v>0</v>
      </c>
      <c r="W51" s="14" t="b">
        <f t="shared" si="6"/>
        <v>0</v>
      </c>
      <c r="X51" s="14" t="b">
        <f t="shared" si="6"/>
        <v>0</v>
      </c>
      <c r="Y51" s="14" t="b">
        <f t="shared" si="6"/>
        <v>0</v>
      </c>
      <c r="Z51" s="14" t="b">
        <f t="shared" si="7"/>
        <v>1</v>
      </c>
      <c r="AA51" s="14" t="b">
        <f t="shared" si="8"/>
        <v>1</v>
      </c>
      <c r="AB51" s="14" t="str">
        <f t="shared" si="9"/>
        <v>Non-Competitive</v>
      </c>
      <c r="AC51" s="14" t="str">
        <f t="shared" si="9"/>
        <v>Non-Competitive</v>
      </c>
      <c r="AD51" s="14" t="str">
        <f t="shared" si="9"/>
        <v>Non-Competitive</v>
      </c>
      <c r="AE51" s="14" t="str">
        <f t="shared" si="9"/>
        <v>Non-Competitive</v>
      </c>
      <c r="AF51" s="14" t="str">
        <f t="shared" si="9"/>
        <v>Non-Competitive</v>
      </c>
      <c r="AG51" s="14">
        <v>8</v>
      </c>
      <c r="AH51" s="14">
        <v>8</v>
      </c>
      <c r="AI51" s="14">
        <v>20</v>
      </c>
      <c r="AJ51" s="14">
        <v>8</v>
      </c>
      <c r="AK51" s="14">
        <v>8</v>
      </c>
      <c r="AL51" s="14">
        <v>20</v>
      </c>
      <c r="AM51" s="14">
        <v>8</v>
      </c>
      <c r="AN51" s="14">
        <v>8</v>
      </c>
      <c r="AO51" s="14">
        <v>20</v>
      </c>
      <c r="AP51" s="14">
        <v>8</v>
      </c>
      <c r="AQ51" s="14">
        <v>8</v>
      </c>
      <c r="AR51" s="14">
        <v>20</v>
      </c>
      <c r="AS51" s="14">
        <v>8</v>
      </c>
      <c r="AT51" s="14">
        <v>8</v>
      </c>
      <c r="AU51" s="14">
        <v>20</v>
      </c>
    </row>
    <row r="52" spans="1:47" ht="15">
      <c r="A52" s="11" t="str">
        <f t="shared" si="4"/>
        <v>SHSAPBS8 6550__A FROM_TO</v>
      </c>
      <c r="B52" s="11" t="s">
        <v>147</v>
      </c>
      <c r="C52" s="11" t="s">
        <v>148</v>
      </c>
      <c r="D52" s="11">
        <v>143</v>
      </c>
      <c r="E52" s="11">
        <v>6</v>
      </c>
      <c r="F52" s="11">
        <v>6</v>
      </c>
      <c r="G52" s="11" t="s">
        <v>68</v>
      </c>
      <c r="H52" s="11" t="s">
        <v>149</v>
      </c>
      <c r="I52" s="11" t="s">
        <v>20</v>
      </c>
      <c r="J52" s="11">
        <v>73521.13</v>
      </c>
      <c r="K52" s="12">
        <v>-0.0083</v>
      </c>
      <c r="L52" s="12">
        <v>0.065443</v>
      </c>
      <c r="M52" s="12">
        <v>-0.60791</v>
      </c>
      <c r="N52" s="12">
        <v>0.065443</v>
      </c>
      <c r="O52" s="12">
        <v>145.1351</v>
      </c>
      <c r="P52" s="12">
        <v>79.68088</v>
      </c>
      <c r="Q52" s="12">
        <v>0</v>
      </c>
      <c r="R52" s="13">
        <v>10000</v>
      </c>
      <c r="S52" s="13">
        <v>6813.931</v>
      </c>
      <c r="T52" s="13" t="s">
        <v>22</v>
      </c>
      <c r="U52" s="14" t="b">
        <f t="shared" si="6"/>
        <v>0</v>
      </c>
      <c r="V52" s="14" t="b">
        <f t="shared" si="6"/>
        <v>0</v>
      </c>
      <c r="W52" s="14" t="b">
        <f t="shared" si="6"/>
        <v>0</v>
      </c>
      <c r="X52" s="14" t="b">
        <f t="shared" si="6"/>
        <v>0</v>
      </c>
      <c r="Y52" s="14" t="b">
        <f t="shared" si="6"/>
        <v>0</v>
      </c>
      <c r="Z52" s="14" t="b">
        <f t="shared" si="7"/>
        <v>1</v>
      </c>
      <c r="AA52" s="14" t="b">
        <f t="shared" si="8"/>
        <v>0</v>
      </c>
      <c r="AB52" s="14" t="str">
        <f t="shared" si="9"/>
        <v>Non-Competitive</v>
      </c>
      <c r="AC52" s="14" t="str">
        <f t="shared" si="9"/>
        <v>Non-Competitive</v>
      </c>
      <c r="AD52" s="14" t="str">
        <f t="shared" si="9"/>
        <v>Non-Competitive</v>
      </c>
      <c r="AE52" s="14" t="str">
        <f t="shared" si="9"/>
        <v>Non-Competitive</v>
      </c>
      <c r="AF52" s="14" t="str">
        <f t="shared" si="9"/>
        <v>Non-Competitive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</row>
    <row r="53" spans="1:47" ht="15">
      <c r="A53" s="11" t="str">
        <f t="shared" si="4"/>
        <v>SHSAPBS8 6550__A TO_FROM</v>
      </c>
      <c r="B53" s="11" t="s">
        <v>147</v>
      </c>
      <c r="C53" s="11" t="s">
        <v>148</v>
      </c>
      <c r="D53" s="11">
        <v>143</v>
      </c>
      <c r="E53" s="11">
        <v>6</v>
      </c>
      <c r="F53" s="11">
        <v>6</v>
      </c>
      <c r="G53" s="11" t="s">
        <v>68</v>
      </c>
      <c r="H53" s="11" t="s">
        <v>149</v>
      </c>
      <c r="I53" s="11" t="s">
        <v>23</v>
      </c>
      <c r="J53" s="11">
        <v>73521.13</v>
      </c>
      <c r="K53" s="12">
        <v>-0.06544</v>
      </c>
      <c r="L53" s="12">
        <v>0.607913</v>
      </c>
      <c r="M53" s="12">
        <v>-0.06544</v>
      </c>
      <c r="N53" s="12">
        <v>0.607913</v>
      </c>
      <c r="O53" s="12">
        <v>53.79361</v>
      </c>
      <c r="P53" s="12">
        <v>-96.1838</v>
      </c>
      <c r="Q53" s="12">
        <v>0</v>
      </c>
      <c r="R53" s="13">
        <v>5150.653</v>
      </c>
      <c r="S53" s="13">
        <v>10000</v>
      </c>
      <c r="T53" s="13" t="s">
        <v>21</v>
      </c>
      <c r="U53" s="14" t="b">
        <f t="shared" si="6"/>
        <v>0</v>
      </c>
      <c r="V53" s="14" t="b">
        <f t="shared" si="6"/>
        <v>0</v>
      </c>
      <c r="W53" s="14" t="b">
        <f t="shared" si="6"/>
        <v>0</v>
      </c>
      <c r="X53" s="14" t="b">
        <f t="shared" si="6"/>
        <v>0</v>
      </c>
      <c r="Y53" s="14" t="b">
        <f t="shared" si="6"/>
        <v>0</v>
      </c>
      <c r="Z53" s="14" t="b">
        <f t="shared" si="7"/>
        <v>1</v>
      </c>
      <c r="AA53" s="14" t="b">
        <f t="shared" si="8"/>
        <v>1</v>
      </c>
      <c r="AB53" s="14" t="str">
        <f t="shared" si="9"/>
        <v>Non-Competitive</v>
      </c>
      <c r="AC53" s="14" t="str">
        <f t="shared" si="9"/>
        <v>Non-Competitive</v>
      </c>
      <c r="AD53" s="14" t="str">
        <f t="shared" si="9"/>
        <v>Non-Competitive</v>
      </c>
      <c r="AE53" s="14" t="str">
        <f t="shared" si="9"/>
        <v>Non-Competitive</v>
      </c>
      <c r="AF53" s="14" t="str">
        <f t="shared" si="9"/>
        <v>Non-Competitive</v>
      </c>
      <c r="AG53" s="14">
        <v>5</v>
      </c>
      <c r="AH53" s="14">
        <v>5</v>
      </c>
      <c r="AI53" s="14">
        <v>5</v>
      </c>
      <c r="AJ53" s="14">
        <v>5</v>
      </c>
      <c r="AK53" s="14">
        <v>5</v>
      </c>
      <c r="AL53" s="14">
        <v>5</v>
      </c>
      <c r="AM53" s="14">
        <v>5</v>
      </c>
      <c r="AN53" s="14">
        <v>5</v>
      </c>
      <c r="AO53" s="14">
        <v>5</v>
      </c>
      <c r="AP53" s="14">
        <v>5</v>
      </c>
      <c r="AQ53" s="14">
        <v>5</v>
      </c>
      <c r="AR53" s="14">
        <v>5</v>
      </c>
      <c r="AS53" s="14">
        <v>5</v>
      </c>
      <c r="AT53" s="14">
        <v>5</v>
      </c>
      <c r="AU53" s="14">
        <v>5</v>
      </c>
    </row>
    <row r="54" spans="1:47" ht="15">
      <c r="A54" s="11" t="str">
        <f t="shared" si="4"/>
        <v>SILLFTL8 OZNA_OZNR1_1 FROM_TO</v>
      </c>
      <c r="B54" s="11" t="s">
        <v>73</v>
      </c>
      <c r="C54" s="11" t="s">
        <v>150</v>
      </c>
      <c r="D54" s="11">
        <v>38</v>
      </c>
      <c r="E54" s="11">
        <v>1</v>
      </c>
      <c r="F54" s="11">
        <v>1</v>
      </c>
      <c r="G54" s="11" t="s">
        <v>151</v>
      </c>
      <c r="H54" s="11" t="s">
        <v>152</v>
      </c>
      <c r="I54" s="11" t="s">
        <v>20</v>
      </c>
      <c r="J54" s="11">
        <v>73521.13</v>
      </c>
      <c r="K54" s="12">
        <v>-0.0128</v>
      </c>
      <c r="L54" s="12">
        <v>0.115916</v>
      </c>
      <c r="M54" s="12">
        <v>-0.16808</v>
      </c>
      <c r="N54" s="12">
        <v>0.788232</v>
      </c>
      <c r="O54" s="12">
        <v>93.55437</v>
      </c>
      <c r="P54" s="12">
        <v>0.341766</v>
      </c>
      <c r="Q54" s="12">
        <v>0</v>
      </c>
      <c r="R54" s="13">
        <v>7288.37</v>
      </c>
      <c r="S54" s="13">
        <v>2987.712</v>
      </c>
      <c r="T54" s="13" t="s">
        <v>21</v>
      </c>
      <c r="U54" s="14" t="b">
        <f t="shared" si="6"/>
        <v>0</v>
      </c>
      <c r="V54" s="14" t="b">
        <f t="shared" si="6"/>
        <v>0</v>
      </c>
      <c r="W54" s="14" t="b">
        <f t="shared" si="6"/>
        <v>0</v>
      </c>
      <c r="X54" s="14" t="b">
        <f t="shared" si="6"/>
        <v>0</v>
      </c>
      <c r="Y54" s="14" t="b">
        <f t="shared" si="6"/>
        <v>1</v>
      </c>
      <c r="Z54" s="14" t="b">
        <f t="shared" si="7"/>
        <v>1</v>
      </c>
      <c r="AA54" s="14" t="b">
        <f t="shared" si="8"/>
        <v>0</v>
      </c>
      <c r="AB54" s="14" t="str">
        <f t="shared" si="9"/>
        <v>Non-Competitive</v>
      </c>
      <c r="AC54" s="14" t="str">
        <f t="shared" si="9"/>
        <v>Non-Competitive</v>
      </c>
      <c r="AD54" s="14" t="str">
        <f t="shared" si="9"/>
        <v>Non-Competitive</v>
      </c>
      <c r="AE54" s="14" t="str">
        <f t="shared" si="9"/>
        <v>Non-Competitive</v>
      </c>
      <c r="AF54" s="14" t="str">
        <f t="shared" si="9"/>
        <v>Non-Competitive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</row>
    <row r="55" spans="1:47" ht="15">
      <c r="A55" s="11" t="str">
        <f t="shared" si="4"/>
        <v>SILLFTL8 OZNA_OZNR1_1 TO_FROM</v>
      </c>
      <c r="B55" s="11" t="s">
        <v>73</v>
      </c>
      <c r="C55" s="11" t="s">
        <v>150</v>
      </c>
      <c r="D55" s="11">
        <v>38</v>
      </c>
      <c r="E55" s="11">
        <v>1</v>
      </c>
      <c r="F55" s="11">
        <v>1</v>
      </c>
      <c r="G55" s="11" t="s">
        <v>151</v>
      </c>
      <c r="H55" s="11" t="s">
        <v>152</v>
      </c>
      <c r="I55" s="11" t="s">
        <v>23</v>
      </c>
      <c r="J55" s="11">
        <v>73521.13</v>
      </c>
      <c r="K55" s="12">
        <v>-0.11592</v>
      </c>
      <c r="L55" s="12">
        <v>0.03245</v>
      </c>
      <c r="M55" s="12">
        <v>-0.78823</v>
      </c>
      <c r="N55" s="12">
        <v>0.168076</v>
      </c>
      <c r="O55" s="12">
        <v>179.1324</v>
      </c>
      <c r="P55" s="12">
        <v>-47.8611</v>
      </c>
      <c r="Q55" s="12">
        <v>0</v>
      </c>
      <c r="R55" s="13">
        <v>2006.095</v>
      </c>
      <c r="S55" s="13">
        <v>10000</v>
      </c>
      <c r="T55" s="13" t="s">
        <v>21</v>
      </c>
      <c r="U55" s="14" t="b">
        <f t="shared" si="6"/>
        <v>0</v>
      </c>
      <c r="V55" s="14" t="b">
        <f t="shared" si="6"/>
        <v>0</v>
      </c>
      <c r="W55" s="14" t="b">
        <f t="shared" si="6"/>
        <v>0</v>
      </c>
      <c r="X55" s="14" t="b">
        <f t="shared" si="6"/>
        <v>0</v>
      </c>
      <c r="Y55" s="14" t="b">
        <f t="shared" si="6"/>
        <v>0</v>
      </c>
      <c r="Z55" s="14" t="b">
        <f t="shared" si="7"/>
        <v>1</v>
      </c>
      <c r="AA55" s="14" t="b">
        <f t="shared" si="8"/>
        <v>1</v>
      </c>
      <c r="AB55" s="14" t="str">
        <f t="shared" si="9"/>
        <v>Non-Competitive</v>
      </c>
      <c r="AC55" s="14" t="str">
        <f t="shared" si="9"/>
        <v>Non-Competitive</v>
      </c>
      <c r="AD55" s="14" t="str">
        <f t="shared" si="9"/>
        <v>Non-Competitive</v>
      </c>
      <c r="AE55" s="14" t="str">
        <f t="shared" si="9"/>
        <v>Non-Competitive</v>
      </c>
      <c r="AF55" s="14" t="str">
        <f t="shared" si="9"/>
        <v>Non-Competitive</v>
      </c>
      <c r="AG55" s="14">
        <v>2</v>
      </c>
      <c r="AH55" s="14">
        <v>2</v>
      </c>
      <c r="AI55" s="14">
        <v>2</v>
      </c>
      <c r="AJ55" s="14">
        <v>2</v>
      </c>
      <c r="AK55" s="14">
        <v>2</v>
      </c>
      <c r="AL55" s="14">
        <v>2</v>
      </c>
      <c r="AM55" s="14">
        <v>2</v>
      </c>
      <c r="AN55" s="14">
        <v>2</v>
      </c>
      <c r="AO55" s="14">
        <v>2</v>
      </c>
      <c r="AP55" s="14">
        <v>2</v>
      </c>
      <c r="AQ55" s="14">
        <v>2</v>
      </c>
      <c r="AR55" s="14">
        <v>2</v>
      </c>
      <c r="AS55" s="14">
        <v>2</v>
      </c>
      <c r="AT55" s="14">
        <v>2</v>
      </c>
      <c r="AU55" s="14">
        <v>2</v>
      </c>
    </row>
    <row r="56" spans="1:47" ht="15">
      <c r="A56" s="11" t="str">
        <f t="shared" si="4"/>
        <v>SMDFHLT8 6101__B FROM_TO</v>
      </c>
      <c r="B56" s="11" t="s">
        <v>78</v>
      </c>
      <c r="C56" s="11" t="s">
        <v>153</v>
      </c>
      <c r="D56" s="11">
        <v>165</v>
      </c>
      <c r="E56" s="11">
        <v>5</v>
      </c>
      <c r="F56" s="11">
        <v>5</v>
      </c>
      <c r="G56" s="11" t="s">
        <v>149</v>
      </c>
      <c r="H56" s="11" t="s">
        <v>154</v>
      </c>
      <c r="I56" s="11" t="s">
        <v>20</v>
      </c>
      <c r="J56" s="11">
        <v>73521.13</v>
      </c>
      <c r="K56" s="12">
        <v>-0.02391</v>
      </c>
      <c r="L56" s="12">
        <v>0.120519</v>
      </c>
      <c r="M56" s="12">
        <v>-0.77017</v>
      </c>
      <c r="N56" s="12">
        <v>0.120519</v>
      </c>
      <c r="O56" s="12">
        <v>148.9414</v>
      </c>
      <c r="P56" s="12">
        <v>40.70609</v>
      </c>
      <c r="Q56" s="12">
        <v>0</v>
      </c>
      <c r="R56" s="13">
        <v>5119.876</v>
      </c>
      <c r="S56" s="13">
        <v>7195.343</v>
      </c>
      <c r="T56" s="13" t="s">
        <v>21</v>
      </c>
      <c r="U56" s="14" t="b">
        <f t="shared" si="6"/>
        <v>0</v>
      </c>
      <c r="V56" s="14" t="b">
        <f t="shared" si="6"/>
        <v>0</v>
      </c>
      <c r="W56" s="14" t="b">
        <f t="shared" si="6"/>
        <v>0</v>
      </c>
      <c r="X56" s="14" t="b">
        <f t="shared" si="6"/>
        <v>0</v>
      </c>
      <c r="Y56" s="14" t="b">
        <f t="shared" si="6"/>
        <v>0</v>
      </c>
      <c r="Z56" s="14" t="b">
        <f t="shared" si="7"/>
        <v>1</v>
      </c>
      <c r="AA56" s="14" t="b">
        <f t="shared" si="8"/>
        <v>1</v>
      </c>
      <c r="AB56" s="14" t="str">
        <f t="shared" si="9"/>
        <v>Non-Competitive</v>
      </c>
      <c r="AC56" s="14" t="str">
        <f t="shared" si="9"/>
        <v>Non-Competitive</v>
      </c>
      <c r="AD56" s="14" t="str">
        <f t="shared" si="9"/>
        <v>Non-Competitive</v>
      </c>
      <c r="AE56" s="14" t="str">
        <f t="shared" si="9"/>
        <v>Non-Competitive</v>
      </c>
      <c r="AF56" s="14" t="str">
        <f t="shared" si="9"/>
        <v>Non-Competitive</v>
      </c>
      <c r="AG56" s="14">
        <v>3</v>
      </c>
      <c r="AH56" s="14">
        <v>3</v>
      </c>
      <c r="AI56" s="14">
        <v>3</v>
      </c>
      <c r="AJ56" s="14">
        <v>3</v>
      </c>
      <c r="AK56" s="14">
        <v>3</v>
      </c>
      <c r="AL56" s="14">
        <v>3</v>
      </c>
      <c r="AM56" s="14">
        <v>3</v>
      </c>
      <c r="AN56" s="14">
        <v>3</v>
      </c>
      <c r="AO56" s="14">
        <v>3</v>
      </c>
      <c r="AP56" s="14">
        <v>3</v>
      </c>
      <c r="AQ56" s="14">
        <v>3</v>
      </c>
      <c r="AR56" s="14">
        <v>3</v>
      </c>
      <c r="AS56" s="14">
        <v>3</v>
      </c>
      <c r="AT56" s="14">
        <v>3</v>
      </c>
      <c r="AU56" s="14">
        <v>3</v>
      </c>
    </row>
    <row r="57" spans="1:47" ht="15">
      <c r="A57" s="11" t="str">
        <f t="shared" si="4"/>
        <v>SMDFHLT8 6101__B TO_FROM</v>
      </c>
      <c r="B57" s="11" t="s">
        <v>78</v>
      </c>
      <c r="C57" s="11" t="s">
        <v>153</v>
      </c>
      <c r="D57" s="11">
        <v>165</v>
      </c>
      <c r="E57" s="11">
        <v>5</v>
      </c>
      <c r="F57" s="11">
        <v>5</v>
      </c>
      <c r="G57" s="11" t="s">
        <v>149</v>
      </c>
      <c r="H57" s="11" t="s">
        <v>154</v>
      </c>
      <c r="I57" s="11" t="s">
        <v>23</v>
      </c>
      <c r="J57" s="11">
        <v>73521.13</v>
      </c>
      <c r="K57" s="12">
        <v>-0.0729</v>
      </c>
      <c r="L57" s="12">
        <v>0.766904</v>
      </c>
      <c r="M57" s="12">
        <v>-0.12052</v>
      </c>
      <c r="N57" s="12">
        <v>0.770175</v>
      </c>
      <c r="O57" s="12">
        <v>125.1518</v>
      </c>
      <c r="P57" s="12">
        <v>-77.7044</v>
      </c>
      <c r="Q57" s="12">
        <v>0</v>
      </c>
      <c r="R57" s="13">
        <v>9514.669</v>
      </c>
      <c r="S57" s="13">
        <v>10000</v>
      </c>
      <c r="T57" s="13" t="s">
        <v>21</v>
      </c>
      <c r="U57" s="14" t="b">
        <f t="shared" si="6"/>
        <v>0</v>
      </c>
      <c r="V57" s="14" t="b">
        <f t="shared" si="6"/>
        <v>0</v>
      </c>
      <c r="W57" s="14" t="b">
        <f t="shared" si="6"/>
        <v>0</v>
      </c>
      <c r="X57" s="14" t="b">
        <f t="shared" si="6"/>
        <v>0</v>
      </c>
      <c r="Y57" s="14" t="b">
        <f t="shared" si="6"/>
        <v>0</v>
      </c>
      <c r="Z57" s="14" t="b">
        <f t="shared" si="7"/>
        <v>1</v>
      </c>
      <c r="AA57" s="14" t="b">
        <f t="shared" si="8"/>
        <v>1</v>
      </c>
      <c r="AB57" s="14" t="str">
        <f t="shared" si="9"/>
        <v>Non-Competitive</v>
      </c>
      <c r="AC57" s="14" t="str">
        <f t="shared" si="9"/>
        <v>Non-Competitive</v>
      </c>
      <c r="AD57" s="14" t="str">
        <f t="shared" si="9"/>
        <v>Non-Competitive</v>
      </c>
      <c r="AE57" s="14" t="str">
        <f t="shared" si="9"/>
        <v>Non-Competitive</v>
      </c>
      <c r="AF57" s="14" t="str">
        <f t="shared" si="9"/>
        <v>Non-Competitive</v>
      </c>
      <c r="AG57" s="14">
        <v>5</v>
      </c>
      <c r="AH57" s="14">
        <v>5</v>
      </c>
      <c r="AI57" s="14">
        <v>5</v>
      </c>
      <c r="AJ57" s="14">
        <v>5</v>
      </c>
      <c r="AK57" s="14">
        <v>5</v>
      </c>
      <c r="AL57" s="14">
        <v>5</v>
      </c>
      <c r="AM57" s="14">
        <v>5</v>
      </c>
      <c r="AN57" s="14">
        <v>5</v>
      </c>
      <c r="AO57" s="14">
        <v>5</v>
      </c>
      <c r="AP57" s="14">
        <v>5</v>
      </c>
      <c r="AQ57" s="14">
        <v>5</v>
      </c>
      <c r="AR57" s="14">
        <v>5</v>
      </c>
      <c r="AS57" s="14">
        <v>5</v>
      </c>
      <c r="AT57" s="14">
        <v>5</v>
      </c>
      <c r="AU57" s="14">
        <v>5</v>
      </c>
    </row>
    <row r="58" spans="1:47" ht="15">
      <c r="A58" s="11" t="str">
        <f t="shared" si="4"/>
        <v>SMGSLNG5 6051__A FROM_TO</v>
      </c>
      <c r="B58" s="11" t="s">
        <v>155</v>
      </c>
      <c r="C58" s="11" t="s">
        <v>156</v>
      </c>
      <c r="D58" s="11">
        <v>1031</v>
      </c>
      <c r="E58" s="11">
        <v>1</v>
      </c>
      <c r="F58" s="11">
        <v>1</v>
      </c>
      <c r="G58" s="11" t="s">
        <v>157</v>
      </c>
      <c r="H58" s="11" t="s">
        <v>158</v>
      </c>
      <c r="I58" s="11" t="s">
        <v>20</v>
      </c>
      <c r="J58" s="11">
        <v>73521.13</v>
      </c>
      <c r="K58" s="12">
        <v>-0.51868</v>
      </c>
      <c r="L58" s="12">
        <v>0.469497</v>
      </c>
      <c r="M58" s="12">
        <v>-0.51868</v>
      </c>
      <c r="N58" s="12">
        <v>0.469793</v>
      </c>
      <c r="O58" s="12">
        <v>1061.967</v>
      </c>
      <c r="P58" s="12">
        <v>-612.081</v>
      </c>
      <c r="Q58" s="12">
        <v>0</v>
      </c>
      <c r="R58" s="13">
        <v>2580.711</v>
      </c>
      <c r="S58" s="13">
        <v>10000</v>
      </c>
      <c r="T58" s="13" t="s">
        <v>21</v>
      </c>
      <c r="U58" s="14" t="b">
        <f t="shared" si="6"/>
        <v>0</v>
      </c>
      <c r="V58" s="14" t="b">
        <f t="shared" si="6"/>
        <v>0</v>
      </c>
      <c r="W58" s="14" t="b">
        <f t="shared" si="6"/>
        <v>0</v>
      </c>
      <c r="X58" s="14" t="b">
        <f t="shared" si="6"/>
        <v>0</v>
      </c>
      <c r="Y58" s="14" t="b">
        <f t="shared" si="6"/>
        <v>0</v>
      </c>
      <c r="Z58" s="14" t="b">
        <f t="shared" si="7"/>
        <v>1</v>
      </c>
      <c r="AA58" s="14" t="b">
        <f t="shared" si="8"/>
        <v>1</v>
      </c>
      <c r="AB58" s="14" t="str">
        <f t="shared" si="9"/>
        <v>Non-Competitive</v>
      </c>
      <c r="AC58" s="14" t="str">
        <f t="shared" si="9"/>
        <v>Non-Competitive</v>
      </c>
      <c r="AD58" s="14" t="str">
        <f t="shared" si="9"/>
        <v>Non-Competitive</v>
      </c>
      <c r="AE58" s="14" t="str">
        <f t="shared" si="9"/>
        <v>Non-Competitive</v>
      </c>
      <c r="AF58" s="14" t="str">
        <f t="shared" si="9"/>
        <v>Non-Competitive</v>
      </c>
      <c r="AG58" s="14">
        <v>6</v>
      </c>
      <c r="AH58" s="14">
        <v>6</v>
      </c>
      <c r="AI58" s="14">
        <v>6</v>
      </c>
      <c r="AJ58" s="14">
        <v>6</v>
      </c>
      <c r="AK58" s="14">
        <v>6</v>
      </c>
      <c r="AL58" s="14">
        <v>6</v>
      </c>
      <c r="AM58" s="14">
        <v>6</v>
      </c>
      <c r="AN58" s="14">
        <v>6</v>
      </c>
      <c r="AO58" s="14">
        <v>6</v>
      </c>
      <c r="AP58" s="14">
        <v>6</v>
      </c>
      <c r="AQ58" s="14">
        <v>6</v>
      </c>
      <c r="AR58" s="14">
        <v>6</v>
      </c>
      <c r="AS58" s="14">
        <v>6</v>
      </c>
      <c r="AT58" s="14">
        <v>6</v>
      </c>
      <c r="AU58" s="14">
        <v>6</v>
      </c>
    </row>
    <row r="59" spans="1:47" ht="15">
      <c r="A59" s="11" t="str">
        <f t="shared" si="4"/>
        <v>SMGSLNG5 6051__A TO_FROM</v>
      </c>
      <c r="B59" s="11" t="s">
        <v>155</v>
      </c>
      <c r="C59" s="11" t="s">
        <v>156</v>
      </c>
      <c r="D59" s="11">
        <v>1031</v>
      </c>
      <c r="E59" s="11">
        <v>1</v>
      </c>
      <c r="F59" s="11">
        <v>1</v>
      </c>
      <c r="G59" s="11" t="s">
        <v>157</v>
      </c>
      <c r="H59" s="11" t="s">
        <v>158</v>
      </c>
      <c r="I59" s="11" t="s">
        <v>23</v>
      </c>
      <c r="J59" s="11">
        <v>73521.13</v>
      </c>
      <c r="K59" s="12">
        <v>-0.4695</v>
      </c>
      <c r="L59" s="12">
        <v>0.518682</v>
      </c>
      <c r="M59" s="12">
        <v>-0.46979</v>
      </c>
      <c r="N59" s="12">
        <v>0.518682</v>
      </c>
      <c r="O59" s="12">
        <v>988.7503</v>
      </c>
      <c r="P59" s="12">
        <v>285.681</v>
      </c>
      <c r="Q59" s="12">
        <v>0</v>
      </c>
      <c r="R59" s="13">
        <v>9889.329</v>
      </c>
      <c r="S59" s="13">
        <v>6589.155</v>
      </c>
      <c r="T59" s="13" t="s">
        <v>21</v>
      </c>
      <c r="U59" s="14" t="b">
        <f t="shared" si="6"/>
        <v>0</v>
      </c>
      <c r="V59" s="14" t="b">
        <f t="shared" si="6"/>
        <v>0</v>
      </c>
      <c r="W59" s="14" t="b">
        <f t="shared" si="6"/>
        <v>0</v>
      </c>
      <c r="X59" s="14" t="b">
        <f t="shared" si="6"/>
        <v>0</v>
      </c>
      <c r="Y59" s="14" t="b">
        <f t="shared" si="6"/>
        <v>0</v>
      </c>
      <c r="Z59" s="14" t="b">
        <f t="shared" si="7"/>
        <v>1</v>
      </c>
      <c r="AA59" s="14" t="b">
        <f t="shared" si="8"/>
        <v>1</v>
      </c>
      <c r="AB59" s="14" t="str">
        <f t="shared" si="9"/>
        <v>Non-Competitive</v>
      </c>
      <c r="AC59" s="14" t="str">
        <f t="shared" si="9"/>
        <v>Non-Competitive</v>
      </c>
      <c r="AD59" s="14" t="str">
        <f t="shared" si="9"/>
        <v>Non-Competitive</v>
      </c>
      <c r="AE59" s="14" t="str">
        <f t="shared" si="9"/>
        <v>Non-Competitive</v>
      </c>
      <c r="AF59" s="14" t="str">
        <f t="shared" si="9"/>
        <v>Non-Competitive</v>
      </c>
      <c r="AG59" s="14">
        <v>15</v>
      </c>
      <c r="AH59" s="14">
        <v>15</v>
      </c>
      <c r="AI59" s="14">
        <v>15</v>
      </c>
      <c r="AJ59" s="14">
        <v>15</v>
      </c>
      <c r="AK59" s="14">
        <v>15</v>
      </c>
      <c r="AL59" s="14">
        <v>15</v>
      </c>
      <c r="AM59" s="14">
        <v>15</v>
      </c>
      <c r="AN59" s="14">
        <v>15</v>
      </c>
      <c r="AO59" s="14">
        <v>15</v>
      </c>
      <c r="AP59" s="14">
        <v>15</v>
      </c>
      <c r="AQ59" s="14">
        <v>15</v>
      </c>
      <c r="AR59" s="14">
        <v>15</v>
      </c>
      <c r="AS59" s="14">
        <v>15</v>
      </c>
      <c r="AT59" s="14">
        <v>15</v>
      </c>
      <c r="AU59" s="14">
        <v>15</v>
      </c>
    </row>
    <row r="60" spans="1:47" ht="15">
      <c r="A60" s="11" t="str">
        <f t="shared" si="4"/>
        <v>SOAKNIC8 ABNW_CALLAH1_1 FROM_TO</v>
      </c>
      <c r="B60" s="11" t="s">
        <v>79</v>
      </c>
      <c r="C60" s="11" t="s">
        <v>56</v>
      </c>
      <c r="D60" s="11">
        <v>135</v>
      </c>
      <c r="E60" s="11">
        <v>1</v>
      </c>
      <c r="F60" s="11">
        <v>1</v>
      </c>
      <c r="G60" s="11" t="s">
        <v>39</v>
      </c>
      <c r="H60" s="11" t="s">
        <v>57</v>
      </c>
      <c r="I60" s="11" t="s">
        <v>20</v>
      </c>
      <c r="J60" s="11">
        <v>73521.13</v>
      </c>
      <c r="K60" s="12">
        <v>-0.01155</v>
      </c>
      <c r="L60" s="12">
        <v>0.026745</v>
      </c>
      <c r="M60" s="12">
        <v>-0.72632</v>
      </c>
      <c r="N60" s="12">
        <v>0.071495</v>
      </c>
      <c r="O60" s="12">
        <v>81.54176</v>
      </c>
      <c r="P60" s="12">
        <v>-12.8555</v>
      </c>
      <c r="Q60" s="12">
        <v>0</v>
      </c>
      <c r="R60" s="13">
        <v>2690.106</v>
      </c>
      <c r="S60" s="13">
        <v>4424.138</v>
      </c>
      <c r="T60" s="13" t="s">
        <v>21</v>
      </c>
      <c r="U60" s="14" t="b">
        <f t="shared" si="6"/>
        <v>0</v>
      </c>
      <c r="V60" s="14" t="b">
        <f t="shared" si="6"/>
        <v>0</v>
      </c>
      <c r="W60" s="14" t="b">
        <f t="shared" si="6"/>
        <v>0</v>
      </c>
      <c r="X60" s="14" t="b">
        <f t="shared" si="6"/>
        <v>0</v>
      </c>
      <c r="Y60" s="14" t="b">
        <f t="shared" si="6"/>
        <v>0</v>
      </c>
      <c r="Z60" s="14" t="b">
        <f t="shared" si="7"/>
        <v>1</v>
      </c>
      <c r="AA60" s="14" t="b">
        <f t="shared" si="8"/>
        <v>0</v>
      </c>
      <c r="AB60" s="14" t="str">
        <f t="shared" si="9"/>
        <v>Non-Competitive</v>
      </c>
      <c r="AC60" s="14" t="str">
        <f t="shared" si="9"/>
        <v>Non-Competitive</v>
      </c>
      <c r="AD60" s="14" t="str">
        <f t="shared" si="9"/>
        <v>Non-Competitive</v>
      </c>
      <c r="AE60" s="14" t="str">
        <f t="shared" si="9"/>
        <v>Non-Competitive</v>
      </c>
      <c r="AF60" s="14" t="str">
        <f t="shared" si="9"/>
        <v>Non-Competitive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</row>
    <row r="61" spans="1:47" ht="15">
      <c r="A61" s="11" t="str">
        <f t="shared" si="4"/>
        <v>SOAKNIC8 ABNW_CALLAH1_1 TO_FROM</v>
      </c>
      <c r="B61" s="11" t="s">
        <v>79</v>
      </c>
      <c r="C61" s="11" t="s">
        <v>56</v>
      </c>
      <c r="D61" s="11">
        <v>135</v>
      </c>
      <c r="E61" s="11">
        <v>1</v>
      </c>
      <c r="F61" s="11">
        <v>1</v>
      </c>
      <c r="G61" s="11" t="s">
        <v>39</v>
      </c>
      <c r="H61" s="11" t="s">
        <v>57</v>
      </c>
      <c r="I61" s="11" t="s">
        <v>23</v>
      </c>
      <c r="J61" s="11">
        <v>73521.13</v>
      </c>
      <c r="K61" s="12">
        <v>-0.00858</v>
      </c>
      <c r="L61" s="12">
        <v>0.034871</v>
      </c>
      <c r="M61" s="12">
        <v>-0.0715</v>
      </c>
      <c r="N61" s="12">
        <v>0.726319</v>
      </c>
      <c r="O61" s="12">
        <v>48.55682</v>
      </c>
      <c r="P61" s="12">
        <v>-2.32505</v>
      </c>
      <c r="Q61" s="12">
        <v>0</v>
      </c>
      <c r="R61" s="13">
        <v>5665.118</v>
      </c>
      <c r="S61" s="13">
        <v>2333.438</v>
      </c>
      <c r="T61" s="13" t="s">
        <v>21</v>
      </c>
      <c r="U61" s="14" t="b">
        <f t="shared" si="6"/>
        <v>0</v>
      </c>
      <c r="V61" s="14" t="b">
        <f t="shared" si="6"/>
        <v>0</v>
      </c>
      <c r="W61" s="14" t="b">
        <f t="shared" si="6"/>
        <v>0</v>
      </c>
      <c r="X61" s="14" t="b">
        <f t="shared" si="6"/>
        <v>1</v>
      </c>
      <c r="Y61" s="14" t="b">
        <f t="shared" si="6"/>
        <v>1</v>
      </c>
      <c r="Z61" s="14" t="b">
        <f t="shared" si="7"/>
        <v>1</v>
      </c>
      <c r="AA61" s="14" t="b">
        <f t="shared" si="8"/>
        <v>0</v>
      </c>
      <c r="AB61" s="14" t="str">
        <f aca="true" t="shared" si="10" ref="AB61:AF77">IF(AND(U61,$Z61,$AA61),"Competitive","Non-Competitive")</f>
        <v>Non-Competitive</v>
      </c>
      <c r="AC61" s="14" t="str">
        <f t="shared" si="10"/>
        <v>Non-Competitive</v>
      </c>
      <c r="AD61" s="14" t="str">
        <f t="shared" si="10"/>
        <v>Non-Competitive</v>
      </c>
      <c r="AE61" s="14" t="str">
        <f t="shared" si="10"/>
        <v>Non-Competitive</v>
      </c>
      <c r="AF61" s="14" t="str">
        <f t="shared" si="10"/>
        <v>Non-Competitive</v>
      </c>
      <c r="AG61" s="14">
        <v>1</v>
      </c>
      <c r="AH61" s="14">
        <v>1</v>
      </c>
      <c r="AI61" s="14">
        <v>1</v>
      </c>
      <c r="AJ61" s="14">
        <v>1</v>
      </c>
      <c r="AK61" s="14">
        <v>1</v>
      </c>
      <c r="AL61" s="14">
        <v>1</v>
      </c>
      <c r="AM61" s="14">
        <v>1</v>
      </c>
      <c r="AN61" s="14">
        <v>1</v>
      </c>
      <c r="AO61" s="14">
        <v>1</v>
      </c>
      <c r="AP61" s="14">
        <v>1</v>
      </c>
      <c r="AQ61" s="14">
        <v>1</v>
      </c>
      <c r="AR61" s="14">
        <v>1</v>
      </c>
      <c r="AS61" s="14">
        <v>1</v>
      </c>
      <c r="AT61" s="14">
        <v>1</v>
      </c>
      <c r="AU61" s="14">
        <v>1</v>
      </c>
    </row>
    <row r="62" spans="1:47" ht="15">
      <c r="A62" s="11" t="str">
        <f t="shared" si="4"/>
        <v>SOGSTOK5 263__A FROM_TO</v>
      </c>
      <c r="B62" s="11" t="s">
        <v>159</v>
      </c>
      <c r="C62" s="11" t="s">
        <v>160</v>
      </c>
      <c r="D62" s="11">
        <v>1673</v>
      </c>
      <c r="E62" s="11">
        <v>1</v>
      </c>
      <c r="F62" s="11">
        <v>1</v>
      </c>
      <c r="G62" s="11" t="s">
        <v>38</v>
      </c>
      <c r="H62" s="11" t="s">
        <v>38</v>
      </c>
      <c r="I62" s="11" t="s">
        <v>20</v>
      </c>
      <c r="J62" s="11">
        <v>73521.13</v>
      </c>
      <c r="K62" s="12">
        <v>-1</v>
      </c>
      <c r="L62" s="12">
        <v>0</v>
      </c>
      <c r="M62" s="12">
        <v>-1</v>
      </c>
      <c r="N62" s="12">
        <v>0</v>
      </c>
      <c r="O62" s="12">
        <v>0</v>
      </c>
      <c r="P62" s="12">
        <v>0</v>
      </c>
      <c r="Q62" s="12">
        <v>0</v>
      </c>
      <c r="R62" s="13">
        <v>0</v>
      </c>
      <c r="S62" s="13">
        <v>10000</v>
      </c>
      <c r="T62" s="13" t="s">
        <v>21</v>
      </c>
      <c r="U62" s="14" t="b">
        <f t="shared" si="6"/>
        <v>0</v>
      </c>
      <c r="V62" s="14" t="b">
        <f t="shared" si="6"/>
        <v>0</v>
      </c>
      <c r="W62" s="14" t="b">
        <f t="shared" si="6"/>
        <v>0</v>
      </c>
      <c r="X62" s="14" t="b">
        <f t="shared" si="6"/>
        <v>0</v>
      </c>
      <c r="Y62" s="14" t="b">
        <f t="shared" si="6"/>
        <v>0</v>
      </c>
      <c r="Z62" s="14" t="b">
        <f t="shared" si="7"/>
        <v>1</v>
      </c>
      <c r="AA62" s="14" t="b">
        <f t="shared" si="8"/>
        <v>1</v>
      </c>
      <c r="AB62" s="14" t="str">
        <f t="shared" si="10"/>
        <v>Non-Competitive</v>
      </c>
      <c r="AC62" s="14" t="str">
        <f t="shared" si="10"/>
        <v>Non-Competitive</v>
      </c>
      <c r="AD62" s="14" t="str">
        <f t="shared" si="10"/>
        <v>Non-Competitive</v>
      </c>
      <c r="AE62" s="14" t="str">
        <f t="shared" si="10"/>
        <v>Non-Competitive</v>
      </c>
      <c r="AF62" s="14" t="str">
        <f t="shared" si="10"/>
        <v>Non-Competitive</v>
      </c>
      <c r="AG62" s="14">
        <v>2</v>
      </c>
      <c r="AH62" s="14">
        <v>2</v>
      </c>
      <c r="AI62" s="14">
        <v>2</v>
      </c>
      <c r="AJ62" s="14">
        <v>2</v>
      </c>
      <c r="AK62" s="14">
        <v>2</v>
      </c>
      <c r="AL62" s="14">
        <v>2</v>
      </c>
      <c r="AM62" s="14">
        <v>2</v>
      </c>
      <c r="AN62" s="14">
        <v>2</v>
      </c>
      <c r="AO62" s="14">
        <v>2</v>
      </c>
      <c r="AP62" s="14">
        <v>2</v>
      </c>
      <c r="AQ62" s="14">
        <v>2</v>
      </c>
      <c r="AR62" s="14">
        <v>2</v>
      </c>
      <c r="AS62" s="14">
        <v>2</v>
      </c>
      <c r="AT62" s="14">
        <v>2</v>
      </c>
      <c r="AU62" s="14">
        <v>2</v>
      </c>
    </row>
    <row r="63" spans="1:47" ht="15">
      <c r="A63" s="11" t="str">
        <f t="shared" si="4"/>
        <v>SOGSTOK5 263__A TO_FROM</v>
      </c>
      <c r="B63" s="11" t="s">
        <v>159</v>
      </c>
      <c r="C63" s="11" t="s">
        <v>160</v>
      </c>
      <c r="D63" s="11">
        <v>1673</v>
      </c>
      <c r="E63" s="11">
        <v>1</v>
      </c>
      <c r="F63" s="11">
        <v>1</v>
      </c>
      <c r="G63" s="11" t="s">
        <v>38</v>
      </c>
      <c r="H63" s="11" t="s">
        <v>38</v>
      </c>
      <c r="I63" s="11" t="s">
        <v>23</v>
      </c>
      <c r="J63" s="11">
        <v>73521.13</v>
      </c>
      <c r="K63" s="12">
        <v>0</v>
      </c>
      <c r="L63" s="12">
        <v>1</v>
      </c>
      <c r="M63" s="12">
        <v>0</v>
      </c>
      <c r="N63" s="12">
        <v>1</v>
      </c>
      <c r="O63" s="12">
        <v>1724.8</v>
      </c>
      <c r="P63" s="12">
        <v>0</v>
      </c>
      <c r="Q63" s="12">
        <v>0</v>
      </c>
      <c r="R63" s="13">
        <v>10000</v>
      </c>
      <c r="S63" s="13">
        <v>0</v>
      </c>
      <c r="T63" s="13" t="s">
        <v>22</v>
      </c>
      <c r="U63" s="14" t="b">
        <f t="shared" si="6"/>
        <v>1</v>
      </c>
      <c r="V63" s="14" t="b">
        <f t="shared" si="6"/>
        <v>1</v>
      </c>
      <c r="W63" s="14" t="b">
        <f t="shared" si="6"/>
        <v>1</v>
      </c>
      <c r="X63" s="14" t="b">
        <f t="shared" si="6"/>
        <v>1</v>
      </c>
      <c r="Y63" s="14" t="b">
        <f t="shared" si="6"/>
        <v>1</v>
      </c>
      <c r="Z63" s="14" t="b">
        <f t="shared" si="7"/>
        <v>1</v>
      </c>
      <c r="AA63" s="14" t="b">
        <f t="shared" si="8"/>
        <v>0</v>
      </c>
      <c r="AB63" s="14" t="str">
        <f t="shared" si="10"/>
        <v>Non-Competitive</v>
      </c>
      <c r="AC63" s="14" t="str">
        <f t="shared" si="10"/>
        <v>Non-Competitive</v>
      </c>
      <c r="AD63" s="14" t="str">
        <f t="shared" si="10"/>
        <v>Non-Competitive</v>
      </c>
      <c r="AE63" s="14" t="str">
        <f t="shared" si="10"/>
        <v>Non-Competitive</v>
      </c>
      <c r="AF63" s="14" t="str">
        <f t="shared" si="10"/>
        <v>Non-Competitive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</row>
    <row r="64" spans="1:47" ht="15">
      <c r="A64" s="11" t="str">
        <f t="shared" si="4"/>
        <v>SSCUSUN8 6780_B_1 FROM_TO</v>
      </c>
      <c r="B64" s="11" t="s">
        <v>80</v>
      </c>
      <c r="C64" s="11" t="s">
        <v>161</v>
      </c>
      <c r="D64" s="11">
        <v>38</v>
      </c>
      <c r="E64" s="11">
        <v>1</v>
      </c>
      <c r="F64" s="11">
        <v>1</v>
      </c>
      <c r="G64" s="11" t="s">
        <v>162</v>
      </c>
      <c r="H64" s="11" t="s">
        <v>163</v>
      </c>
      <c r="I64" s="11" t="s">
        <v>20</v>
      </c>
      <c r="J64" s="11">
        <v>73521.13</v>
      </c>
      <c r="K64" s="12">
        <v>-0.00693</v>
      </c>
      <c r="L64" s="12">
        <v>0.132419</v>
      </c>
      <c r="M64" s="12">
        <v>-0.36252</v>
      </c>
      <c r="N64" s="12">
        <v>0.508022</v>
      </c>
      <c r="O64" s="12">
        <v>28.8456</v>
      </c>
      <c r="P64" s="12">
        <v>-23.9845</v>
      </c>
      <c r="Q64" s="12">
        <v>0</v>
      </c>
      <c r="R64" s="13">
        <v>4223.485</v>
      </c>
      <c r="S64" s="13">
        <v>3805.466</v>
      </c>
      <c r="T64" s="13" t="s">
        <v>21</v>
      </c>
      <c r="U64" s="14" t="b">
        <f t="shared" si="6"/>
        <v>0</v>
      </c>
      <c r="V64" s="14" t="b">
        <f t="shared" si="6"/>
        <v>0</v>
      </c>
      <c r="W64" s="14" t="b">
        <f t="shared" si="6"/>
        <v>0</v>
      </c>
      <c r="X64" s="14" t="b">
        <f t="shared" si="6"/>
        <v>0</v>
      </c>
      <c r="Y64" s="14" t="b">
        <f t="shared" si="6"/>
        <v>0</v>
      </c>
      <c r="Z64" s="14" t="b">
        <f t="shared" si="7"/>
        <v>1</v>
      </c>
      <c r="AA64" s="14" t="b">
        <f t="shared" si="8"/>
        <v>0</v>
      </c>
      <c r="AB64" s="14" t="str">
        <f t="shared" si="10"/>
        <v>Non-Competitive</v>
      </c>
      <c r="AC64" s="14" t="str">
        <f t="shared" si="10"/>
        <v>Non-Competitive</v>
      </c>
      <c r="AD64" s="14" t="str">
        <f t="shared" si="10"/>
        <v>Non-Competitive</v>
      </c>
      <c r="AE64" s="14" t="str">
        <f t="shared" si="10"/>
        <v>Non-Competitive</v>
      </c>
      <c r="AF64" s="14" t="str">
        <f t="shared" si="10"/>
        <v>Non-Competitive</v>
      </c>
      <c r="AG64" s="14">
        <v>1</v>
      </c>
      <c r="AH64" s="14">
        <v>1</v>
      </c>
      <c r="AI64" s="14">
        <v>1</v>
      </c>
      <c r="AJ64" s="14">
        <v>1</v>
      </c>
      <c r="AK64" s="14">
        <v>1</v>
      </c>
      <c r="AL64" s="14">
        <v>1</v>
      </c>
      <c r="AM64" s="14">
        <v>1</v>
      </c>
      <c r="AN64" s="14">
        <v>1</v>
      </c>
      <c r="AO64" s="14">
        <v>1</v>
      </c>
      <c r="AP64" s="14">
        <v>1</v>
      </c>
      <c r="AQ64" s="14">
        <v>1</v>
      </c>
      <c r="AR64" s="14">
        <v>1</v>
      </c>
      <c r="AS64" s="14">
        <v>1</v>
      </c>
      <c r="AT64" s="14">
        <v>1</v>
      </c>
      <c r="AU64" s="14">
        <v>1</v>
      </c>
    </row>
    <row r="65" spans="1:47" ht="15">
      <c r="A65" s="11" t="str">
        <f t="shared" si="4"/>
        <v>SSCUSUN8 6780_B_1 TO_FROM</v>
      </c>
      <c r="B65" s="11" t="s">
        <v>80</v>
      </c>
      <c r="C65" s="11" t="s">
        <v>161</v>
      </c>
      <c r="D65" s="11">
        <v>38</v>
      </c>
      <c r="E65" s="11">
        <v>1</v>
      </c>
      <c r="F65" s="11">
        <v>1</v>
      </c>
      <c r="G65" s="11" t="s">
        <v>162</v>
      </c>
      <c r="H65" s="11" t="s">
        <v>163</v>
      </c>
      <c r="I65" s="11" t="s">
        <v>23</v>
      </c>
      <c r="J65" s="11">
        <v>73521.13</v>
      </c>
      <c r="K65" s="12">
        <v>-0.00307</v>
      </c>
      <c r="L65" s="12">
        <v>0.052473</v>
      </c>
      <c r="M65" s="12">
        <v>-0.50802</v>
      </c>
      <c r="N65" s="12">
        <v>0.362516</v>
      </c>
      <c r="O65" s="12">
        <v>64.66861</v>
      </c>
      <c r="P65" s="12">
        <v>12.17968</v>
      </c>
      <c r="Q65" s="12">
        <v>0</v>
      </c>
      <c r="R65" s="13">
        <v>5207.624</v>
      </c>
      <c r="S65" s="13">
        <v>3070.765</v>
      </c>
      <c r="T65" s="13" t="s">
        <v>21</v>
      </c>
      <c r="U65" s="14" t="b">
        <f t="shared" si="6"/>
        <v>0</v>
      </c>
      <c r="V65" s="14" t="b">
        <f t="shared" si="6"/>
        <v>0</v>
      </c>
      <c r="W65" s="14" t="b">
        <f t="shared" si="6"/>
        <v>0</v>
      </c>
      <c r="X65" s="14" t="b">
        <f t="shared" si="6"/>
        <v>0</v>
      </c>
      <c r="Y65" s="14" t="b">
        <f t="shared" si="6"/>
        <v>0</v>
      </c>
      <c r="Z65" s="14" t="b">
        <f t="shared" si="7"/>
        <v>1</v>
      </c>
      <c r="AA65" s="14" t="b">
        <f t="shared" si="8"/>
        <v>0</v>
      </c>
      <c r="AB65" s="14" t="str">
        <f t="shared" si="10"/>
        <v>Non-Competitive</v>
      </c>
      <c r="AC65" s="14" t="str">
        <f t="shared" si="10"/>
        <v>Non-Competitive</v>
      </c>
      <c r="AD65" s="14" t="str">
        <f t="shared" si="10"/>
        <v>Non-Competitive</v>
      </c>
      <c r="AE65" s="14" t="str">
        <f t="shared" si="10"/>
        <v>Non-Competitive</v>
      </c>
      <c r="AF65" s="14" t="str">
        <f t="shared" si="10"/>
        <v>Non-Competitive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</row>
    <row r="66" spans="1:47" ht="15">
      <c r="A66" s="11" t="str">
        <f t="shared" si="4"/>
        <v>SSNYCGR8 SNYDR_FMR1 FROM_TO</v>
      </c>
      <c r="B66" s="11" t="s">
        <v>81</v>
      </c>
      <c r="C66" s="11" t="s">
        <v>84</v>
      </c>
      <c r="D66" s="11">
        <v>60</v>
      </c>
      <c r="E66" s="11">
        <v>1</v>
      </c>
      <c r="F66" s="11">
        <v>1</v>
      </c>
      <c r="G66" s="11" t="s">
        <v>69</v>
      </c>
      <c r="H66" s="11" t="s">
        <v>83</v>
      </c>
      <c r="I66" s="11" t="s">
        <v>20</v>
      </c>
      <c r="J66" s="11">
        <v>73521.13</v>
      </c>
      <c r="K66" s="12">
        <v>-0.00039</v>
      </c>
      <c r="L66" s="12">
        <v>0.55691</v>
      </c>
      <c r="M66" s="12">
        <v>-0.22546</v>
      </c>
      <c r="N66" s="12">
        <v>0.55691</v>
      </c>
      <c r="O66" s="12">
        <v>70.662</v>
      </c>
      <c r="P66" s="12">
        <v>24.19446</v>
      </c>
      <c r="Q66" s="12">
        <v>0</v>
      </c>
      <c r="R66" s="13">
        <v>10000</v>
      </c>
      <c r="S66" s="13">
        <v>5386.994</v>
      </c>
      <c r="T66" s="13" t="s">
        <v>22</v>
      </c>
      <c r="U66" s="14" t="b">
        <f t="shared" si="6"/>
        <v>0</v>
      </c>
      <c r="V66" s="14" t="b">
        <f t="shared" si="6"/>
        <v>0</v>
      </c>
      <c r="W66" s="14" t="b">
        <f t="shared" si="6"/>
        <v>0</v>
      </c>
      <c r="X66" s="14" t="b">
        <f t="shared" si="6"/>
        <v>0</v>
      </c>
      <c r="Y66" s="14" t="b">
        <f t="shared" si="6"/>
        <v>0</v>
      </c>
      <c r="Z66" s="14" t="b">
        <f t="shared" si="7"/>
        <v>1</v>
      </c>
      <c r="AA66" s="14" t="b">
        <f t="shared" si="8"/>
        <v>0</v>
      </c>
      <c r="AB66" s="14" t="str">
        <f t="shared" si="10"/>
        <v>Non-Competitive</v>
      </c>
      <c r="AC66" s="14" t="str">
        <f t="shared" si="10"/>
        <v>Non-Competitive</v>
      </c>
      <c r="AD66" s="14" t="str">
        <f t="shared" si="10"/>
        <v>Non-Competitive</v>
      </c>
      <c r="AE66" s="14" t="str">
        <f t="shared" si="10"/>
        <v>Non-Competitive</v>
      </c>
      <c r="AF66" s="14" t="str">
        <f t="shared" si="10"/>
        <v>Non-Competitive</v>
      </c>
      <c r="AG66" s="14">
        <v>2</v>
      </c>
      <c r="AH66" s="14">
        <v>2</v>
      </c>
      <c r="AI66" s="14">
        <v>2</v>
      </c>
      <c r="AJ66" s="14">
        <v>2</v>
      </c>
      <c r="AK66" s="14">
        <v>2</v>
      </c>
      <c r="AL66" s="14">
        <v>2</v>
      </c>
      <c r="AM66" s="14">
        <v>2</v>
      </c>
      <c r="AN66" s="14">
        <v>2</v>
      </c>
      <c r="AO66" s="14">
        <v>2</v>
      </c>
      <c r="AP66" s="14">
        <v>2</v>
      </c>
      <c r="AQ66" s="14">
        <v>2</v>
      </c>
      <c r="AR66" s="14">
        <v>2</v>
      </c>
      <c r="AS66" s="14">
        <v>2</v>
      </c>
      <c r="AT66" s="14">
        <v>2</v>
      </c>
      <c r="AU66" s="14">
        <v>2</v>
      </c>
    </row>
    <row r="67" spans="1:47" ht="15">
      <c r="A67" s="11" t="str">
        <f t="shared" si="4"/>
        <v>SSNYCGR8 SNYDR_FMR1 TO_FROM</v>
      </c>
      <c r="B67" s="11" t="s">
        <v>81</v>
      </c>
      <c r="C67" s="11" t="s">
        <v>84</v>
      </c>
      <c r="D67" s="11">
        <v>60</v>
      </c>
      <c r="E67" s="11">
        <v>1</v>
      </c>
      <c r="F67" s="11">
        <v>1</v>
      </c>
      <c r="G67" s="11" t="s">
        <v>69</v>
      </c>
      <c r="H67" s="11" t="s">
        <v>83</v>
      </c>
      <c r="I67" s="11" t="s">
        <v>23</v>
      </c>
      <c r="J67" s="11">
        <v>73521.13</v>
      </c>
      <c r="K67" s="12">
        <v>-0.01292</v>
      </c>
      <c r="L67" s="12">
        <v>0.123432</v>
      </c>
      <c r="M67" s="12">
        <v>-0.55691</v>
      </c>
      <c r="N67" s="12">
        <v>0.225456</v>
      </c>
      <c r="O67" s="12">
        <v>51.5796</v>
      </c>
      <c r="P67" s="12">
        <v>-28.5985</v>
      </c>
      <c r="Q67" s="12">
        <v>0</v>
      </c>
      <c r="R67" s="13">
        <v>3913.804</v>
      </c>
      <c r="S67" s="13">
        <v>10000</v>
      </c>
      <c r="T67" s="13" t="s">
        <v>21</v>
      </c>
      <c r="U67" s="14" t="b">
        <f t="shared" si="6"/>
        <v>0</v>
      </c>
      <c r="V67" s="14" t="b">
        <f t="shared" si="6"/>
        <v>0</v>
      </c>
      <c r="W67" s="14" t="b">
        <f t="shared" si="6"/>
        <v>0</v>
      </c>
      <c r="X67" s="14" t="b">
        <f t="shared" si="6"/>
        <v>0</v>
      </c>
      <c r="Y67" s="14" t="b">
        <f t="shared" si="6"/>
        <v>0</v>
      </c>
      <c r="Z67" s="14" t="b">
        <f t="shared" si="7"/>
        <v>1</v>
      </c>
      <c r="AA67" s="14" t="b">
        <f t="shared" si="8"/>
        <v>0</v>
      </c>
      <c r="AB67" s="14" t="str">
        <f t="shared" si="10"/>
        <v>Non-Competitive</v>
      </c>
      <c r="AC67" s="14" t="str">
        <f t="shared" si="10"/>
        <v>Non-Competitive</v>
      </c>
      <c r="AD67" s="14" t="str">
        <f t="shared" si="10"/>
        <v>Non-Competitive</v>
      </c>
      <c r="AE67" s="14" t="str">
        <f t="shared" si="10"/>
        <v>Non-Competitive</v>
      </c>
      <c r="AF67" s="14" t="str">
        <f t="shared" si="10"/>
        <v>Non-Competitive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</row>
    <row r="68" spans="1:47" ht="15">
      <c r="A68" s="11" t="str">
        <f t="shared" si="4"/>
        <v>SSPUASP8 ROTN_WOLFGA1_1 FROM_TO</v>
      </c>
      <c r="B68" s="11" t="s">
        <v>82</v>
      </c>
      <c r="C68" s="11" t="s">
        <v>164</v>
      </c>
      <c r="D68" s="11">
        <v>38</v>
      </c>
      <c r="E68" s="11">
        <v>1</v>
      </c>
      <c r="F68" s="11">
        <v>1</v>
      </c>
      <c r="G68" s="11">
        <v>6162</v>
      </c>
      <c r="H68" s="11" t="s">
        <v>165</v>
      </c>
      <c r="I68" s="11" t="s">
        <v>20</v>
      </c>
      <c r="J68" s="11">
        <v>73521.13</v>
      </c>
      <c r="K68" s="12">
        <v>-0.00075</v>
      </c>
      <c r="L68" s="12">
        <v>0.102184</v>
      </c>
      <c r="M68" s="12">
        <v>-0.23215</v>
      </c>
      <c r="N68" s="12">
        <v>0.635599</v>
      </c>
      <c r="O68" s="12">
        <v>37.99527</v>
      </c>
      <c r="P68" s="12">
        <v>-11.819</v>
      </c>
      <c r="Q68" s="12">
        <v>0</v>
      </c>
      <c r="R68" s="13">
        <v>5436.946</v>
      </c>
      <c r="S68" s="13">
        <v>5037.587</v>
      </c>
      <c r="T68" s="13" t="s">
        <v>21</v>
      </c>
      <c r="U68" s="14" t="b">
        <f t="shared" si="6"/>
        <v>0</v>
      </c>
      <c r="V68" s="14" t="b">
        <f t="shared" si="6"/>
        <v>0</v>
      </c>
      <c r="W68" s="14" t="b">
        <f t="shared" si="6"/>
        <v>0</v>
      </c>
      <c r="X68" s="14" t="b">
        <f t="shared" si="6"/>
        <v>0</v>
      </c>
      <c r="Y68" s="14" t="b">
        <f t="shared" si="6"/>
        <v>0</v>
      </c>
      <c r="Z68" s="14" t="b">
        <f t="shared" si="7"/>
        <v>1</v>
      </c>
      <c r="AA68" s="14" t="b">
        <f t="shared" si="8"/>
        <v>0</v>
      </c>
      <c r="AB68" s="14" t="str">
        <f t="shared" si="10"/>
        <v>Non-Competitive</v>
      </c>
      <c r="AC68" s="14" t="str">
        <f t="shared" si="10"/>
        <v>Non-Competitive</v>
      </c>
      <c r="AD68" s="14" t="str">
        <f t="shared" si="10"/>
        <v>Non-Competitive</v>
      </c>
      <c r="AE68" s="14" t="str">
        <f t="shared" si="10"/>
        <v>Non-Competitive</v>
      </c>
      <c r="AF68" s="14" t="str">
        <f t="shared" si="10"/>
        <v>Non-Competitive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</row>
    <row r="69" spans="1:47" ht="15">
      <c r="A69" s="11" t="str">
        <f aca="true" t="shared" si="11" ref="A69:A77">B69&amp;" "&amp;C69&amp;" "&amp;I69</f>
        <v>SSPUASP8 ROTN_WOLFGA1_1 TO_FROM</v>
      </c>
      <c r="B69" s="11" t="s">
        <v>82</v>
      </c>
      <c r="C69" s="11" t="s">
        <v>164</v>
      </c>
      <c r="D69" s="11">
        <v>38</v>
      </c>
      <c r="E69" s="11">
        <v>1</v>
      </c>
      <c r="F69" s="11">
        <v>1</v>
      </c>
      <c r="G69" s="11">
        <v>6162</v>
      </c>
      <c r="H69" s="11" t="s">
        <v>165</v>
      </c>
      <c r="I69" s="11" t="s">
        <v>23</v>
      </c>
      <c r="J69" s="11">
        <v>73521.13</v>
      </c>
      <c r="K69" s="12">
        <v>-0.00318</v>
      </c>
      <c r="L69" s="12">
        <v>0.015716</v>
      </c>
      <c r="M69" s="12">
        <v>-0.6356</v>
      </c>
      <c r="N69" s="12">
        <v>0.232152</v>
      </c>
      <c r="O69" s="12">
        <v>16.82364</v>
      </c>
      <c r="P69" s="12">
        <v>6.873627</v>
      </c>
      <c r="Q69" s="12">
        <v>0</v>
      </c>
      <c r="R69" s="13">
        <v>5207.624</v>
      </c>
      <c r="S69" s="13">
        <v>4218.974</v>
      </c>
      <c r="T69" s="13" t="s">
        <v>21</v>
      </c>
      <c r="U69" s="14" t="b">
        <f aca="true" t="shared" si="12" ref="U69:Y77">($S69&lt;U$2)</f>
        <v>0</v>
      </c>
      <c r="V69" s="14" t="b">
        <f t="shared" si="12"/>
        <v>0</v>
      </c>
      <c r="W69" s="14" t="b">
        <f t="shared" si="12"/>
        <v>0</v>
      </c>
      <c r="X69" s="14" t="b">
        <f t="shared" si="12"/>
        <v>0</v>
      </c>
      <c r="Y69" s="14" t="b">
        <f t="shared" si="12"/>
        <v>0</v>
      </c>
      <c r="Z69" s="14" t="b">
        <f t="shared" si="7"/>
        <v>1</v>
      </c>
      <c r="AA69" s="14" t="b">
        <f t="shared" si="8"/>
        <v>0</v>
      </c>
      <c r="AB69" s="14" t="str">
        <f t="shared" si="10"/>
        <v>Non-Competitive</v>
      </c>
      <c r="AC69" s="14" t="str">
        <f t="shared" si="10"/>
        <v>Non-Competitive</v>
      </c>
      <c r="AD69" s="14" t="str">
        <f t="shared" si="10"/>
        <v>Non-Competitive</v>
      </c>
      <c r="AE69" s="14" t="str">
        <f t="shared" si="10"/>
        <v>Non-Competitive</v>
      </c>
      <c r="AF69" s="14" t="str">
        <f t="shared" si="10"/>
        <v>Non-Competitive</v>
      </c>
      <c r="AG69" s="14">
        <v>2</v>
      </c>
      <c r="AH69" s="14">
        <v>2</v>
      </c>
      <c r="AI69" s="14">
        <v>2</v>
      </c>
      <c r="AJ69" s="14">
        <v>2</v>
      </c>
      <c r="AK69" s="14">
        <v>2</v>
      </c>
      <c r="AL69" s="14">
        <v>2</v>
      </c>
      <c r="AM69" s="14">
        <v>2</v>
      </c>
      <c r="AN69" s="14">
        <v>2</v>
      </c>
      <c r="AO69" s="14">
        <v>2</v>
      </c>
      <c r="AP69" s="14">
        <v>2</v>
      </c>
      <c r="AQ69" s="14">
        <v>2</v>
      </c>
      <c r="AR69" s="14">
        <v>2</v>
      </c>
      <c r="AS69" s="14">
        <v>2</v>
      </c>
      <c r="AT69" s="14">
        <v>2</v>
      </c>
      <c r="AU69" s="14">
        <v>2</v>
      </c>
    </row>
    <row r="70" spans="1:47" ht="15">
      <c r="A70" s="11" t="str">
        <f t="shared" si="11"/>
        <v>STNA16T8 RIOP_WDWRDT1_1 FROM_TO</v>
      </c>
      <c r="B70" s="11" t="s">
        <v>166</v>
      </c>
      <c r="C70" s="11" t="s">
        <v>63</v>
      </c>
      <c r="D70" s="11">
        <v>170</v>
      </c>
      <c r="E70" s="11">
        <v>1</v>
      </c>
      <c r="F70" s="11">
        <v>1</v>
      </c>
      <c r="G70" s="11" t="s">
        <v>64</v>
      </c>
      <c r="H70" s="11" t="s">
        <v>65</v>
      </c>
      <c r="I70" s="11" t="s">
        <v>20</v>
      </c>
      <c r="J70" s="11">
        <v>73521.13</v>
      </c>
      <c r="K70" s="12">
        <v>-0.08105</v>
      </c>
      <c r="L70" s="12">
        <v>0.139032</v>
      </c>
      <c r="M70" s="12">
        <v>-0.84312</v>
      </c>
      <c r="N70" s="12">
        <v>0.139032</v>
      </c>
      <c r="O70" s="12">
        <v>229.0643</v>
      </c>
      <c r="P70" s="12">
        <v>37.66769</v>
      </c>
      <c r="Q70" s="12">
        <v>0</v>
      </c>
      <c r="R70" s="13">
        <v>3373.552</v>
      </c>
      <c r="S70" s="13">
        <v>10000</v>
      </c>
      <c r="T70" s="13" t="s">
        <v>22</v>
      </c>
      <c r="U70" s="14" t="b">
        <f t="shared" si="12"/>
        <v>0</v>
      </c>
      <c r="V70" s="14" t="b">
        <f t="shared" si="12"/>
        <v>0</v>
      </c>
      <c r="W70" s="14" t="b">
        <f t="shared" si="12"/>
        <v>0</v>
      </c>
      <c r="X70" s="14" t="b">
        <f t="shared" si="12"/>
        <v>0</v>
      </c>
      <c r="Y70" s="14" t="b">
        <f t="shared" si="12"/>
        <v>0</v>
      </c>
      <c r="Z70" s="14" t="b">
        <f t="shared" si="7"/>
        <v>1</v>
      </c>
      <c r="AA70" s="14" t="b">
        <f t="shared" si="8"/>
        <v>1</v>
      </c>
      <c r="AB70" s="14" t="str">
        <f t="shared" si="10"/>
        <v>Non-Competitive</v>
      </c>
      <c r="AC70" s="14" t="str">
        <f t="shared" si="10"/>
        <v>Non-Competitive</v>
      </c>
      <c r="AD70" s="14" t="str">
        <f t="shared" si="10"/>
        <v>Non-Competitive</v>
      </c>
      <c r="AE70" s="14" t="str">
        <f t="shared" si="10"/>
        <v>Non-Competitive</v>
      </c>
      <c r="AF70" s="14" t="str">
        <f t="shared" si="10"/>
        <v>Non-Competitive</v>
      </c>
      <c r="AG70" s="14">
        <v>5</v>
      </c>
      <c r="AH70" s="14">
        <v>5</v>
      </c>
      <c r="AI70" s="14">
        <v>5</v>
      </c>
      <c r="AJ70" s="14">
        <v>5</v>
      </c>
      <c r="AK70" s="14">
        <v>5</v>
      </c>
      <c r="AL70" s="14">
        <v>5</v>
      </c>
      <c r="AM70" s="14">
        <v>5</v>
      </c>
      <c r="AN70" s="14">
        <v>5</v>
      </c>
      <c r="AO70" s="14">
        <v>5</v>
      </c>
      <c r="AP70" s="14">
        <v>5</v>
      </c>
      <c r="AQ70" s="14">
        <v>5</v>
      </c>
      <c r="AR70" s="14">
        <v>5</v>
      </c>
      <c r="AS70" s="14">
        <v>5</v>
      </c>
      <c r="AT70" s="14">
        <v>5</v>
      </c>
      <c r="AU70" s="14">
        <v>5</v>
      </c>
    </row>
    <row r="71" spans="1:47" ht="15">
      <c r="A71" s="11" t="str">
        <f t="shared" si="11"/>
        <v>STNA16T8 RIOP_WDWRDT1_1 TO_FROM</v>
      </c>
      <c r="B71" s="11" t="s">
        <v>166</v>
      </c>
      <c r="C71" s="11" t="s">
        <v>63</v>
      </c>
      <c r="D71" s="11">
        <v>170</v>
      </c>
      <c r="E71" s="11">
        <v>1</v>
      </c>
      <c r="F71" s="11">
        <v>1</v>
      </c>
      <c r="G71" s="11" t="s">
        <v>64</v>
      </c>
      <c r="H71" s="11" t="s">
        <v>65</v>
      </c>
      <c r="I71" s="11" t="s">
        <v>23</v>
      </c>
      <c r="J71" s="11">
        <v>73521.13</v>
      </c>
      <c r="K71" s="12">
        <v>-0.03847</v>
      </c>
      <c r="L71" s="12">
        <v>0.843117</v>
      </c>
      <c r="M71" s="12">
        <v>-0.13903</v>
      </c>
      <c r="N71" s="12">
        <v>0.843117</v>
      </c>
      <c r="O71" s="12">
        <v>150.1571</v>
      </c>
      <c r="P71" s="12">
        <v>-83.6408</v>
      </c>
      <c r="Q71" s="12">
        <v>0</v>
      </c>
      <c r="R71" s="13">
        <v>8840.211</v>
      </c>
      <c r="S71" s="13">
        <v>10000</v>
      </c>
      <c r="T71" s="13" t="s">
        <v>21</v>
      </c>
      <c r="U71" s="14" t="b">
        <f t="shared" si="12"/>
        <v>0</v>
      </c>
      <c r="V71" s="14" t="b">
        <f t="shared" si="12"/>
        <v>0</v>
      </c>
      <c r="W71" s="14" t="b">
        <f t="shared" si="12"/>
        <v>0</v>
      </c>
      <c r="X71" s="14" t="b">
        <f t="shared" si="12"/>
        <v>0</v>
      </c>
      <c r="Y71" s="14" t="b">
        <f t="shared" si="12"/>
        <v>0</v>
      </c>
      <c r="Z71" s="14" t="b">
        <f t="shared" si="7"/>
        <v>1</v>
      </c>
      <c r="AA71" s="14" t="b">
        <f t="shared" si="8"/>
        <v>1</v>
      </c>
      <c r="AB71" s="14" t="str">
        <f t="shared" si="10"/>
        <v>Non-Competitive</v>
      </c>
      <c r="AC71" s="14" t="str">
        <f t="shared" si="10"/>
        <v>Non-Competitive</v>
      </c>
      <c r="AD71" s="14" t="str">
        <f t="shared" si="10"/>
        <v>Non-Competitive</v>
      </c>
      <c r="AE71" s="14" t="str">
        <f t="shared" si="10"/>
        <v>Non-Competitive</v>
      </c>
      <c r="AF71" s="14" t="str">
        <f t="shared" si="10"/>
        <v>Non-Competitive</v>
      </c>
      <c r="AG71" s="14">
        <v>2</v>
      </c>
      <c r="AH71" s="14">
        <v>2</v>
      </c>
      <c r="AI71" s="14">
        <v>2</v>
      </c>
      <c r="AJ71" s="14">
        <v>2</v>
      </c>
      <c r="AK71" s="14">
        <v>2</v>
      </c>
      <c r="AL71" s="14">
        <v>2</v>
      </c>
      <c r="AM71" s="14">
        <v>2</v>
      </c>
      <c r="AN71" s="14">
        <v>2</v>
      </c>
      <c r="AO71" s="14">
        <v>2</v>
      </c>
      <c r="AP71" s="14">
        <v>2</v>
      </c>
      <c r="AQ71" s="14">
        <v>2</v>
      </c>
      <c r="AR71" s="14">
        <v>2</v>
      </c>
      <c r="AS71" s="14">
        <v>2</v>
      </c>
      <c r="AT71" s="14">
        <v>2</v>
      </c>
      <c r="AU71" s="14">
        <v>2</v>
      </c>
    </row>
    <row r="72" spans="1:47" ht="15">
      <c r="A72" s="11" t="str">
        <f t="shared" si="11"/>
        <v>STNA16T8 WW2_RIO_1 FROM_TO</v>
      </c>
      <c r="B72" s="11" t="s">
        <v>166</v>
      </c>
      <c r="C72" s="11" t="s">
        <v>142</v>
      </c>
      <c r="D72" s="11">
        <v>154</v>
      </c>
      <c r="E72" s="11">
        <v>1</v>
      </c>
      <c r="F72" s="11">
        <v>1</v>
      </c>
      <c r="G72" s="11" t="s">
        <v>64</v>
      </c>
      <c r="H72" s="11" t="s">
        <v>67</v>
      </c>
      <c r="I72" s="11" t="s">
        <v>20</v>
      </c>
      <c r="J72" s="11">
        <v>73521.13</v>
      </c>
      <c r="K72" s="12">
        <v>0</v>
      </c>
      <c r="L72" s="12">
        <v>0.000308</v>
      </c>
      <c r="M72" s="12">
        <v>-0.99969</v>
      </c>
      <c r="N72" s="12">
        <v>0.000308</v>
      </c>
      <c r="O72" s="12">
        <v>22.62094</v>
      </c>
      <c r="P72" s="12">
        <v>22.618</v>
      </c>
      <c r="Q72" s="12">
        <v>0</v>
      </c>
      <c r="R72" s="13">
        <v>696.593</v>
      </c>
      <c r="S72" s="13">
        <v>0</v>
      </c>
      <c r="T72" s="13" t="s">
        <v>21</v>
      </c>
      <c r="U72" s="14" t="b">
        <f t="shared" si="12"/>
        <v>1</v>
      </c>
      <c r="V72" s="14" t="b">
        <f t="shared" si="12"/>
        <v>1</v>
      </c>
      <c r="W72" s="14" t="b">
        <f t="shared" si="12"/>
        <v>1</v>
      </c>
      <c r="X72" s="14" t="b">
        <f t="shared" si="12"/>
        <v>1</v>
      </c>
      <c r="Y72" s="14" t="b">
        <f t="shared" si="12"/>
        <v>1</v>
      </c>
      <c r="Z72" s="14" t="b">
        <f t="shared" si="7"/>
        <v>1</v>
      </c>
      <c r="AA72" s="14" t="b">
        <f t="shared" si="8"/>
        <v>0</v>
      </c>
      <c r="AB72" s="14" t="str">
        <f t="shared" si="10"/>
        <v>Non-Competitive</v>
      </c>
      <c r="AC72" s="14" t="str">
        <f t="shared" si="10"/>
        <v>Non-Competitive</v>
      </c>
      <c r="AD72" s="14" t="str">
        <f t="shared" si="10"/>
        <v>Non-Competitive</v>
      </c>
      <c r="AE72" s="14" t="str">
        <f t="shared" si="10"/>
        <v>Non-Competitive</v>
      </c>
      <c r="AF72" s="14" t="str">
        <f t="shared" si="10"/>
        <v>Non-Competitive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</row>
    <row r="73" spans="1:47" ht="15">
      <c r="A73" s="11" t="str">
        <f t="shared" si="11"/>
        <v>STNA16T8 WW2_RIO_1 TO_FROM</v>
      </c>
      <c r="B73" s="11" t="s">
        <v>166</v>
      </c>
      <c r="C73" s="11" t="s">
        <v>142</v>
      </c>
      <c r="D73" s="11">
        <v>154</v>
      </c>
      <c r="E73" s="11">
        <v>1</v>
      </c>
      <c r="F73" s="11">
        <v>1</v>
      </c>
      <c r="G73" s="11" t="s">
        <v>64</v>
      </c>
      <c r="H73" s="11" t="s">
        <v>67</v>
      </c>
      <c r="I73" s="11" t="s">
        <v>23</v>
      </c>
      <c r="J73" s="11">
        <v>73521.13</v>
      </c>
      <c r="K73" s="12">
        <v>-0.00031</v>
      </c>
      <c r="L73" s="12">
        <v>0.999692</v>
      </c>
      <c r="M73" s="12">
        <v>-0.00031</v>
      </c>
      <c r="N73" s="12">
        <v>0.999692</v>
      </c>
      <c r="O73" s="12">
        <v>53.00015</v>
      </c>
      <c r="P73" s="12">
        <v>-22.618</v>
      </c>
      <c r="Q73" s="12">
        <v>0</v>
      </c>
      <c r="R73" s="13">
        <v>10000</v>
      </c>
      <c r="S73" s="13">
        <v>795.756</v>
      </c>
      <c r="T73" s="13" t="s">
        <v>21</v>
      </c>
      <c r="U73" s="14" t="b">
        <f t="shared" si="12"/>
        <v>1</v>
      </c>
      <c r="V73" s="14" t="b">
        <f t="shared" si="12"/>
        <v>1</v>
      </c>
      <c r="W73" s="14" t="b">
        <f t="shared" si="12"/>
        <v>1</v>
      </c>
      <c r="X73" s="14" t="b">
        <f t="shared" si="12"/>
        <v>1</v>
      </c>
      <c r="Y73" s="14" t="b">
        <f t="shared" si="12"/>
        <v>1</v>
      </c>
      <c r="Z73" s="14" t="b">
        <f t="shared" si="7"/>
        <v>1</v>
      </c>
      <c r="AA73" s="14" t="b">
        <f t="shared" si="8"/>
        <v>0</v>
      </c>
      <c r="AB73" s="14" t="str">
        <f t="shared" si="10"/>
        <v>Non-Competitive</v>
      </c>
      <c r="AC73" s="14" t="str">
        <f t="shared" si="10"/>
        <v>Non-Competitive</v>
      </c>
      <c r="AD73" s="14" t="str">
        <f t="shared" si="10"/>
        <v>Non-Competitive</v>
      </c>
      <c r="AE73" s="14" t="str">
        <f t="shared" si="10"/>
        <v>Non-Competitive</v>
      </c>
      <c r="AF73" s="14" t="str">
        <f t="shared" si="10"/>
        <v>Non-Competitive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</row>
    <row r="74" spans="1:47" ht="15">
      <c r="A74" s="11" t="str">
        <f t="shared" si="11"/>
        <v>SWOORI38 WW2_RIO_1 FROM_TO</v>
      </c>
      <c r="B74" s="11" t="s">
        <v>167</v>
      </c>
      <c r="C74" s="11" t="s">
        <v>142</v>
      </c>
      <c r="D74" s="11">
        <v>154</v>
      </c>
      <c r="E74" s="11">
        <v>5</v>
      </c>
      <c r="F74" s="11">
        <v>5</v>
      </c>
      <c r="G74" s="11" t="s">
        <v>64</v>
      </c>
      <c r="H74" s="11" t="s">
        <v>67</v>
      </c>
      <c r="I74" s="11" t="s">
        <v>20</v>
      </c>
      <c r="J74" s="11">
        <v>73521.13</v>
      </c>
      <c r="K74" s="12">
        <v>-0.08116</v>
      </c>
      <c r="L74" s="12">
        <v>0.138569</v>
      </c>
      <c r="M74" s="12">
        <v>-0.84684</v>
      </c>
      <c r="N74" s="12">
        <v>0.138569</v>
      </c>
      <c r="O74" s="12">
        <v>200.4647</v>
      </c>
      <c r="P74" s="12">
        <v>23.16888</v>
      </c>
      <c r="Q74" s="12">
        <v>0</v>
      </c>
      <c r="R74" s="13">
        <v>3091.787</v>
      </c>
      <c r="S74" s="13">
        <v>10000</v>
      </c>
      <c r="T74" s="13" t="s">
        <v>22</v>
      </c>
      <c r="U74" s="14" t="b">
        <f t="shared" si="12"/>
        <v>0</v>
      </c>
      <c r="V74" s="14" t="b">
        <f t="shared" si="12"/>
        <v>0</v>
      </c>
      <c r="W74" s="14" t="b">
        <f t="shared" si="12"/>
        <v>0</v>
      </c>
      <c r="X74" s="14" t="b">
        <f t="shared" si="12"/>
        <v>0</v>
      </c>
      <c r="Y74" s="14" t="b">
        <f t="shared" si="12"/>
        <v>0</v>
      </c>
      <c r="Z74" s="14" t="b">
        <f>(P74&lt;D74)</f>
        <v>1</v>
      </c>
      <c r="AA74" s="14" t="b">
        <f>(K74&lt;=-0.02)</f>
        <v>1</v>
      </c>
      <c r="AB74" s="14" t="str">
        <f t="shared" si="10"/>
        <v>Non-Competitive</v>
      </c>
      <c r="AC74" s="14" t="str">
        <f t="shared" si="10"/>
        <v>Non-Competitive</v>
      </c>
      <c r="AD74" s="14" t="str">
        <f t="shared" si="10"/>
        <v>Non-Competitive</v>
      </c>
      <c r="AE74" s="14" t="str">
        <f t="shared" si="10"/>
        <v>Non-Competitive</v>
      </c>
      <c r="AF74" s="14" t="str">
        <f t="shared" si="10"/>
        <v>Non-Competitive</v>
      </c>
      <c r="AG74" s="14">
        <v>5</v>
      </c>
      <c r="AH74" s="14">
        <v>5</v>
      </c>
      <c r="AI74" s="14">
        <v>5</v>
      </c>
      <c r="AJ74" s="14">
        <v>5</v>
      </c>
      <c r="AK74" s="14">
        <v>5</v>
      </c>
      <c r="AL74" s="14">
        <v>5</v>
      </c>
      <c r="AM74" s="14">
        <v>5</v>
      </c>
      <c r="AN74" s="14">
        <v>5</v>
      </c>
      <c r="AO74" s="14">
        <v>5</v>
      </c>
      <c r="AP74" s="14">
        <v>5</v>
      </c>
      <c r="AQ74" s="14">
        <v>5</v>
      </c>
      <c r="AR74" s="14">
        <v>5</v>
      </c>
      <c r="AS74" s="14">
        <v>5</v>
      </c>
      <c r="AT74" s="14">
        <v>5</v>
      </c>
      <c r="AU74" s="14">
        <v>5</v>
      </c>
    </row>
    <row r="75" spans="1:47" ht="15">
      <c r="A75" s="11" t="str">
        <f t="shared" si="11"/>
        <v>SWOORI38 WW2_RIO_1 TO_FROM</v>
      </c>
      <c r="B75" s="11" t="s">
        <v>167</v>
      </c>
      <c r="C75" s="11" t="s">
        <v>142</v>
      </c>
      <c r="D75" s="11">
        <v>154</v>
      </c>
      <c r="E75" s="11">
        <v>5</v>
      </c>
      <c r="F75" s="11">
        <v>5</v>
      </c>
      <c r="G75" s="11" t="s">
        <v>64</v>
      </c>
      <c r="H75" s="11" t="s">
        <v>67</v>
      </c>
      <c r="I75" s="11" t="s">
        <v>23</v>
      </c>
      <c r="J75" s="11">
        <v>73521.13</v>
      </c>
      <c r="K75" s="12">
        <v>-0.03817</v>
      </c>
      <c r="L75" s="12">
        <v>0.84684</v>
      </c>
      <c r="M75" s="12">
        <v>-0.13857</v>
      </c>
      <c r="N75" s="12">
        <v>0.84684</v>
      </c>
      <c r="O75" s="12">
        <v>163.8938</v>
      </c>
      <c r="P75" s="12">
        <v>-65.6819</v>
      </c>
      <c r="Q75" s="12">
        <v>0</v>
      </c>
      <c r="R75" s="13">
        <v>8776.811</v>
      </c>
      <c r="S75" s="13">
        <v>10000</v>
      </c>
      <c r="T75" s="13" t="s">
        <v>22</v>
      </c>
      <c r="U75" s="14" t="b">
        <f t="shared" si="12"/>
        <v>0</v>
      </c>
      <c r="V75" s="14" t="b">
        <f t="shared" si="12"/>
        <v>0</v>
      </c>
      <c r="W75" s="14" t="b">
        <f t="shared" si="12"/>
        <v>0</v>
      </c>
      <c r="X75" s="14" t="b">
        <f t="shared" si="12"/>
        <v>0</v>
      </c>
      <c r="Y75" s="14" t="b">
        <f t="shared" si="12"/>
        <v>0</v>
      </c>
      <c r="Z75" s="14" t="b">
        <f>(P75&lt;D75)</f>
        <v>1</v>
      </c>
      <c r="AA75" s="14" t="b">
        <f>(K75&lt;=-0.02)</f>
        <v>1</v>
      </c>
      <c r="AB75" s="14" t="str">
        <f t="shared" si="10"/>
        <v>Non-Competitive</v>
      </c>
      <c r="AC75" s="14" t="str">
        <f t="shared" si="10"/>
        <v>Non-Competitive</v>
      </c>
      <c r="AD75" s="14" t="str">
        <f t="shared" si="10"/>
        <v>Non-Competitive</v>
      </c>
      <c r="AE75" s="14" t="str">
        <f t="shared" si="10"/>
        <v>Non-Competitive</v>
      </c>
      <c r="AF75" s="14" t="str">
        <f t="shared" si="10"/>
        <v>Non-Competitive</v>
      </c>
      <c r="AG75" s="14">
        <v>2</v>
      </c>
      <c r="AH75" s="14">
        <v>2</v>
      </c>
      <c r="AI75" s="14">
        <v>2</v>
      </c>
      <c r="AJ75" s="14">
        <v>2</v>
      </c>
      <c r="AK75" s="14">
        <v>2</v>
      </c>
      <c r="AL75" s="14">
        <v>2</v>
      </c>
      <c r="AM75" s="14">
        <v>2</v>
      </c>
      <c r="AN75" s="14">
        <v>2</v>
      </c>
      <c r="AO75" s="14">
        <v>2</v>
      </c>
      <c r="AP75" s="14">
        <v>2</v>
      </c>
      <c r="AQ75" s="14">
        <v>2</v>
      </c>
      <c r="AR75" s="14">
        <v>2</v>
      </c>
      <c r="AS75" s="14">
        <v>2</v>
      </c>
      <c r="AT75" s="14">
        <v>2</v>
      </c>
      <c r="AU75" s="14">
        <v>2</v>
      </c>
    </row>
    <row r="76" spans="1:47" ht="15">
      <c r="A76" s="11" t="str">
        <f t="shared" si="11"/>
        <v>XGRS58 6377__A FROM_TO</v>
      </c>
      <c r="B76" s="11" t="s">
        <v>168</v>
      </c>
      <c r="C76" s="11" t="s">
        <v>43</v>
      </c>
      <c r="D76" s="11">
        <v>185</v>
      </c>
      <c r="E76" s="11">
        <v>3</v>
      </c>
      <c r="F76" s="11">
        <v>3</v>
      </c>
      <c r="G76" s="11" t="s">
        <v>44</v>
      </c>
      <c r="H76" s="11" t="s">
        <v>45</v>
      </c>
      <c r="I76" s="11" t="s">
        <v>20</v>
      </c>
      <c r="J76" s="11">
        <v>73521.13</v>
      </c>
      <c r="K76" s="12">
        <v>-0.18081</v>
      </c>
      <c r="L76" s="12">
        <v>0.087072</v>
      </c>
      <c r="M76" s="12">
        <v>-0.64269</v>
      </c>
      <c r="N76" s="12">
        <v>0.192643</v>
      </c>
      <c r="O76" s="12">
        <v>152.1915</v>
      </c>
      <c r="P76" s="12">
        <v>-37.1668</v>
      </c>
      <c r="Q76" s="12">
        <v>0</v>
      </c>
      <c r="R76" s="13">
        <v>10000</v>
      </c>
      <c r="S76" s="13">
        <v>8796.331</v>
      </c>
      <c r="T76" s="13" t="s">
        <v>21</v>
      </c>
      <c r="U76" s="14" t="b">
        <f t="shared" si="12"/>
        <v>0</v>
      </c>
      <c r="V76" s="14" t="b">
        <f t="shared" si="12"/>
        <v>0</v>
      </c>
      <c r="W76" s="14" t="b">
        <f t="shared" si="12"/>
        <v>0</v>
      </c>
      <c r="X76" s="14" t="b">
        <f t="shared" si="12"/>
        <v>0</v>
      </c>
      <c r="Y76" s="14" t="b">
        <f t="shared" si="12"/>
        <v>0</v>
      </c>
      <c r="Z76" s="14" t="b">
        <f>(P76&lt;D76)</f>
        <v>1</v>
      </c>
      <c r="AA76" s="14" t="b">
        <f>(K76&lt;=-0.02)</f>
        <v>1</v>
      </c>
      <c r="AB76" s="14" t="str">
        <f t="shared" si="10"/>
        <v>Non-Competitive</v>
      </c>
      <c r="AC76" s="14" t="str">
        <f t="shared" si="10"/>
        <v>Non-Competitive</v>
      </c>
      <c r="AD76" s="14" t="str">
        <f t="shared" si="10"/>
        <v>Non-Competitive</v>
      </c>
      <c r="AE76" s="14" t="str">
        <f t="shared" si="10"/>
        <v>Non-Competitive</v>
      </c>
      <c r="AF76" s="14" t="str">
        <f t="shared" si="10"/>
        <v>Non-Competitive</v>
      </c>
      <c r="AG76" s="14">
        <v>4</v>
      </c>
      <c r="AH76" s="14">
        <v>4</v>
      </c>
      <c r="AI76" s="14">
        <v>6</v>
      </c>
      <c r="AJ76" s="14">
        <v>4</v>
      </c>
      <c r="AK76" s="14">
        <v>4</v>
      </c>
      <c r="AL76" s="14">
        <v>6</v>
      </c>
      <c r="AM76" s="14">
        <v>4</v>
      </c>
      <c r="AN76" s="14">
        <v>4</v>
      </c>
      <c r="AO76" s="14">
        <v>6</v>
      </c>
      <c r="AP76" s="14">
        <v>4</v>
      </c>
      <c r="AQ76" s="14">
        <v>4</v>
      </c>
      <c r="AR76" s="14">
        <v>6</v>
      </c>
      <c r="AS76" s="14">
        <v>4</v>
      </c>
      <c r="AT76" s="14">
        <v>4</v>
      </c>
      <c r="AU76" s="14">
        <v>6</v>
      </c>
    </row>
    <row r="77" spans="1:47" ht="15">
      <c r="A77" s="11" t="str">
        <f t="shared" si="11"/>
        <v>XGRS58 6377__A TO_FROM</v>
      </c>
      <c r="B77" s="11" t="s">
        <v>168</v>
      </c>
      <c r="C77" s="11" t="s">
        <v>43</v>
      </c>
      <c r="D77" s="11">
        <v>185</v>
      </c>
      <c r="E77" s="11">
        <v>3</v>
      </c>
      <c r="F77" s="11">
        <v>3</v>
      </c>
      <c r="G77" s="11" t="s">
        <v>44</v>
      </c>
      <c r="H77" s="11" t="s">
        <v>45</v>
      </c>
      <c r="I77" s="11" t="s">
        <v>23</v>
      </c>
      <c r="J77" s="11">
        <v>73521.13</v>
      </c>
      <c r="K77" s="12">
        <v>-0.08707</v>
      </c>
      <c r="L77" s="12">
        <v>0.642689</v>
      </c>
      <c r="M77" s="12">
        <v>-0.19264</v>
      </c>
      <c r="N77" s="12">
        <v>0.642689</v>
      </c>
      <c r="O77" s="12">
        <v>338.5873</v>
      </c>
      <c r="P77" s="12">
        <v>-53.2233</v>
      </c>
      <c r="Q77" s="12">
        <v>0</v>
      </c>
      <c r="R77" s="13">
        <v>7162.947</v>
      </c>
      <c r="S77" s="13">
        <v>10000</v>
      </c>
      <c r="T77" s="13" t="s">
        <v>22</v>
      </c>
      <c r="U77" s="14" t="b">
        <f t="shared" si="12"/>
        <v>0</v>
      </c>
      <c r="V77" s="14" t="b">
        <f t="shared" si="12"/>
        <v>0</v>
      </c>
      <c r="W77" s="14" t="b">
        <f t="shared" si="12"/>
        <v>0</v>
      </c>
      <c r="X77" s="14" t="b">
        <f t="shared" si="12"/>
        <v>0</v>
      </c>
      <c r="Y77" s="14" t="b">
        <f t="shared" si="12"/>
        <v>0</v>
      </c>
      <c r="Z77" s="14" t="b">
        <f>(P77&lt;D77)</f>
        <v>1</v>
      </c>
      <c r="AA77" s="14" t="b">
        <f>(K77&lt;=-0.02)</f>
        <v>1</v>
      </c>
      <c r="AB77" s="14" t="str">
        <f t="shared" si="10"/>
        <v>Non-Competitive</v>
      </c>
      <c r="AC77" s="14" t="str">
        <f t="shared" si="10"/>
        <v>Non-Competitive</v>
      </c>
      <c r="AD77" s="14" t="str">
        <f t="shared" si="10"/>
        <v>Non-Competitive</v>
      </c>
      <c r="AE77" s="14" t="str">
        <f t="shared" si="10"/>
        <v>Non-Competitive</v>
      </c>
      <c r="AF77" s="14" t="str">
        <f t="shared" si="10"/>
        <v>Non-Competitive</v>
      </c>
      <c r="AG77" s="14">
        <v>8</v>
      </c>
      <c r="AH77" s="14">
        <v>8</v>
      </c>
      <c r="AI77" s="14">
        <v>8</v>
      </c>
      <c r="AJ77" s="14">
        <v>8</v>
      </c>
      <c r="AK77" s="14">
        <v>8</v>
      </c>
      <c r="AL77" s="14">
        <v>8</v>
      </c>
      <c r="AM77" s="14">
        <v>8</v>
      </c>
      <c r="AN77" s="14">
        <v>8</v>
      </c>
      <c r="AO77" s="14">
        <v>8</v>
      </c>
      <c r="AP77" s="14">
        <v>8</v>
      </c>
      <c r="AQ77" s="14">
        <v>8</v>
      </c>
      <c r="AR77" s="14">
        <v>8</v>
      </c>
      <c r="AS77" s="14">
        <v>8</v>
      </c>
      <c r="AT77" s="14">
        <v>8</v>
      </c>
      <c r="AU77" s="14">
        <v>8</v>
      </c>
    </row>
    <row r="78" spans="32:47" ht="15">
      <c r="AF78" t="s">
        <v>169</v>
      </c>
      <c r="AG78" s="6">
        <f>SUM(AG4:AG77)</f>
        <v>1041</v>
      </c>
      <c r="AH78" s="14">
        <f aca="true" t="shared" si="13" ref="AH78:AU78">SUM(AH4:AH77)</f>
        <v>1398</v>
      </c>
      <c r="AI78" s="14">
        <f t="shared" si="13"/>
        <v>1994</v>
      </c>
      <c r="AJ78" s="14">
        <f t="shared" si="13"/>
        <v>887</v>
      </c>
      <c r="AK78" s="14">
        <f t="shared" si="13"/>
        <v>1147</v>
      </c>
      <c r="AL78" s="14">
        <f t="shared" si="13"/>
        <v>1658</v>
      </c>
      <c r="AM78" s="14">
        <f t="shared" si="13"/>
        <v>635</v>
      </c>
      <c r="AN78" s="14">
        <f t="shared" si="13"/>
        <v>772</v>
      </c>
      <c r="AO78" s="14">
        <f t="shared" si="13"/>
        <v>1056</v>
      </c>
      <c r="AP78" s="14">
        <f t="shared" si="13"/>
        <v>516</v>
      </c>
      <c r="AQ78" s="14">
        <f t="shared" si="13"/>
        <v>584</v>
      </c>
      <c r="AR78" s="14">
        <f t="shared" si="13"/>
        <v>814</v>
      </c>
      <c r="AS78" s="14">
        <f t="shared" si="13"/>
        <v>510</v>
      </c>
      <c r="AT78" s="14">
        <f t="shared" si="13"/>
        <v>574</v>
      </c>
      <c r="AU78" s="14">
        <f t="shared" si="13"/>
        <v>804</v>
      </c>
    </row>
  </sheetData>
  <sheetProtection/>
  <autoFilter ref="A3:AV3"/>
  <mergeCells count="9">
    <mergeCell ref="AJ2:AL2"/>
    <mergeCell ref="AM2:AO2"/>
    <mergeCell ref="AP2:AR2"/>
    <mergeCell ref="AS2:AU2"/>
    <mergeCell ref="AG1:AU1"/>
    <mergeCell ref="K1:T2"/>
    <mergeCell ref="U1:Y1"/>
    <mergeCell ref="AB1:AF1"/>
    <mergeCell ref="AG2:AI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40.57421875" style="6" bestFit="1" customWidth="1"/>
    <col min="2" max="2" width="16.28125" style="0" customWidth="1"/>
    <col min="3" max="3" width="10.140625" style="0" customWidth="1"/>
    <col min="9" max="9" width="32.421875" style="6" bestFit="1" customWidth="1"/>
    <col min="10" max="10" width="13.140625" style="0" bestFit="1" customWidth="1"/>
  </cols>
  <sheetData>
    <row r="1" spans="2:7" ht="15">
      <c r="B1" s="20" t="s">
        <v>95</v>
      </c>
      <c r="C1" s="20"/>
      <c r="D1" s="20"/>
      <c r="E1" s="20"/>
      <c r="F1" s="20"/>
      <c r="G1" s="20"/>
    </row>
    <row r="2" spans="2:24" ht="15">
      <c r="B2" s="1" t="s">
        <v>92</v>
      </c>
      <c r="C2" s="5">
        <f>'SCED Historical Long-Term CCT'!U2</f>
        <v>1000</v>
      </c>
      <c r="D2" s="2">
        <f>'SCED Historical Long-Term CCT'!V2</f>
        <v>1500</v>
      </c>
      <c r="E2" s="2">
        <f>'SCED Historical Long-Term CCT'!W2</f>
        <v>2000</v>
      </c>
      <c r="F2" s="2">
        <f>'SCED Historical Long-Term CCT'!X2</f>
        <v>2500</v>
      </c>
      <c r="G2" s="2">
        <f>'SCED Historical Long-Term CCT'!Y2</f>
        <v>3000</v>
      </c>
      <c r="I2" s="1"/>
      <c r="J2" s="22" t="s">
        <v>97</v>
      </c>
      <c r="K2" s="19"/>
      <c r="L2" s="19"/>
      <c r="M2" s="19" t="s">
        <v>101</v>
      </c>
      <c r="N2" s="19"/>
      <c r="O2" s="19"/>
      <c r="P2" s="19" t="s">
        <v>102</v>
      </c>
      <c r="Q2" s="19"/>
      <c r="R2" s="19"/>
      <c r="S2" s="19" t="s">
        <v>103</v>
      </c>
      <c r="T2" s="19"/>
      <c r="U2" s="19"/>
      <c r="V2" s="19" t="s">
        <v>104</v>
      </c>
      <c r="W2" s="19"/>
      <c r="X2" s="19"/>
    </row>
    <row r="3" spans="2:24" ht="15">
      <c r="B3" s="1" t="s">
        <v>21</v>
      </c>
      <c r="C3" s="6">
        <f>COUNTIF('SCED Historical Long-Term CCT'!AB:AB,"Competitive")</f>
        <v>0</v>
      </c>
      <c r="D3" s="6">
        <f>COUNTIF('SCED Historical Long-Term CCT'!AC:AC,"Competitive")</f>
        <v>3</v>
      </c>
      <c r="E3" s="6">
        <f>COUNTIF('SCED Historical Long-Term CCT'!AD:AD,"Competitive")</f>
        <v>8</v>
      </c>
      <c r="F3" s="6">
        <f>COUNTIF('SCED Historical Long-Term CCT'!AE:AE,"Competitive")</f>
        <v>11</v>
      </c>
      <c r="G3" s="6">
        <f>COUNTIF('SCED Historical Long-Term CCT'!AF:AF,"Competitive")</f>
        <v>12</v>
      </c>
      <c r="I3" s="1"/>
      <c r="J3" s="8" t="s">
        <v>96</v>
      </c>
      <c r="K3" s="1" t="s">
        <v>98</v>
      </c>
      <c r="L3" s="1" t="s">
        <v>99</v>
      </c>
      <c r="M3" s="1" t="s">
        <v>96</v>
      </c>
      <c r="N3" s="1" t="s">
        <v>98</v>
      </c>
      <c r="O3" s="1" t="s">
        <v>99</v>
      </c>
      <c r="P3" s="1" t="s">
        <v>96</v>
      </c>
      <c r="Q3" s="1" t="s">
        <v>98</v>
      </c>
      <c r="R3" s="1" t="s">
        <v>99</v>
      </c>
      <c r="S3" s="1" t="s">
        <v>96</v>
      </c>
      <c r="T3" s="1" t="s">
        <v>98</v>
      </c>
      <c r="U3" s="1" t="s">
        <v>99</v>
      </c>
      <c r="V3" s="1" t="s">
        <v>96</v>
      </c>
      <c r="W3" s="1" t="s">
        <v>98</v>
      </c>
      <c r="X3" s="1" t="s">
        <v>99</v>
      </c>
    </row>
    <row r="4" spans="2:24" s="6" customFormat="1" ht="15">
      <c r="B4" s="1" t="s">
        <v>108</v>
      </c>
      <c r="C4" s="7">
        <f>C3/C7</f>
        <v>0</v>
      </c>
      <c r="D4" s="7">
        <f>D3/D7</f>
        <v>0.04054054054054054</v>
      </c>
      <c r="E4" s="7">
        <f>E3/E7</f>
        <v>0.10810810810810811</v>
      </c>
      <c r="F4" s="7">
        <f>F3/F7</f>
        <v>0.14864864864864866</v>
      </c>
      <c r="G4" s="7">
        <f>G3/G7</f>
        <v>0.16216216216216217</v>
      </c>
      <c r="I4" s="1" t="s">
        <v>106</v>
      </c>
      <c r="J4" s="14">
        <v>1041</v>
      </c>
      <c r="K4" s="14">
        <v>1398</v>
      </c>
      <c r="L4" s="14">
        <v>1994</v>
      </c>
      <c r="M4" s="14">
        <v>887</v>
      </c>
      <c r="N4" s="14">
        <v>1147</v>
      </c>
      <c r="O4" s="14">
        <v>1658</v>
      </c>
      <c r="P4" s="14">
        <v>635</v>
      </c>
      <c r="Q4" s="14">
        <v>772</v>
      </c>
      <c r="R4" s="14">
        <v>1056</v>
      </c>
      <c r="S4" s="14">
        <v>516</v>
      </c>
      <c r="T4" s="14">
        <v>584</v>
      </c>
      <c r="U4" s="14">
        <v>814</v>
      </c>
      <c r="V4" s="14">
        <v>510</v>
      </c>
      <c r="W4" s="14">
        <v>574</v>
      </c>
      <c r="X4" s="14">
        <v>804</v>
      </c>
    </row>
    <row r="5" spans="2:24" ht="15">
      <c r="B5" s="1" t="s">
        <v>93</v>
      </c>
      <c r="C5" s="6">
        <f>COUNTIF('SCED Historical Long-Term CCT'!AB:AB,"Non-Competitive")</f>
        <v>74</v>
      </c>
      <c r="D5" s="6">
        <f>COUNTIF('SCED Historical Long-Term CCT'!AC:AC,"Non-Competitive")</f>
        <v>71</v>
      </c>
      <c r="E5" s="6">
        <f>COUNTIF('SCED Historical Long-Term CCT'!AD:AD,"Non-Competitive")</f>
        <v>66</v>
      </c>
      <c r="F5" s="6">
        <f>COUNTIF('SCED Historical Long-Term CCT'!AE:AE,"Non-Competitive")</f>
        <v>63</v>
      </c>
      <c r="G5" s="6">
        <f>COUNTIF('SCED Historical Long-Term CCT'!AF:AF,"Non-Competitive")</f>
        <v>62</v>
      </c>
      <c r="I5" s="1" t="s">
        <v>105</v>
      </c>
      <c r="J5" s="7">
        <f>J4/(610*74)</f>
        <v>0.023061586176340274</v>
      </c>
      <c r="K5" s="7">
        <f aca="true" t="shared" si="0" ref="K5:X5">K4/(610*74)</f>
        <v>0.030970314576871955</v>
      </c>
      <c r="L5" s="7">
        <f t="shared" si="0"/>
        <v>0.044173681878599914</v>
      </c>
      <c r="M5" s="7">
        <f t="shared" si="0"/>
        <v>0.019649977846699158</v>
      </c>
      <c r="N5" s="7">
        <f t="shared" si="0"/>
        <v>0.02540983606557377</v>
      </c>
      <c r="O5" s="7">
        <f t="shared" si="0"/>
        <v>0.036730172795746564</v>
      </c>
      <c r="P5" s="7">
        <f t="shared" si="0"/>
        <v>0.014067346034559149</v>
      </c>
      <c r="Q5" s="7">
        <f t="shared" si="0"/>
        <v>0.017102348249889234</v>
      </c>
      <c r="R5" s="7">
        <f t="shared" si="0"/>
        <v>0.023393885688967657</v>
      </c>
      <c r="S5" s="7">
        <f t="shared" si="0"/>
        <v>0.011431103234381923</v>
      </c>
      <c r="T5" s="7">
        <f t="shared" si="0"/>
        <v>0.012937527691626052</v>
      </c>
      <c r="U5" s="7">
        <f t="shared" si="0"/>
        <v>0.018032786885245903</v>
      </c>
      <c r="V5" s="7">
        <f t="shared" si="0"/>
        <v>0.01129818342933097</v>
      </c>
      <c r="W5" s="7">
        <f t="shared" si="0"/>
        <v>0.012715994683207797</v>
      </c>
      <c r="X5" s="7">
        <f t="shared" si="0"/>
        <v>0.017811253876827648</v>
      </c>
    </row>
    <row r="6" spans="2:7" s="6" customFormat="1" ht="15">
      <c r="B6" s="1" t="s">
        <v>107</v>
      </c>
      <c r="C6" s="7">
        <f>C5/C7</f>
        <v>1</v>
      </c>
      <c r="D6" s="7">
        <f>D5/D7</f>
        <v>0.9594594594594594</v>
      </c>
      <c r="E6" s="7">
        <f>E5/E7</f>
        <v>0.8918918918918919</v>
      </c>
      <c r="F6" s="7">
        <f>F5/F7</f>
        <v>0.8513513513513513</v>
      </c>
      <c r="G6" s="7">
        <f>G5/G7</f>
        <v>0.8378378378378378</v>
      </c>
    </row>
    <row r="7" spans="2:12" ht="15">
      <c r="B7" s="1" t="s">
        <v>94</v>
      </c>
      <c r="C7" s="6">
        <f>C3+C5</f>
        <v>74</v>
      </c>
      <c r="D7" s="6">
        <f>D3+D5</f>
        <v>74</v>
      </c>
      <c r="E7" s="6">
        <f>E3+E5</f>
        <v>74</v>
      </c>
      <c r="F7" s="6">
        <f>F3+F5</f>
        <v>74</v>
      </c>
      <c r="G7" s="6">
        <f>G3+G5</f>
        <v>74</v>
      </c>
      <c r="I7" s="7"/>
      <c r="J7" s="7"/>
      <c r="K7" s="7"/>
      <c r="L7" s="7"/>
    </row>
    <row r="8" spans="1:18" ht="15">
      <c r="A8" s="21" t="s">
        <v>105</v>
      </c>
      <c r="B8" s="8" t="s">
        <v>96</v>
      </c>
      <c r="C8" s="7">
        <v>0.023061586176340274</v>
      </c>
      <c r="D8" s="7">
        <v>0.019649977846699158</v>
      </c>
      <c r="E8" s="7">
        <v>0.014067346034559149</v>
      </c>
      <c r="F8" s="7">
        <v>0.011431103234381923</v>
      </c>
      <c r="G8" s="7">
        <v>0.01129818342933097</v>
      </c>
      <c r="J8" s="7"/>
      <c r="K8" s="7"/>
      <c r="L8" s="7"/>
      <c r="N8" s="7"/>
      <c r="O8" s="7"/>
      <c r="P8" s="7"/>
      <c r="Q8" s="7"/>
      <c r="R8" s="7"/>
    </row>
    <row r="9" spans="1:18" ht="15">
      <c r="A9" s="21"/>
      <c r="B9" s="8" t="s">
        <v>98</v>
      </c>
      <c r="C9" s="7">
        <v>0.030970314576871955</v>
      </c>
      <c r="D9" s="7">
        <v>0.02540983606557377</v>
      </c>
      <c r="E9" s="7">
        <v>0.017102348249889234</v>
      </c>
      <c r="F9" s="7">
        <v>0.012937527691626052</v>
      </c>
      <c r="G9" s="7">
        <v>0.012715994683207797</v>
      </c>
      <c r="J9" s="7"/>
      <c r="K9" s="7"/>
      <c r="L9" s="7"/>
      <c r="N9" s="7"/>
      <c r="O9" s="7"/>
      <c r="P9" s="7"/>
      <c r="Q9" s="7"/>
      <c r="R9" s="7"/>
    </row>
    <row r="10" spans="1:18" ht="15">
      <c r="A10" s="21"/>
      <c r="B10" s="8" t="s">
        <v>99</v>
      </c>
      <c r="C10" s="7">
        <v>0.044173681878599914</v>
      </c>
      <c r="D10" s="7">
        <v>0.036730172795746564</v>
      </c>
      <c r="E10" s="7">
        <v>0.023393885688967657</v>
      </c>
      <c r="F10" s="7">
        <v>0.018032786885245903</v>
      </c>
      <c r="G10" s="7">
        <v>0.017811253876827648</v>
      </c>
      <c r="J10" s="7"/>
      <c r="K10" s="7"/>
      <c r="L10" s="7"/>
      <c r="N10" s="7"/>
      <c r="O10" s="7"/>
      <c r="P10" s="7"/>
      <c r="Q10" s="7"/>
      <c r="R10" s="7"/>
    </row>
    <row r="11" spans="10:12" ht="15">
      <c r="J11" s="7"/>
      <c r="K11" s="7"/>
      <c r="L11" s="7"/>
    </row>
    <row r="12" spans="10:12" ht="15">
      <c r="J12" s="7"/>
      <c r="K12" s="7"/>
      <c r="L12" s="7"/>
    </row>
    <row r="13" spans="10:12" ht="15">
      <c r="J13" s="7"/>
      <c r="K13" s="7"/>
      <c r="L13" s="7"/>
    </row>
    <row r="14" spans="10:12" ht="15">
      <c r="J14" s="7"/>
      <c r="K14" s="7"/>
      <c r="L14" s="7"/>
    </row>
    <row r="15" spans="10:14" ht="15">
      <c r="J15" s="7"/>
      <c r="K15" s="7"/>
      <c r="L15" s="7"/>
      <c r="M15" s="7"/>
      <c r="N15" s="7"/>
    </row>
    <row r="16" spans="10:14" ht="15">
      <c r="J16" s="7"/>
      <c r="K16" s="7"/>
      <c r="L16" s="7"/>
      <c r="M16" s="7"/>
      <c r="N16" s="7"/>
    </row>
    <row r="17" spans="10:14" ht="15">
      <c r="J17" s="7"/>
      <c r="K17" s="7"/>
      <c r="L17" s="7"/>
      <c r="M17" s="7"/>
      <c r="N17" s="7"/>
    </row>
  </sheetData>
  <sheetProtection/>
  <mergeCells count="7">
    <mergeCell ref="V2:X2"/>
    <mergeCell ref="B1:G1"/>
    <mergeCell ref="A8:A10"/>
    <mergeCell ref="J2:L2"/>
    <mergeCell ref="M2:O2"/>
    <mergeCell ref="P2:R2"/>
    <mergeCell ref="S2:U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36"/>
  <sheetViews>
    <sheetView zoomScale="85" zoomScaleNormal="85" zoomScalePageLayoutView="0" workbookViewId="0" topLeftCell="A1">
      <pane xSplit="10" ySplit="3" topLeftCell="K36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V62" sqref="AV62"/>
    </sheetView>
  </sheetViews>
  <sheetFormatPr defaultColWidth="9.140625" defaultRowHeight="15"/>
  <cols>
    <col min="1" max="31" width="9.140625" style="6" customWidth="1"/>
    <col min="32" max="32" width="16.57421875" style="6" bestFit="1" customWidth="1"/>
    <col min="33" max="33" width="12.8515625" style="6" bestFit="1" customWidth="1"/>
    <col min="34" max="35" width="11.8515625" style="6" bestFit="1" customWidth="1"/>
    <col min="36" max="36" width="12.8515625" style="6" bestFit="1" customWidth="1"/>
    <col min="37" max="38" width="11.8515625" style="6" bestFit="1" customWidth="1"/>
    <col min="39" max="39" width="12.8515625" style="6" bestFit="1" customWidth="1"/>
    <col min="40" max="41" width="11.8515625" style="6" bestFit="1" customWidth="1"/>
    <col min="42" max="42" width="12.8515625" style="6" bestFit="1" customWidth="1"/>
    <col min="43" max="44" width="11.8515625" style="6" bestFit="1" customWidth="1"/>
    <col min="45" max="45" width="12.8515625" style="6" bestFit="1" customWidth="1"/>
    <col min="46" max="47" width="11.8515625" style="6" bestFit="1" customWidth="1"/>
    <col min="48" max="16384" width="9.140625" style="6" customWidth="1"/>
  </cols>
  <sheetData>
    <row r="1" spans="1:47" ht="15">
      <c r="A1" s="3"/>
      <c r="B1" s="3"/>
      <c r="C1" s="3"/>
      <c r="D1" s="3"/>
      <c r="E1" s="3"/>
      <c r="F1" s="3"/>
      <c r="G1" s="3"/>
      <c r="H1" s="3"/>
      <c r="I1" s="3"/>
      <c r="J1" s="3"/>
      <c r="K1" s="19" t="s">
        <v>85</v>
      </c>
      <c r="L1" s="19"/>
      <c r="M1" s="19"/>
      <c r="N1" s="19"/>
      <c r="O1" s="19"/>
      <c r="P1" s="19"/>
      <c r="Q1" s="19"/>
      <c r="R1" s="19"/>
      <c r="S1" s="19"/>
      <c r="T1" s="19"/>
      <c r="U1" s="19" t="s">
        <v>86</v>
      </c>
      <c r="V1" s="19"/>
      <c r="W1" s="19"/>
      <c r="X1" s="19"/>
      <c r="Y1" s="19"/>
      <c r="Z1" s="1"/>
      <c r="AA1" s="1"/>
      <c r="AB1" s="19" t="s">
        <v>86</v>
      </c>
      <c r="AC1" s="19"/>
      <c r="AD1" s="19"/>
      <c r="AE1" s="19"/>
      <c r="AF1" s="19"/>
      <c r="AG1" s="19" t="s">
        <v>100</v>
      </c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19"/>
      <c r="L2" s="19"/>
      <c r="M2" s="19"/>
      <c r="N2" s="19"/>
      <c r="O2" s="19"/>
      <c r="P2" s="19"/>
      <c r="Q2" s="19"/>
      <c r="R2" s="19"/>
      <c r="S2" s="19"/>
      <c r="T2" s="19"/>
      <c r="U2" s="2">
        <v>1000</v>
      </c>
      <c r="V2" s="2">
        <v>1500</v>
      </c>
      <c r="W2" s="2">
        <v>2000</v>
      </c>
      <c r="X2" s="2">
        <v>2500</v>
      </c>
      <c r="Y2" s="2">
        <v>3000</v>
      </c>
      <c r="Z2" s="1"/>
      <c r="AA2" s="1"/>
      <c r="AB2" s="2">
        <f>U2</f>
        <v>1000</v>
      </c>
      <c r="AC2" s="2">
        <f>V2</f>
        <v>1500</v>
      </c>
      <c r="AD2" s="2">
        <f>W2</f>
        <v>2000</v>
      </c>
      <c r="AE2" s="2">
        <f>X2</f>
        <v>2500</v>
      </c>
      <c r="AF2" s="2">
        <f>Y2</f>
        <v>3000</v>
      </c>
      <c r="AG2" s="19" t="s">
        <v>97</v>
      </c>
      <c r="AH2" s="19"/>
      <c r="AI2" s="19"/>
      <c r="AJ2" s="19" t="s">
        <v>101</v>
      </c>
      <c r="AK2" s="19"/>
      <c r="AL2" s="19"/>
      <c r="AM2" s="19" t="s">
        <v>102</v>
      </c>
      <c r="AN2" s="19"/>
      <c r="AO2" s="19"/>
      <c r="AP2" s="19" t="s">
        <v>103</v>
      </c>
      <c r="AQ2" s="19"/>
      <c r="AR2" s="19"/>
      <c r="AS2" s="19" t="s">
        <v>104</v>
      </c>
      <c r="AT2" s="19"/>
      <c r="AU2" s="19"/>
    </row>
    <row r="3" spans="1:47" ht="15">
      <c r="A3" s="1" t="s">
        <v>87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1" t="s">
        <v>18</v>
      </c>
      <c r="U3" s="1" t="s">
        <v>91</v>
      </c>
      <c r="V3" s="1" t="s">
        <v>91</v>
      </c>
      <c r="W3" s="1" t="s">
        <v>91</v>
      </c>
      <c r="X3" s="1" t="s">
        <v>91</v>
      </c>
      <c r="Y3" s="1" t="s">
        <v>91</v>
      </c>
      <c r="Z3" s="1" t="s">
        <v>88</v>
      </c>
      <c r="AA3" s="1" t="s">
        <v>89</v>
      </c>
      <c r="AB3" s="1" t="s">
        <v>90</v>
      </c>
      <c r="AC3" s="1" t="s">
        <v>90</v>
      </c>
      <c r="AD3" s="1" t="s">
        <v>90</v>
      </c>
      <c r="AE3" s="1" t="s">
        <v>90</v>
      </c>
      <c r="AF3" s="1" t="s">
        <v>90</v>
      </c>
      <c r="AG3" s="1" t="s">
        <v>96</v>
      </c>
      <c r="AH3" s="1" t="s">
        <v>98</v>
      </c>
      <c r="AI3" s="1" t="s">
        <v>99</v>
      </c>
      <c r="AJ3" s="1" t="s">
        <v>96</v>
      </c>
      <c r="AK3" s="1" t="s">
        <v>98</v>
      </c>
      <c r="AL3" s="1" t="s">
        <v>99</v>
      </c>
      <c r="AM3" s="1" t="s">
        <v>96</v>
      </c>
      <c r="AN3" s="1" t="s">
        <v>98</v>
      </c>
      <c r="AO3" s="1" t="s">
        <v>99</v>
      </c>
      <c r="AP3" s="1" t="s">
        <v>96</v>
      </c>
      <c r="AQ3" s="1" t="s">
        <v>98</v>
      </c>
      <c r="AR3" s="1" t="s">
        <v>99</v>
      </c>
      <c r="AS3" s="1" t="s">
        <v>96</v>
      </c>
      <c r="AT3" s="1" t="s">
        <v>98</v>
      </c>
      <c r="AU3" s="1" t="s">
        <v>99</v>
      </c>
    </row>
    <row r="4" spans="1:47" ht="15">
      <c r="A4" s="6" t="str">
        <f>B4&amp;" "&amp;C4&amp;" "&amp;I4</f>
        <v>Base Case CTRPHR97_A FROM_TO</v>
      </c>
      <c r="B4" s="15" t="s">
        <v>109</v>
      </c>
      <c r="C4" s="15" t="s">
        <v>29</v>
      </c>
      <c r="D4" s="15">
        <v>1435</v>
      </c>
      <c r="E4" s="15">
        <v>0</v>
      </c>
      <c r="F4" s="15">
        <v>0</v>
      </c>
      <c r="G4" s="15" t="s">
        <v>30</v>
      </c>
      <c r="H4" s="15" t="s">
        <v>31</v>
      </c>
      <c r="I4" s="15" t="s">
        <v>20</v>
      </c>
      <c r="J4" s="15">
        <v>73521.13</v>
      </c>
      <c r="K4" s="16">
        <v>-0.16904</v>
      </c>
      <c r="L4" s="16">
        <v>0.45048</v>
      </c>
      <c r="M4" s="16">
        <v>-0.22459</v>
      </c>
      <c r="N4" s="16">
        <v>0.45048</v>
      </c>
      <c r="O4" s="16">
        <v>1964.953</v>
      </c>
      <c r="P4" s="16">
        <v>-651.676</v>
      </c>
      <c r="Q4" s="16">
        <v>0</v>
      </c>
      <c r="R4" s="17">
        <v>5979.726</v>
      </c>
      <c r="S4" s="17">
        <v>2287.031</v>
      </c>
      <c r="T4" s="17" t="s">
        <v>21</v>
      </c>
      <c r="U4" s="6" t="b">
        <f>($S4&lt;U$2)</f>
        <v>0</v>
      </c>
      <c r="V4" s="6" t="b">
        <f aca="true" t="shared" si="0" ref="V4:Y19">($S4&lt;V$2)</f>
        <v>0</v>
      </c>
      <c r="W4" s="6" t="b">
        <f t="shared" si="0"/>
        <v>0</v>
      </c>
      <c r="X4" s="6" t="b">
        <f t="shared" si="0"/>
        <v>1</v>
      </c>
      <c r="Y4" s="6" t="b">
        <f t="shared" si="0"/>
        <v>1</v>
      </c>
      <c r="Z4" s="6" t="b">
        <f aca="true" t="shared" si="1" ref="Z4:Z10">(P4&lt;D4)</f>
        <v>1</v>
      </c>
      <c r="AA4" s="6" t="b">
        <f aca="true" t="shared" si="2" ref="AA4:AA10">(K4&lt;=-0.02)</f>
        <v>1</v>
      </c>
      <c r="AB4" s="6" t="str">
        <f>IF(AND(U4,$Z4,$AA4),"Competitive","Non-Competitive")</f>
        <v>Non-Competitive</v>
      </c>
      <c r="AC4" s="6" t="str">
        <f>IF(AND(V4,$Z4,$AA4),"Competitive","Non-Competitive")</f>
        <v>Non-Competitive</v>
      </c>
      <c r="AD4" s="6" t="str">
        <f>IF(AND(W4,$Z4,$AA4),"Competitive","Non-Competitive")</f>
        <v>Non-Competitive</v>
      </c>
      <c r="AE4" s="6" t="str">
        <f>IF(AND(X4,$Z4,$AA4),"Competitive","Non-Competitive")</f>
        <v>Competitive</v>
      </c>
      <c r="AF4" s="6" t="str">
        <f>IF(AND(Y4,$Z4,$AA4),"Competitive","Non-Competitive")</f>
        <v>Competitive</v>
      </c>
      <c r="AG4" s="18">
        <v>29</v>
      </c>
      <c r="AH4" s="18">
        <v>56</v>
      </c>
      <c r="AI4" s="18">
        <v>73</v>
      </c>
      <c r="AJ4" s="18">
        <v>29</v>
      </c>
      <c r="AK4" s="18">
        <v>56</v>
      </c>
      <c r="AL4" s="18">
        <v>73</v>
      </c>
      <c r="AM4" s="18">
        <v>29</v>
      </c>
      <c r="AN4" s="18">
        <v>56</v>
      </c>
      <c r="AO4" s="18">
        <v>73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</row>
    <row r="5" spans="1:47" ht="15">
      <c r="A5" s="6" t="str">
        <f aca="true" t="shared" si="3" ref="A5:A68">B5&amp;" "&amp;C5&amp;" "&amp;I5</f>
        <v>Base Case CTRPHR97_A TO_FROM</v>
      </c>
      <c r="B5" s="15" t="s">
        <v>109</v>
      </c>
      <c r="C5" s="15" t="s">
        <v>29</v>
      </c>
      <c r="D5" s="15">
        <v>1435</v>
      </c>
      <c r="E5" s="15">
        <v>0</v>
      </c>
      <c r="F5" s="15">
        <v>0</v>
      </c>
      <c r="G5" s="15" t="s">
        <v>30</v>
      </c>
      <c r="H5" s="15" t="s">
        <v>31</v>
      </c>
      <c r="I5" s="15" t="s">
        <v>23</v>
      </c>
      <c r="J5" s="15">
        <v>73521.13</v>
      </c>
      <c r="K5" s="16">
        <v>-0.45048</v>
      </c>
      <c r="L5" s="16">
        <v>0.169044</v>
      </c>
      <c r="M5" s="16">
        <v>-0.45048</v>
      </c>
      <c r="N5" s="16">
        <v>0.224587</v>
      </c>
      <c r="O5" s="16">
        <v>847.6684</v>
      </c>
      <c r="P5" s="16">
        <v>-980.395</v>
      </c>
      <c r="Q5" s="16">
        <v>0</v>
      </c>
      <c r="R5" s="17">
        <v>2287.031</v>
      </c>
      <c r="S5" s="17">
        <v>5979.726</v>
      </c>
      <c r="T5" s="17" t="s">
        <v>21</v>
      </c>
      <c r="U5" s="6" t="b">
        <f aca="true" t="shared" si="4" ref="U5:U10">($S5&lt;U$2)</f>
        <v>0</v>
      </c>
      <c r="V5" s="6" t="b">
        <f t="shared" si="0"/>
        <v>0</v>
      </c>
      <c r="W5" s="6" t="b">
        <f t="shared" si="0"/>
        <v>0</v>
      </c>
      <c r="X5" s="6" t="b">
        <f t="shared" si="0"/>
        <v>0</v>
      </c>
      <c r="Y5" s="6" t="b">
        <f t="shared" si="0"/>
        <v>0</v>
      </c>
      <c r="Z5" s="6" t="b">
        <f t="shared" si="1"/>
        <v>1</v>
      </c>
      <c r="AA5" s="6" t="b">
        <f t="shared" si="2"/>
        <v>1</v>
      </c>
      <c r="AB5" s="6" t="str">
        <f aca="true" t="shared" si="5" ref="AB5:AF10">IF(AND(U5,$Z5,$AA5),"Competitive","Non-Competitive")</f>
        <v>Non-Competitive</v>
      </c>
      <c r="AC5" s="6" t="str">
        <f t="shared" si="5"/>
        <v>Non-Competitive</v>
      </c>
      <c r="AD5" s="6" t="str">
        <f t="shared" si="5"/>
        <v>Non-Competitive</v>
      </c>
      <c r="AE5" s="6" t="str">
        <f t="shared" si="5"/>
        <v>Non-Competitive</v>
      </c>
      <c r="AF5" s="6" t="str">
        <f t="shared" si="5"/>
        <v>Non-Competitive</v>
      </c>
      <c r="AG5" s="18">
        <v>45</v>
      </c>
      <c r="AH5" s="18">
        <v>45</v>
      </c>
      <c r="AI5" s="18">
        <v>57</v>
      </c>
      <c r="AJ5" s="18">
        <v>45</v>
      </c>
      <c r="AK5" s="18">
        <v>45</v>
      </c>
      <c r="AL5" s="18">
        <v>57</v>
      </c>
      <c r="AM5" s="18">
        <v>45</v>
      </c>
      <c r="AN5" s="18">
        <v>45</v>
      </c>
      <c r="AO5" s="18">
        <v>57</v>
      </c>
      <c r="AP5" s="18">
        <v>45</v>
      </c>
      <c r="AQ5" s="18">
        <v>45</v>
      </c>
      <c r="AR5" s="18">
        <v>57</v>
      </c>
      <c r="AS5" s="18">
        <v>45</v>
      </c>
      <c r="AT5" s="18">
        <v>45</v>
      </c>
      <c r="AU5" s="18">
        <v>57</v>
      </c>
    </row>
    <row r="6" spans="1:47" ht="15">
      <c r="A6" s="6" t="str">
        <f t="shared" si="3"/>
        <v>Base Case WDWRDT_WOODWR1_1 FROM_TO</v>
      </c>
      <c r="B6" s="15" t="s">
        <v>109</v>
      </c>
      <c r="C6" s="15" t="s">
        <v>110</v>
      </c>
      <c r="D6" s="15">
        <v>140</v>
      </c>
      <c r="E6" s="15">
        <v>0</v>
      </c>
      <c r="F6" s="15">
        <v>0</v>
      </c>
      <c r="G6" s="15" t="s">
        <v>65</v>
      </c>
      <c r="H6" s="15" t="s">
        <v>111</v>
      </c>
      <c r="I6" s="15" t="s">
        <v>20</v>
      </c>
      <c r="J6" s="15">
        <v>73521.13</v>
      </c>
      <c r="K6" s="16">
        <v>-1</v>
      </c>
      <c r="L6" s="16">
        <v>0</v>
      </c>
      <c r="M6" s="16">
        <v>-1</v>
      </c>
      <c r="N6" s="16">
        <v>0</v>
      </c>
      <c r="O6" s="16">
        <v>0</v>
      </c>
      <c r="P6" s="16">
        <v>0</v>
      </c>
      <c r="Q6" s="16">
        <v>0</v>
      </c>
      <c r="R6" s="17">
        <v>0</v>
      </c>
      <c r="S6" s="17">
        <v>10000</v>
      </c>
      <c r="T6" s="17" t="s">
        <v>21</v>
      </c>
      <c r="U6" s="6" t="b">
        <f t="shared" si="4"/>
        <v>0</v>
      </c>
      <c r="V6" s="6" t="b">
        <f t="shared" si="0"/>
        <v>0</v>
      </c>
      <c r="W6" s="6" t="b">
        <f t="shared" si="0"/>
        <v>0</v>
      </c>
      <c r="X6" s="6" t="b">
        <f t="shared" si="0"/>
        <v>0</v>
      </c>
      <c r="Y6" s="6" t="b">
        <f t="shared" si="0"/>
        <v>0</v>
      </c>
      <c r="Z6" s="6" t="b">
        <f t="shared" si="1"/>
        <v>1</v>
      </c>
      <c r="AA6" s="6" t="b">
        <f t="shared" si="2"/>
        <v>1</v>
      </c>
      <c r="AB6" s="6" t="str">
        <f t="shared" si="5"/>
        <v>Non-Competitive</v>
      </c>
      <c r="AC6" s="6" t="str">
        <f t="shared" si="5"/>
        <v>Non-Competitive</v>
      </c>
      <c r="AD6" s="6" t="str">
        <f t="shared" si="5"/>
        <v>Non-Competitive</v>
      </c>
      <c r="AE6" s="6" t="str">
        <f t="shared" si="5"/>
        <v>Non-Competitive</v>
      </c>
      <c r="AF6" s="6" t="str">
        <f t="shared" si="5"/>
        <v>Non-Competitive</v>
      </c>
      <c r="AG6" s="18">
        <v>1</v>
      </c>
      <c r="AH6" s="18">
        <v>1</v>
      </c>
      <c r="AI6" s="18">
        <v>1</v>
      </c>
      <c r="AJ6" s="18">
        <v>1</v>
      </c>
      <c r="AK6" s="18">
        <v>1</v>
      </c>
      <c r="AL6" s="18">
        <v>1</v>
      </c>
      <c r="AM6" s="18">
        <v>1</v>
      </c>
      <c r="AN6" s="18">
        <v>1</v>
      </c>
      <c r="AO6" s="18">
        <v>1</v>
      </c>
      <c r="AP6" s="18">
        <v>1</v>
      </c>
      <c r="AQ6" s="18">
        <v>1</v>
      </c>
      <c r="AR6" s="18">
        <v>1</v>
      </c>
      <c r="AS6" s="18">
        <v>1</v>
      </c>
      <c r="AT6" s="18">
        <v>1</v>
      </c>
      <c r="AU6" s="18">
        <v>1</v>
      </c>
    </row>
    <row r="7" spans="1:47" ht="15">
      <c r="A7" s="6" t="str">
        <f t="shared" si="3"/>
        <v>Base Case WDWRDT_WOODWR1_1 TO_FROM</v>
      </c>
      <c r="B7" s="15" t="s">
        <v>109</v>
      </c>
      <c r="C7" s="15" t="s">
        <v>110</v>
      </c>
      <c r="D7" s="15">
        <v>140</v>
      </c>
      <c r="E7" s="15">
        <v>0</v>
      </c>
      <c r="F7" s="15">
        <v>0</v>
      </c>
      <c r="G7" s="15" t="s">
        <v>65</v>
      </c>
      <c r="H7" s="15" t="s">
        <v>111</v>
      </c>
      <c r="I7" s="15" t="s">
        <v>23</v>
      </c>
      <c r="J7" s="15">
        <v>73521.13</v>
      </c>
      <c r="K7" s="16">
        <v>0</v>
      </c>
      <c r="L7" s="16">
        <v>1</v>
      </c>
      <c r="M7" s="16">
        <v>0</v>
      </c>
      <c r="N7" s="16">
        <v>1</v>
      </c>
      <c r="O7" s="16">
        <v>80.85</v>
      </c>
      <c r="P7" s="16">
        <v>0</v>
      </c>
      <c r="Q7" s="16">
        <v>0</v>
      </c>
      <c r="R7" s="17">
        <v>10000</v>
      </c>
      <c r="S7" s="17">
        <v>0</v>
      </c>
      <c r="T7" s="17" t="s">
        <v>21</v>
      </c>
      <c r="U7" s="6" t="b">
        <f t="shared" si="4"/>
        <v>1</v>
      </c>
      <c r="V7" s="6" t="b">
        <f t="shared" si="0"/>
        <v>1</v>
      </c>
      <c r="W7" s="6" t="b">
        <f t="shared" si="0"/>
        <v>1</v>
      </c>
      <c r="X7" s="6" t="b">
        <f t="shared" si="0"/>
        <v>1</v>
      </c>
      <c r="Y7" s="6" t="b">
        <f t="shared" si="0"/>
        <v>1</v>
      </c>
      <c r="Z7" s="6" t="b">
        <f t="shared" si="1"/>
        <v>1</v>
      </c>
      <c r="AA7" s="6" t="b">
        <f t="shared" si="2"/>
        <v>0</v>
      </c>
      <c r="AB7" s="6" t="str">
        <f t="shared" si="5"/>
        <v>Non-Competitive</v>
      </c>
      <c r="AC7" s="6" t="str">
        <f t="shared" si="5"/>
        <v>Non-Competitive</v>
      </c>
      <c r="AD7" s="6" t="str">
        <f t="shared" si="5"/>
        <v>Non-Competitive</v>
      </c>
      <c r="AE7" s="6" t="str">
        <f t="shared" si="5"/>
        <v>Non-Competitive</v>
      </c>
      <c r="AF7" s="6" t="str">
        <f t="shared" si="5"/>
        <v>Non-Competitive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</row>
    <row r="8" spans="1:47" ht="15">
      <c r="A8" s="6" t="str">
        <f t="shared" si="3"/>
        <v>DAUSDES8 MCN_MCN_1 FROM_TO</v>
      </c>
      <c r="B8" s="15" t="s">
        <v>24</v>
      </c>
      <c r="C8" s="15" t="s">
        <v>112</v>
      </c>
      <c r="D8" s="15">
        <v>480</v>
      </c>
      <c r="E8" s="15">
        <v>2</v>
      </c>
      <c r="F8" s="15">
        <v>2</v>
      </c>
      <c r="G8" s="15" t="s">
        <v>26</v>
      </c>
      <c r="H8" s="15" t="s">
        <v>113</v>
      </c>
      <c r="I8" s="15" t="s">
        <v>20</v>
      </c>
      <c r="J8" s="15">
        <v>73521.13</v>
      </c>
      <c r="K8" s="16">
        <v>-0.30041</v>
      </c>
      <c r="L8" s="16">
        <v>0.104517</v>
      </c>
      <c r="M8" s="16">
        <v>-0.47863</v>
      </c>
      <c r="N8" s="16">
        <v>0.510042</v>
      </c>
      <c r="O8" s="16">
        <v>1032.655</v>
      </c>
      <c r="P8" s="16">
        <v>107.5744</v>
      </c>
      <c r="Q8" s="16">
        <v>0</v>
      </c>
      <c r="R8" s="17">
        <v>933.922</v>
      </c>
      <c r="S8" s="17">
        <v>8863.739</v>
      </c>
      <c r="T8" s="17" t="s">
        <v>21</v>
      </c>
      <c r="U8" s="6" t="b">
        <f t="shared" si="4"/>
        <v>0</v>
      </c>
      <c r="V8" s="6" t="b">
        <f t="shared" si="0"/>
        <v>0</v>
      </c>
      <c r="W8" s="6" t="b">
        <f t="shared" si="0"/>
        <v>0</v>
      </c>
      <c r="X8" s="6" t="b">
        <f t="shared" si="0"/>
        <v>0</v>
      </c>
      <c r="Y8" s="6" t="b">
        <f t="shared" si="0"/>
        <v>0</v>
      </c>
      <c r="Z8" s="6" t="b">
        <f t="shared" si="1"/>
        <v>1</v>
      </c>
      <c r="AA8" s="6" t="b">
        <f t="shared" si="2"/>
        <v>1</v>
      </c>
      <c r="AB8" s="6" t="str">
        <f t="shared" si="5"/>
        <v>Non-Competitive</v>
      </c>
      <c r="AC8" s="6" t="str">
        <f t="shared" si="5"/>
        <v>Non-Competitive</v>
      </c>
      <c r="AD8" s="6" t="str">
        <f t="shared" si="5"/>
        <v>Non-Competitive</v>
      </c>
      <c r="AE8" s="6" t="str">
        <f t="shared" si="5"/>
        <v>Non-Competitive</v>
      </c>
      <c r="AF8" s="6" t="str">
        <f t="shared" si="5"/>
        <v>Non-Competitive</v>
      </c>
      <c r="AG8" s="18">
        <v>16</v>
      </c>
      <c r="AH8" s="18">
        <v>16</v>
      </c>
      <c r="AI8" s="18">
        <v>24</v>
      </c>
      <c r="AJ8" s="18">
        <v>16</v>
      </c>
      <c r="AK8" s="18">
        <v>16</v>
      </c>
      <c r="AL8" s="18">
        <v>24</v>
      </c>
      <c r="AM8" s="18">
        <v>16</v>
      </c>
      <c r="AN8" s="18">
        <v>16</v>
      </c>
      <c r="AO8" s="18">
        <v>24</v>
      </c>
      <c r="AP8" s="18">
        <v>16</v>
      </c>
      <c r="AQ8" s="18">
        <v>16</v>
      </c>
      <c r="AR8" s="18">
        <v>24</v>
      </c>
      <c r="AS8" s="18">
        <v>16</v>
      </c>
      <c r="AT8" s="18">
        <v>16</v>
      </c>
      <c r="AU8" s="18">
        <v>24</v>
      </c>
    </row>
    <row r="9" spans="1:47" ht="15">
      <c r="A9" s="6" t="str">
        <f t="shared" si="3"/>
        <v>DAUSDES8 MCN_MCN_1 TO_FROM</v>
      </c>
      <c r="B9" s="15" t="s">
        <v>24</v>
      </c>
      <c r="C9" s="15" t="s">
        <v>112</v>
      </c>
      <c r="D9" s="15">
        <v>480</v>
      </c>
      <c r="E9" s="15">
        <v>2</v>
      </c>
      <c r="F9" s="15">
        <v>2</v>
      </c>
      <c r="G9" s="15" t="s">
        <v>26</v>
      </c>
      <c r="H9" s="15" t="s">
        <v>113</v>
      </c>
      <c r="I9" s="15" t="s">
        <v>23</v>
      </c>
      <c r="J9" s="15">
        <v>73521.13</v>
      </c>
      <c r="K9" s="16">
        <v>-0.10452</v>
      </c>
      <c r="L9" s="16">
        <v>0.300412</v>
      </c>
      <c r="M9" s="16">
        <v>-0.51004</v>
      </c>
      <c r="N9" s="16">
        <v>0.478635</v>
      </c>
      <c r="O9" s="16">
        <v>375.9415</v>
      </c>
      <c r="P9" s="16">
        <v>-655.667</v>
      </c>
      <c r="Q9" s="16">
        <v>0</v>
      </c>
      <c r="R9" s="17">
        <v>8863.739</v>
      </c>
      <c r="S9" s="17">
        <v>933.922</v>
      </c>
      <c r="T9" s="17" t="s">
        <v>21</v>
      </c>
      <c r="U9" s="6" t="b">
        <f t="shared" si="4"/>
        <v>1</v>
      </c>
      <c r="V9" s="6" t="b">
        <f t="shared" si="0"/>
        <v>1</v>
      </c>
      <c r="W9" s="6" t="b">
        <f t="shared" si="0"/>
        <v>1</v>
      </c>
      <c r="X9" s="6" t="b">
        <f t="shared" si="0"/>
        <v>1</v>
      </c>
      <c r="Y9" s="6" t="b">
        <f t="shared" si="0"/>
        <v>1</v>
      </c>
      <c r="Z9" s="6" t="b">
        <f t="shared" si="1"/>
        <v>1</v>
      </c>
      <c r="AA9" s="6" t="b">
        <f t="shared" si="2"/>
        <v>1</v>
      </c>
      <c r="AB9" s="6" t="str">
        <f t="shared" si="5"/>
        <v>Competitive</v>
      </c>
      <c r="AC9" s="6" t="str">
        <f t="shared" si="5"/>
        <v>Competitive</v>
      </c>
      <c r="AD9" s="6" t="str">
        <f t="shared" si="5"/>
        <v>Competitive</v>
      </c>
      <c r="AE9" s="6" t="str">
        <f t="shared" si="5"/>
        <v>Competitive</v>
      </c>
      <c r="AF9" s="6" t="str">
        <f t="shared" si="5"/>
        <v>Competitive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</row>
    <row r="10" spans="1:47" ht="15">
      <c r="A10" s="6" t="str">
        <f t="shared" si="3"/>
        <v>DAUSSND5 MCN_MCN_1 FROM_TO</v>
      </c>
      <c r="B10" s="15" t="s">
        <v>25</v>
      </c>
      <c r="C10" s="15" t="s">
        <v>112</v>
      </c>
      <c r="D10" s="15">
        <v>480</v>
      </c>
      <c r="E10" s="15">
        <v>5</v>
      </c>
      <c r="F10" s="15">
        <v>5</v>
      </c>
      <c r="G10" s="15" t="s">
        <v>26</v>
      </c>
      <c r="H10" s="15" t="s">
        <v>113</v>
      </c>
      <c r="I10" s="15" t="s">
        <v>20</v>
      </c>
      <c r="J10" s="15">
        <v>73521.13</v>
      </c>
      <c r="K10" s="16">
        <v>-0.305</v>
      </c>
      <c r="L10" s="16">
        <v>0.100684</v>
      </c>
      <c r="M10" s="16">
        <v>-0.47009</v>
      </c>
      <c r="N10" s="16">
        <v>0.518478</v>
      </c>
      <c r="O10" s="16">
        <v>1742.214</v>
      </c>
      <c r="P10" s="16">
        <v>-369.066</v>
      </c>
      <c r="Q10" s="16">
        <v>0</v>
      </c>
      <c r="R10" s="17">
        <v>1439.473</v>
      </c>
      <c r="S10" s="17">
        <v>4673.706</v>
      </c>
      <c r="T10" s="17" t="s">
        <v>21</v>
      </c>
      <c r="U10" s="6" t="b">
        <f t="shared" si="4"/>
        <v>0</v>
      </c>
      <c r="V10" s="6" t="b">
        <f t="shared" si="0"/>
        <v>0</v>
      </c>
      <c r="W10" s="6" t="b">
        <f t="shared" si="0"/>
        <v>0</v>
      </c>
      <c r="X10" s="6" t="b">
        <f t="shared" si="0"/>
        <v>0</v>
      </c>
      <c r="Y10" s="6" t="b">
        <f t="shared" si="0"/>
        <v>0</v>
      </c>
      <c r="Z10" s="6" t="b">
        <f t="shared" si="1"/>
        <v>1</v>
      </c>
      <c r="AA10" s="6" t="b">
        <f t="shared" si="2"/>
        <v>1</v>
      </c>
      <c r="AB10" s="6" t="str">
        <f t="shared" si="5"/>
        <v>Non-Competitive</v>
      </c>
      <c r="AC10" s="6" t="str">
        <f t="shared" si="5"/>
        <v>Non-Competitive</v>
      </c>
      <c r="AD10" s="6" t="str">
        <f t="shared" si="5"/>
        <v>Non-Competitive</v>
      </c>
      <c r="AE10" s="6" t="str">
        <f t="shared" si="5"/>
        <v>Non-Competitive</v>
      </c>
      <c r="AF10" s="6" t="str">
        <f t="shared" si="5"/>
        <v>Non-Competitive</v>
      </c>
      <c r="AG10" s="18">
        <v>33</v>
      </c>
      <c r="AH10" s="18">
        <v>62</v>
      </c>
      <c r="AI10" s="18">
        <v>68</v>
      </c>
      <c r="AJ10" s="18">
        <v>33</v>
      </c>
      <c r="AK10" s="18">
        <v>62</v>
      </c>
      <c r="AL10" s="18">
        <v>68</v>
      </c>
      <c r="AM10" s="18">
        <v>33</v>
      </c>
      <c r="AN10" s="18">
        <v>62</v>
      </c>
      <c r="AO10" s="18">
        <v>68</v>
      </c>
      <c r="AP10" s="18">
        <v>33</v>
      </c>
      <c r="AQ10" s="18">
        <v>62</v>
      </c>
      <c r="AR10" s="18">
        <v>68</v>
      </c>
      <c r="AS10" s="18">
        <v>33</v>
      </c>
      <c r="AT10" s="18">
        <v>62</v>
      </c>
      <c r="AU10" s="18">
        <v>68</v>
      </c>
    </row>
    <row r="11" spans="1:47" ht="15">
      <c r="A11" s="15" t="str">
        <f t="shared" si="3"/>
        <v>DAUSSND5 MCN_MCN_1 TO_FROM</v>
      </c>
      <c r="B11" s="15" t="s">
        <v>25</v>
      </c>
      <c r="C11" s="15" t="s">
        <v>112</v>
      </c>
      <c r="D11" s="15">
        <v>480</v>
      </c>
      <c r="E11" s="15">
        <v>5</v>
      </c>
      <c r="F11" s="15">
        <v>5</v>
      </c>
      <c r="G11" s="15" t="s">
        <v>26</v>
      </c>
      <c r="H11" s="15" t="s">
        <v>113</v>
      </c>
      <c r="I11" s="15" t="s">
        <v>23</v>
      </c>
      <c r="J11" s="15">
        <v>73521.13</v>
      </c>
      <c r="K11" s="16">
        <v>-0.10068</v>
      </c>
      <c r="L11" s="16">
        <v>0.304996</v>
      </c>
      <c r="M11" s="16">
        <v>-0.51848</v>
      </c>
      <c r="N11" s="16">
        <v>0.470086</v>
      </c>
      <c r="O11" s="16">
        <v>936.5251</v>
      </c>
      <c r="P11" s="16">
        <v>-714.273</v>
      </c>
      <c r="Q11" s="16">
        <v>0</v>
      </c>
      <c r="R11" s="17">
        <v>4673.706</v>
      </c>
      <c r="S11" s="17">
        <v>1439.473</v>
      </c>
      <c r="T11" s="17" t="s">
        <v>21</v>
      </c>
      <c r="U11" s="18" t="b">
        <f aca="true" t="shared" si="6" ref="U11:Y69">($S11&lt;U$2)</f>
        <v>0</v>
      </c>
      <c r="V11" s="18" t="b">
        <f t="shared" si="0"/>
        <v>1</v>
      </c>
      <c r="W11" s="18" t="b">
        <f t="shared" si="0"/>
        <v>1</v>
      </c>
      <c r="X11" s="18" t="b">
        <f t="shared" si="0"/>
        <v>1</v>
      </c>
      <c r="Y11" s="18" t="b">
        <f t="shared" si="0"/>
        <v>1</v>
      </c>
      <c r="Z11" s="18" t="b">
        <f aca="true" t="shared" si="7" ref="Z11:Z74">(P11&lt;D11)</f>
        <v>1</v>
      </c>
      <c r="AA11" s="18" t="b">
        <f aca="true" t="shared" si="8" ref="AA11:AA74">(K11&lt;=-0.02)</f>
        <v>1</v>
      </c>
      <c r="AB11" s="18" t="str">
        <f aca="true" t="shared" si="9" ref="AB11:AF61">IF(AND(U11,$Z11,$AA11),"Competitive","Non-Competitive")</f>
        <v>Non-Competitive</v>
      </c>
      <c r="AC11" s="18" t="str">
        <f t="shared" si="9"/>
        <v>Competitive</v>
      </c>
      <c r="AD11" s="18" t="str">
        <f t="shared" si="9"/>
        <v>Competitive</v>
      </c>
      <c r="AE11" s="18" t="str">
        <f t="shared" si="9"/>
        <v>Competitive</v>
      </c>
      <c r="AF11" s="18" t="str">
        <f t="shared" si="9"/>
        <v>Competitive</v>
      </c>
      <c r="AG11" s="18">
        <v>43</v>
      </c>
      <c r="AH11" s="18">
        <v>116</v>
      </c>
      <c r="AI11" s="18">
        <v>171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</row>
    <row r="12" spans="1:47" ht="15">
      <c r="A12" s="15" t="str">
        <f t="shared" si="3"/>
        <v>DBBSVEN5 20__A FROM_TO</v>
      </c>
      <c r="B12" s="15" t="s">
        <v>27</v>
      </c>
      <c r="C12" s="15" t="s">
        <v>114</v>
      </c>
      <c r="D12" s="15">
        <v>1052</v>
      </c>
      <c r="E12" s="15">
        <v>4</v>
      </c>
      <c r="F12" s="15">
        <v>4</v>
      </c>
      <c r="G12" s="15" t="s">
        <v>28</v>
      </c>
      <c r="H12" s="15" t="s">
        <v>53</v>
      </c>
      <c r="I12" s="15" t="s">
        <v>20</v>
      </c>
      <c r="J12" s="15">
        <v>73521.13</v>
      </c>
      <c r="K12" s="16">
        <v>-0.19986</v>
      </c>
      <c r="L12" s="16">
        <v>0.697433</v>
      </c>
      <c r="M12" s="16">
        <v>-0.19986</v>
      </c>
      <c r="N12" s="16">
        <v>0.697433</v>
      </c>
      <c r="O12" s="16">
        <v>1542.122</v>
      </c>
      <c r="P12" s="16">
        <v>-1361.42</v>
      </c>
      <c r="Q12" s="16">
        <v>0</v>
      </c>
      <c r="R12" s="17">
        <v>3886.844</v>
      </c>
      <c r="S12" s="17">
        <v>1725.785</v>
      </c>
      <c r="T12" s="17" t="s">
        <v>22</v>
      </c>
      <c r="U12" s="18" t="b">
        <f t="shared" si="6"/>
        <v>0</v>
      </c>
      <c r="V12" s="18" t="b">
        <f t="shared" si="0"/>
        <v>0</v>
      </c>
      <c r="W12" s="18" t="b">
        <f t="shared" si="0"/>
        <v>1</v>
      </c>
      <c r="X12" s="18" t="b">
        <f t="shared" si="0"/>
        <v>1</v>
      </c>
      <c r="Y12" s="18" t="b">
        <f t="shared" si="0"/>
        <v>1</v>
      </c>
      <c r="Z12" s="18" t="b">
        <f t="shared" si="7"/>
        <v>1</v>
      </c>
      <c r="AA12" s="18" t="b">
        <f t="shared" si="8"/>
        <v>1</v>
      </c>
      <c r="AB12" s="18" t="str">
        <f t="shared" si="9"/>
        <v>Non-Competitive</v>
      </c>
      <c r="AC12" s="18" t="str">
        <f t="shared" si="9"/>
        <v>Non-Competitive</v>
      </c>
      <c r="AD12" s="18" t="str">
        <f t="shared" si="9"/>
        <v>Competitive</v>
      </c>
      <c r="AE12" s="18" t="str">
        <f t="shared" si="9"/>
        <v>Competitive</v>
      </c>
      <c r="AF12" s="18" t="str">
        <f t="shared" si="9"/>
        <v>Competitive</v>
      </c>
      <c r="AG12" s="18">
        <v>96</v>
      </c>
      <c r="AH12" s="18">
        <v>96</v>
      </c>
      <c r="AI12" s="18">
        <v>153</v>
      </c>
      <c r="AJ12" s="18">
        <v>96</v>
      </c>
      <c r="AK12" s="18">
        <v>96</v>
      </c>
      <c r="AL12" s="18">
        <v>153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</row>
    <row r="13" spans="1:47" ht="15">
      <c r="A13" s="15" t="str">
        <f t="shared" si="3"/>
        <v>DBBSVEN5 20__A TO_FROM</v>
      </c>
      <c r="B13" s="15" t="s">
        <v>27</v>
      </c>
      <c r="C13" s="15" t="s">
        <v>114</v>
      </c>
      <c r="D13" s="15">
        <v>1052</v>
      </c>
      <c r="E13" s="15">
        <v>4</v>
      </c>
      <c r="F13" s="15">
        <v>4</v>
      </c>
      <c r="G13" s="15" t="s">
        <v>28</v>
      </c>
      <c r="H13" s="15" t="s">
        <v>53</v>
      </c>
      <c r="I13" s="15" t="s">
        <v>23</v>
      </c>
      <c r="J13" s="15">
        <v>73521.13</v>
      </c>
      <c r="K13" s="16">
        <v>-0.69743</v>
      </c>
      <c r="L13" s="16">
        <v>0.199861</v>
      </c>
      <c r="M13" s="16">
        <v>-0.69743</v>
      </c>
      <c r="N13" s="16">
        <v>0.199861</v>
      </c>
      <c r="O13" s="16">
        <v>2458.816</v>
      </c>
      <c r="P13" s="16">
        <v>-245.446</v>
      </c>
      <c r="Q13" s="16">
        <v>0</v>
      </c>
      <c r="R13" s="17">
        <v>1725.785</v>
      </c>
      <c r="S13" s="17">
        <v>3886.844</v>
      </c>
      <c r="T13" s="17" t="s">
        <v>22</v>
      </c>
      <c r="U13" s="18" t="b">
        <f t="shared" si="6"/>
        <v>0</v>
      </c>
      <c r="V13" s="18" t="b">
        <f t="shared" si="0"/>
        <v>0</v>
      </c>
      <c r="W13" s="18" t="b">
        <f t="shared" si="0"/>
        <v>0</v>
      </c>
      <c r="X13" s="18" t="b">
        <f t="shared" si="0"/>
        <v>0</v>
      </c>
      <c r="Y13" s="18" t="b">
        <f t="shared" si="0"/>
        <v>0</v>
      </c>
      <c r="Z13" s="18" t="b">
        <f t="shared" si="7"/>
        <v>1</v>
      </c>
      <c r="AA13" s="18" t="b">
        <f t="shared" si="8"/>
        <v>1</v>
      </c>
      <c r="AB13" s="18" t="str">
        <f t="shared" si="9"/>
        <v>Non-Competitive</v>
      </c>
      <c r="AC13" s="18" t="str">
        <f t="shared" si="9"/>
        <v>Non-Competitive</v>
      </c>
      <c r="AD13" s="18" t="str">
        <f t="shared" si="9"/>
        <v>Non-Competitive</v>
      </c>
      <c r="AE13" s="18" t="str">
        <f t="shared" si="9"/>
        <v>Non-Competitive</v>
      </c>
      <c r="AF13" s="18" t="str">
        <f t="shared" si="9"/>
        <v>Non-Competitive</v>
      </c>
      <c r="AG13" s="18">
        <v>40</v>
      </c>
      <c r="AH13" s="18">
        <v>40</v>
      </c>
      <c r="AI13" s="18">
        <v>108</v>
      </c>
      <c r="AJ13" s="18">
        <v>40</v>
      </c>
      <c r="AK13" s="18">
        <v>40</v>
      </c>
      <c r="AL13" s="18">
        <v>108</v>
      </c>
      <c r="AM13" s="18">
        <v>40</v>
      </c>
      <c r="AN13" s="18">
        <v>40</v>
      </c>
      <c r="AO13" s="18">
        <v>108</v>
      </c>
      <c r="AP13" s="18">
        <v>40</v>
      </c>
      <c r="AQ13" s="18">
        <v>40</v>
      </c>
      <c r="AR13" s="18">
        <v>108</v>
      </c>
      <c r="AS13" s="18">
        <v>40</v>
      </c>
      <c r="AT13" s="18">
        <v>40</v>
      </c>
      <c r="AU13" s="18">
        <v>108</v>
      </c>
    </row>
    <row r="14" spans="1:47" ht="15">
      <c r="A14" s="15" t="str">
        <f t="shared" si="3"/>
        <v>DBWNTWI5 TWINBU_T1H FROM_TO</v>
      </c>
      <c r="B14" s="15" t="s">
        <v>115</v>
      </c>
      <c r="C14" s="15" t="s">
        <v>70</v>
      </c>
      <c r="D14" s="15">
        <v>308</v>
      </c>
      <c r="E14" s="15">
        <v>2</v>
      </c>
      <c r="F14" s="15">
        <v>2</v>
      </c>
      <c r="G14" s="15" t="s">
        <v>71</v>
      </c>
      <c r="H14" s="15" t="s">
        <v>72</v>
      </c>
      <c r="I14" s="15" t="s">
        <v>20</v>
      </c>
      <c r="J14" s="15">
        <v>73521.13</v>
      </c>
      <c r="K14" s="16">
        <v>-0.19311</v>
      </c>
      <c r="L14" s="16">
        <v>0.181965</v>
      </c>
      <c r="M14" s="16">
        <v>-0.46169</v>
      </c>
      <c r="N14" s="16">
        <v>0.230521</v>
      </c>
      <c r="O14" s="16">
        <v>720.1221</v>
      </c>
      <c r="P14" s="16">
        <v>-112.378</v>
      </c>
      <c r="Q14" s="16">
        <v>0</v>
      </c>
      <c r="R14" s="17">
        <v>2656.416</v>
      </c>
      <c r="S14" s="17">
        <v>6400.32</v>
      </c>
      <c r="T14" s="17" t="s">
        <v>21</v>
      </c>
      <c r="U14" s="18" t="b">
        <f t="shared" si="6"/>
        <v>0</v>
      </c>
      <c r="V14" s="18" t="b">
        <f t="shared" si="0"/>
        <v>0</v>
      </c>
      <c r="W14" s="18" t="b">
        <f t="shared" si="0"/>
        <v>0</v>
      </c>
      <c r="X14" s="18" t="b">
        <f t="shared" si="0"/>
        <v>0</v>
      </c>
      <c r="Y14" s="18" t="b">
        <f t="shared" si="0"/>
        <v>0</v>
      </c>
      <c r="Z14" s="18" t="b">
        <f t="shared" si="7"/>
        <v>1</v>
      </c>
      <c r="AA14" s="18" t="b">
        <f t="shared" si="8"/>
        <v>1</v>
      </c>
      <c r="AB14" s="18" t="str">
        <f t="shared" si="9"/>
        <v>Non-Competitive</v>
      </c>
      <c r="AC14" s="18" t="str">
        <f t="shared" si="9"/>
        <v>Non-Competitive</v>
      </c>
      <c r="AD14" s="18" t="str">
        <f t="shared" si="9"/>
        <v>Non-Competitive</v>
      </c>
      <c r="AE14" s="18" t="str">
        <f t="shared" si="9"/>
        <v>Non-Competitive</v>
      </c>
      <c r="AF14" s="18" t="str">
        <f t="shared" si="9"/>
        <v>Non-Competitive</v>
      </c>
      <c r="AG14" s="18">
        <v>1</v>
      </c>
      <c r="AH14" s="18">
        <v>12</v>
      </c>
      <c r="AI14" s="18">
        <v>14</v>
      </c>
      <c r="AJ14" s="18">
        <v>1</v>
      </c>
      <c r="AK14" s="18">
        <v>12</v>
      </c>
      <c r="AL14" s="18">
        <v>14</v>
      </c>
      <c r="AM14" s="18">
        <v>1</v>
      </c>
      <c r="AN14" s="18">
        <v>12</v>
      </c>
      <c r="AO14" s="18">
        <v>14</v>
      </c>
      <c r="AP14" s="18">
        <v>1</v>
      </c>
      <c r="AQ14" s="18">
        <v>12</v>
      </c>
      <c r="AR14" s="18">
        <v>14</v>
      </c>
      <c r="AS14" s="18">
        <v>1</v>
      </c>
      <c r="AT14" s="18">
        <v>12</v>
      </c>
      <c r="AU14" s="18">
        <v>14</v>
      </c>
    </row>
    <row r="15" spans="1:47" ht="15">
      <c r="A15" s="15" t="str">
        <f t="shared" si="3"/>
        <v>DBWNTWI5 TWINBU_T1H TO_FROM</v>
      </c>
      <c r="B15" s="15" t="s">
        <v>115</v>
      </c>
      <c r="C15" s="15" t="s">
        <v>70</v>
      </c>
      <c r="D15" s="15">
        <v>308</v>
      </c>
      <c r="E15" s="15">
        <v>2</v>
      </c>
      <c r="F15" s="15">
        <v>2</v>
      </c>
      <c r="G15" s="15" t="s">
        <v>71</v>
      </c>
      <c r="H15" s="15" t="s">
        <v>72</v>
      </c>
      <c r="I15" s="15" t="s">
        <v>23</v>
      </c>
      <c r="J15" s="15">
        <v>73521.13</v>
      </c>
      <c r="K15" s="16">
        <v>-0.18197</v>
      </c>
      <c r="L15" s="16">
        <v>0.193114</v>
      </c>
      <c r="M15" s="16">
        <v>-0.23052</v>
      </c>
      <c r="N15" s="16">
        <v>0.461686</v>
      </c>
      <c r="O15" s="16">
        <v>225.083</v>
      </c>
      <c r="P15" s="16">
        <v>-546.544</v>
      </c>
      <c r="Q15" s="16">
        <v>0</v>
      </c>
      <c r="R15" s="17">
        <v>6400.32</v>
      </c>
      <c r="S15" s="17">
        <v>2656.416</v>
      </c>
      <c r="T15" s="17" t="s">
        <v>21</v>
      </c>
      <c r="U15" s="18" t="b">
        <f t="shared" si="6"/>
        <v>0</v>
      </c>
      <c r="V15" s="18" t="b">
        <f t="shared" si="0"/>
        <v>0</v>
      </c>
      <c r="W15" s="18" t="b">
        <f t="shared" si="0"/>
        <v>0</v>
      </c>
      <c r="X15" s="18" t="b">
        <f t="shared" si="0"/>
        <v>0</v>
      </c>
      <c r="Y15" s="18" t="b">
        <f t="shared" si="0"/>
        <v>1</v>
      </c>
      <c r="Z15" s="18" t="b">
        <f t="shared" si="7"/>
        <v>1</v>
      </c>
      <c r="AA15" s="18" t="b">
        <f t="shared" si="8"/>
        <v>1</v>
      </c>
      <c r="AB15" s="18" t="str">
        <f t="shared" si="9"/>
        <v>Non-Competitive</v>
      </c>
      <c r="AC15" s="18" t="str">
        <f t="shared" si="9"/>
        <v>Non-Competitive</v>
      </c>
      <c r="AD15" s="18" t="str">
        <f t="shared" si="9"/>
        <v>Non-Competitive</v>
      </c>
      <c r="AE15" s="18" t="str">
        <f t="shared" si="9"/>
        <v>Non-Competitive</v>
      </c>
      <c r="AF15" s="18" t="str">
        <f t="shared" si="9"/>
        <v>Competitive</v>
      </c>
      <c r="AG15" s="18">
        <v>26</v>
      </c>
      <c r="AH15" s="18">
        <v>39</v>
      </c>
      <c r="AI15" s="18">
        <v>52</v>
      </c>
      <c r="AJ15" s="18">
        <v>26</v>
      </c>
      <c r="AK15" s="18">
        <v>39</v>
      </c>
      <c r="AL15" s="18">
        <v>52</v>
      </c>
      <c r="AM15" s="18">
        <v>26</v>
      </c>
      <c r="AN15" s="18">
        <v>39</v>
      </c>
      <c r="AO15" s="18">
        <v>52</v>
      </c>
      <c r="AP15" s="18">
        <v>26</v>
      </c>
      <c r="AQ15" s="18">
        <v>39</v>
      </c>
      <c r="AR15" s="18">
        <v>52</v>
      </c>
      <c r="AS15" s="18">
        <v>0</v>
      </c>
      <c r="AT15" s="18">
        <v>0</v>
      </c>
      <c r="AU15" s="18">
        <v>0</v>
      </c>
    </row>
    <row r="16" spans="1:47" ht="15">
      <c r="A16" s="15" t="str">
        <f t="shared" si="3"/>
        <v>DCBYCHB5 GBY_AT2 FROM_TO</v>
      </c>
      <c r="B16" s="15" t="s">
        <v>116</v>
      </c>
      <c r="C16" s="15" t="s">
        <v>33</v>
      </c>
      <c r="D16" s="15">
        <v>504</v>
      </c>
      <c r="E16" s="15">
        <v>2</v>
      </c>
      <c r="F16" s="15">
        <v>2</v>
      </c>
      <c r="G16" s="15" t="s">
        <v>34</v>
      </c>
      <c r="H16" s="15" t="s">
        <v>35</v>
      </c>
      <c r="I16" s="15" t="s">
        <v>20</v>
      </c>
      <c r="J16" s="15">
        <v>73521.13</v>
      </c>
      <c r="K16" s="16">
        <v>-0.22859</v>
      </c>
      <c r="L16" s="16">
        <v>0.111663</v>
      </c>
      <c r="M16" s="16">
        <v>-0.40215</v>
      </c>
      <c r="N16" s="16">
        <v>0.111663</v>
      </c>
      <c r="O16" s="16">
        <v>1448.406</v>
      </c>
      <c r="P16" s="16">
        <v>-52.5598</v>
      </c>
      <c r="Q16" s="16">
        <v>0</v>
      </c>
      <c r="R16" s="17">
        <v>1432.728</v>
      </c>
      <c r="S16" s="17">
        <v>2289.087</v>
      </c>
      <c r="T16" s="17" t="s">
        <v>21</v>
      </c>
      <c r="U16" s="18" t="b">
        <f t="shared" si="6"/>
        <v>0</v>
      </c>
      <c r="V16" s="18" t="b">
        <f t="shared" si="0"/>
        <v>0</v>
      </c>
      <c r="W16" s="18" t="b">
        <f t="shared" si="0"/>
        <v>0</v>
      </c>
      <c r="X16" s="18" t="b">
        <f t="shared" si="0"/>
        <v>1</v>
      </c>
      <c r="Y16" s="18" t="b">
        <f t="shared" si="0"/>
        <v>1</v>
      </c>
      <c r="Z16" s="18" t="b">
        <f t="shared" si="7"/>
        <v>1</v>
      </c>
      <c r="AA16" s="18" t="b">
        <f t="shared" si="8"/>
        <v>1</v>
      </c>
      <c r="AB16" s="18" t="str">
        <f t="shared" si="9"/>
        <v>Non-Competitive</v>
      </c>
      <c r="AC16" s="18" t="str">
        <f t="shared" si="9"/>
        <v>Non-Competitive</v>
      </c>
      <c r="AD16" s="18" t="str">
        <f t="shared" si="9"/>
        <v>Non-Competitive</v>
      </c>
      <c r="AE16" s="18" t="str">
        <f t="shared" si="9"/>
        <v>Competitive</v>
      </c>
      <c r="AF16" s="18" t="str">
        <f t="shared" si="9"/>
        <v>Competitive</v>
      </c>
      <c r="AG16" s="18">
        <v>45</v>
      </c>
      <c r="AH16" s="18">
        <v>66</v>
      </c>
      <c r="AI16" s="18">
        <v>87</v>
      </c>
      <c r="AJ16" s="18">
        <v>45</v>
      </c>
      <c r="AK16" s="18">
        <v>66</v>
      </c>
      <c r="AL16" s="18">
        <v>87</v>
      </c>
      <c r="AM16" s="18">
        <v>45</v>
      </c>
      <c r="AN16" s="18">
        <v>66</v>
      </c>
      <c r="AO16" s="18">
        <v>87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</row>
    <row r="17" spans="1:47" ht="15">
      <c r="A17" s="15" t="str">
        <f t="shared" si="3"/>
        <v>DCBYCHB5 GBY_AT2 TO_FROM</v>
      </c>
      <c r="B17" s="15" t="s">
        <v>116</v>
      </c>
      <c r="C17" s="15" t="s">
        <v>33</v>
      </c>
      <c r="D17" s="15">
        <v>504</v>
      </c>
      <c r="E17" s="15">
        <v>2</v>
      </c>
      <c r="F17" s="15">
        <v>2</v>
      </c>
      <c r="G17" s="15" t="s">
        <v>34</v>
      </c>
      <c r="H17" s="15" t="s">
        <v>35</v>
      </c>
      <c r="I17" s="15" t="s">
        <v>23</v>
      </c>
      <c r="J17" s="15">
        <v>73521.13</v>
      </c>
      <c r="K17" s="16">
        <v>-0.11166</v>
      </c>
      <c r="L17" s="16">
        <v>0.228586</v>
      </c>
      <c r="M17" s="16">
        <v>-0.11166</v>
      </c>
      <c r="N17" s="16">
        <v>0.402153</v>
      </c>
      <c r="O17" s="16">
        <v>652.4752</v>
      </c>
      <c r="P17" s="16">
        <v>-998.703</v>
      </c>
      <c r="Q17" s="16">
        <v>0</v>
      </c>
      <c r="R17" s="17">
        <v>2289.087</v>
      </c>
      <c r="S17" s="17">
        <v>1432.728</v>
      </c>
      <c r="T17" s="17" t="s">
        <v>21</v>
      </c>
      <c r="U17" s="18" t="b">
        <f t="shared" si="6"/>
        <v>0</v>
      </c>
      <c r="V17" s="18" t="b">
        <f t="shared" si="0"/>
        <v>1</v>
      </c>
      <c r="W17" s="18" t="b">
        <f t="shared" si="0"/>
        <v>1</v>
      </c>
      <c r="X17" s="18" t="b">
        <f t="shared" si="0"/>
        <v>1</v>
      </c>
      <c r="Y17" s="18" t="b">
        <f t="shared" si="0"/>
        <v>1</v>
      </c>
      <c r="Z17" s="18" t="b">
        <f t="shared" si="7"/>
        <v>1</v>
      </c>
      <c r="AA17" s="18" t="b">
        <f t="shared" si="8"/>
        <v>1</v>
      </c>
      <c r="AB17" s="18" t="str">
        <f t="shared" si="9"/>
        <v>Non-Competitive</v>
      </c>
      <c r="AC17" s="18" t="str">
        <f t="shared" si="9"/>
        <v>Competitive</v>
      </c>
      <c r="AD17" s="18" t="str">
        <f t="shared" si="9"/>
        <v>Competitive</v>
      </c>
      <c r="AE17" s="18" t="str">
        <f t="shared" si="9"/>
        <v>Competitive</v>
      </c>
      <c r="AF17" s="18" t="str">
        <f t="shared" si="9"/>
        <v>Competitive</v>
      </c>
      <c r="AG17" s="18">
        <v>56</v>
      </c>
      <c r="AH17" s="18">
        <v>75</v>
      </c>
      <c r="AI17" s="18">
        <v>143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</row>
    <row r="18" spans="1:47" ht="15">
      <c r="A18" s="15" t="str">
        <f t="shared" si="3"/>
        <v>DCBYCHB5 GBY_AT2L FROM_TO</v>
      </c>
      <c r="B18" s="15" t="s">
        <v>116</v>
      </c>
      <c r="C18" s="15" t="s">
        <v>36</v>
      </c>
      <c r="D18" s="15">
        <v>504</v>
      </c>
      <c r="E18" s="15">
        <v>2</v>
      </c>
      <c r="F18" s="15">
        <v>2</v>
      </c>
      <c r="G18" s="15" t="s">
        <v>37</v>
      </c>
      <c r="H18" s="15" t="s">
        <v>35</v>
      </c>
      <c r="I18" s="15" t="s">
        <v>20</v>
      </c>
      <c r="J18" s="15">
        <v>73521.13</v>
      </c>
      <c r="K18" s="16">
        <v>-0.11166</v>
      </c>
      <c r="L18" s="16">
        <v>0.228586</v>
      </c>
      <c r="M18" s="16">
        <v>-0.65293</v>
      </c>
      <c r="N18" s="16">
        <v>0.402153</v>
      </c>
      <c r="O18" s="16">
        <v>652.4752</v>
      </c>
      <c r="P18" s="16">
        <v>-998.703</v>
      </c>
      <c r="Q18" s="16">
        <v>0</v>
      </c>
      <c r="R18" s="17">
        <v>2289.087</v>
      </c>
      <c r="S18" s="17">
        <v>1432.728</v>
      </c>
      <c r="T18" s="17" t="s">
        <v>21</v>
      </c>
      <c r="U18" s="18" t="b">
        <f t="shared" si="6"/>
        <v>0</v>
      </c>
      <c r="V18" s="18" t="b">
        <f t="shared" si="0"/>
        <v>1</v>
      </c>
      <c r="W18" s="18" t="b">
        <f t="shared" si="0"/>
        <v>1</v>
      </c>
      <c r="X18" s="18" t="b">
        <f t="shared" si="0"/>
        <v>1</v>
      </c>
      <c r="Y18" s="18" t="b">
        <f t="shared" si="0"/>
        <v>1</v>
      </c>
      <c r="Z18" s="18" t="b">
        <f t="shared" si="7"/>
        <v>1</v>
      </c>
      <c r="AA18" s="18" t="b">
        <f t="shared" si="8"/>
        <v>1</v>
      </c>
      <c r="AB18" s="18" t="str">
        <f t="shared" si="9"/>
        <v>Non-Competitive</v>
      </c>
      <c r="AC18" s="18" t="str">
        <f t="shared" si="9"/>
        <v>Competitive</v>
      </c>
      <c r="AD18" s="18" t="str">
        <f t="shared" si="9"/>
        <v>Competitive</v>
      </c>
      <c r="AE18" s="18" t="str">
        <f t="shared" si="9"/>
        <v>Competitive</v>
      </c>
      <c r="AF18" s="18" t="str">
        <f t="shared" si="9"/>
        <v>Competitive</v>
      </c>
      <c r="AG18" s="18">
        <v>56</v>
      </c>
      <c r="AH18" s="18">
        <v>75</v>
      </c>
      <c r="AI18" s="18">
        <v>143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</row>
    <row r="19" spans="1:47" ht="15">
      <c r="A19" s="15" t="str">
        <f t="shared" si="3"/>
        <v>DCBYCHB5 GBY_AT2L TO_FROM</v>
      </c>
      <c r="B19" s="15" t="s">
        <v>116</v>
      </c>
      <c r="C19" s="15" t="s">
        <v>36</v>
      </c>
      <c r="D19" s="15">
        <v>504</v>
      </c>
      <c r="E19" s="15">
        <v>2</v>
      </c>
      <c r="F19" s="15">
        <v>2</v>
      </c>
      <c r="G19" s="15" t="s">
        <v>37</v>
      </c>
      <c r="H19" s="15" t="s">
        <v>35</v>
      </c>
      <c r="I19" s="15" t="s">
        <v>23</v>
      </c>
      <c r="J19" s="15">
        <v>73521.13</v>
      </c>
      <c r="K19" s="16">
        <v>-0.22859</v>
      </c>
      <c r="L19" s="16">
        <v>0.111663</v>
      </c>
      <c r="M19" s="16">
        <v>-0.40215</v>
      </c>
      <c r="N19" s="16">
        <v>0.652929</v>
      </c>
      <c r="O19" s="16">
        <v>1448.406</v>
      </c>
      <c r="P19" s="16">
        <v>-52.5598</v>
      </c>
      <c r="Q19" s="16">
        <v>0</v>
      </c>
      <c r="R19" s="17">
        <v>1432.728</v>
      </c>
      <c r="S19" s="17">
        <v>2289.087</v>
      </c>
      <c r="T19" s="17" t="s">
        <v>21</v>
      </c>
      <c r="U19" s="18" t="b">
        <f t="shared" si="6"/>
        <v>0</v>
      </c>
      <c r="V19" s="18" t="b">
        <f t="shared" si="0"/>
        <v>0</v>
      </c>
      <c r="W19" s="18" t="b">
        <f t="shared" si="0"/>
        <v>0</v>
      </c>
      <c r="X19" s="18" t="b">
        <f t="shared" si="0"/>
        <v>1</v>
      </c>
      <c r="Y19" s="18" t="b">
        <f t="shared" si="0"/>
        <v>1</v>
      </c>
      <c r="Z19" s="18" t="b">
        <f t="shared" si="7"/>
        <v>1</v>
      </c>
      <c r="AA19" s="18" t="b">
        <f t="shared" si="8"/>
        <v>1</v>
      </c>
      <c r="AB19" s="18" t="str">
        <f t="shared" si="9"/>
        <v>Non-Competitive</v>
      </c>
      <c r="AC19" s="18" t="str">
        <f t="shared" si="9"/>
        <v>Non-Competitive</v>
      </c>
      <c r="AD19" s="18" t="str">
        <f t="shared" si="9"/>
        <v>Non-Competitive</v>
      </c>
      <c r="AE19" s="18" t="str">
        <f t="shared" si="9"/>
        <v>Competitive</v>
      </c>
      <c r="AF19" s="18" t="str">
        <f t="shared" si="9"/>
        <v>Competitive</v>
      </c>
      <c r="AG19" s="18">
        <v>45</v>
      </c>
      <c r="AH19" s="18">
        <v>66</v>
      </c>
      <c r="AI19" s="18">
        <v>87</v>
      </c>
      <c r="AJ19" s="18">
        <v>45</v>
      </c>
      <c r="AK19" s="18">
        <v>66</v>
      </c>
      <c r="AL19" s="18">
        <v>87</v>
      </c>
      <c r="AM19" s="18">
        <v>45</v>
      </c>
      <c r="AN19" s="18">
        <v>66</v>
      </c>
      <c r="AO19" s="18">
        <v>87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</row>
    <row r="20" spans="1:47" ht="15">
      <c r="A20" s="15" t="str">
        <f t="shared" si="3"/>
        <v>DCRLLSW5 588_B_1 FROM_TO</v>
      </c>
      <c r="B20" s="15" t="s">
        <v>117</v>
      </c>
      <c r="C20" s="15" t="s">
        <v>75</v>
      </c>
      <c r="D20" s="15">
        <v>190</v>
      </c>
      <c r="E20" s="15">
        <v>0</v>
      </c>
      <c r="F20" s="15">
        <v>0</v>
      </c>
      <c r="G20" s="15" t="s">
        <v>76</v>
      </c>
      <c r="H20" s="15" t="s">
        <v>77</v>
      </c>
      <c r="I20" s="15" t="s">
        <v>20</v>
      </c>
      <c r="J20" s="15">
        <v>73521.13</v>
      </c>
      <c r="K20" s="16">
        <v>-0.00651</v>
      </c>
      <c r="L20" s="16">
        <v>0.067829</v>
      </c>
      <c r="M20" s="16">
        <v>-0.63244</v>
      </c>
      <c r="N20" s="16">
        <v>0.236577</v>
      </c>
      <c r="O20" s="16">
        <v>241.3702</v>
      </c>
      <c r="P20" s="16">
        <v>27.9675</v>
      </c>
      <c r="Q20" s="16">
        <v>0</v>
      </c>
      <c r="R20" s="17">
        <v>3749.055</v>
      </c>
      <c r="S20" s="17">
        <v>2847.777</v>
      </c>
      <c r="T20" s="17" t="s">
        <v>21</v>
      </c>
      <c r="U20" s="18" t="b">
        <f t="shared" si="6"/>
        <v>0</v>
      </c>
      <c r="V20" s="18" t="b">
        <f t="shared" si="6"/>
        <v>0</v>
      </c>
      <c r="W20" s="18" t="b">
        <f t="shared" si="6"/>
        <v>0</v>
      </c>
      <c r="X20" s="18" t="b">
        <f t="shared" si="6"/>
        <v>0</v>
      </c>
      <c r="Y20" s="18" t="b">
        <f t="shared" si="6"/>
        <v>1</v>
      </c>
      <c r="Z20" s="18" t="b">
        <f t="shared" si="7"/>
        <v>1</v>
      </c>
      <c r="AA20" s="18" t="b">
        <f t="shared" si="8"/>
        <v>0</v>
      </c>
      <c r="AB20" s="18" t="str">
        <f t="shared" si="9"/>
        <v>Non-Competitive</v>
      </c>
      <c r="AC20" s="18" t="str">
        <f t="shared" si="9"/>
        <v>Non-Competitive</v>
      </c>
      <c r="AD20" s="18" t="str">
        <f t="shared" si="9"/>
        <v>Non-Competitive</v>
      </c>
      <c r="AE20" s="18" t="str">
        <f t="shared" si="9"/>
        <v>Non-Competitive</v>
      </c>
      <c r="AF20" s="18" t="str">
        <f t="shared" si="9"/>
        <v>Non-Competitive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</row>
    <row r="21" spans="1:47" ht="15">
      <c r="A21" s="15" t="str">
        <f t="shared" si="3"/>
        <v>DCRLLSW5 588_B_1 TO_FROM</v>
      </c>
      <c r="B21" s="15" t="s">
        <v>117</v>
      </c>
      <c r="C21" s="15" t="s">
        <v>75</v>
      </c>
      <c r="D21" s="15">
        <v>190</v>
      </c>
      <c r="E21" s="15">
        <v>0</v>
      </c>
      <c r="F21" s="15">
        <v>0</v>
      </c>
      <c r="G21" s="15" t="s">
        <v>76</v>
      </c>
      <c r="H21" s="15" t="s">
        <v>77</v>
      </c>
      <c r="I21" s="15" t="s">
        <v>23</v>
      </c>
      <c r="J21" s="15">
        <v>73521.13</v>
      </c>
      <c r="K21" s="16">
        <v>-0.06783</v>
      </c>
      <c r="L21" s="16">
        <v>0.006511</v>
      </c>
      <c r="M21" s="16">
        <v>-0.23658</v>
      </c>
      <c r="N21" s="16">
        <v>0.632443</v>
      </c>
      <c r="O21" s="16">
        <v>20.52171</v>
      </c>
      <c r="P21" s="16">
        <v>-196.491</v>
      </c>
      <c r="Q21" s="16">
        <v>0</v>
      </c>
      <c r="R21" s="17">
        <v>2847.777</v>
      </c>
      <c r="S21" s="17">
        <v>3749.055</v>
      </c>
      <c r="T21" s="17" t="s">
        <v>21</v>
      </c>
      <c r="U21" s="18" t="b">
        <f t="shared" si="6"/>
        <v>0</v>
      </c>
      <c r="V21" s="18" t="b">
        <f t="shared" si="6"/>
        <v>0</v>
      </c>
      <c r="W21" s="18" t="b">
        <f t="shared" si="6"/>
        <v>0</v>
      </c>
      <c r="X21" s="18" t="b">
        <f t="shared" si="6"/>
        <v>0</v>
      </c>
      <c r="Y21" s="18" t="b">
        <f t="shared" si="6"/>
        <v>0</v>
      </c>
      <c r="Z21" s="18" t="b">
        <f t="shared" si="7"/>
        <v>1</v>
      </c>
      <c r="AA21" s="18" t="b">
        <f t="shared" si="8"/>
        <v>1</v>
      </c>
      <c r="AB21" s="18" t="str">
        <f t="shared" si="9"/>
        <v>Non-Competitive</v>
      </c>
      <c r="AC21" s="18" t="str">
        <f t="shared" si="9"/>
        <v>Non-Competitive</v>
      </c>
      <c r="AD21" s="18" t="str">
        <f t="shared" si="9"/>
        <v>Non-Competitive</v>
      </c>
      <c r="AE21" s="18" t="str">
        <f t="shared" si="9"/>
        <v>Non-Competitive</v>
      </c>
      <c r="AF21" s="18" t="str">
        <f t="shared" si="9"/>
        <v>Non-Competitive</v>
      </c>
      <c r="AG21" s="18">
        <v>6</v>
      </c>
      <c r="AH21" s="18">
        <v>6</v>
      </c>
      <c r="AI21" s="18">
        <v>6</v>
      </c>
      <c r="AJ21" s="18">
        <v>6</v>
      </c>
      <c r="AK21" s="18">
        <v>6</v>
      </c>
      <c r="AL21" s="18">
        <v>6</v>
      </c>
      <c r="AM21" s="18">
        <v>6</v>
      </c>
      <c r="AN21" s="18">
        <v>6</v>
      </c>
      <c r="AO21" s="18">
        <v>6</v>
      </c>
      <c r="AP21" s="18">
        <v>6</v>
      </c>
      <c r="AQ21" s="18">
        <v>6</v>
      </c>
      <c r="AR21" s="18">
        <v>6</v>
      </c>
      <c r="AS21" s="18">
        <v>6</v>
      </c>
      <c r="AT21" s="18">
        <v>6</v>
      </c>
      <c r="AU21" s="18">
        <v>6</v>
      </c>
    </row>
    <row r="22" spans="1:47" ht="15">
      <c r="A22" s="15" t="str">
        <f t="shared" si="3"/>
        <v>DENTSCS5 1350__A FROM_TO</v>
      </c>
      <c r="B22" s="15" t="s">
        <v>32</v>
      </c>
      <c r="C22" s="15" t="s">
        <v>118</v>
      </c>
      <c r="D22" s="15">
        <v>191</v>
      </c>
      <c r="E22" s="15">
        <v>2</v>
      </c>
      <c r="F22" s="15">
        <v>2</v>
      </c>
      <c r="G22" s="15" t="s">
        <v>119</v>
      </c>
      <c r="H22" s="15" t="s">
        <v>120</v>
      </c>
      <c r="I22" s="15" t="s">
        <v>20</v>
      </c>
      <c r="J22" s="15">
        <v>73521.13</v>
      </c>
      <c r="K22" s="16">
        <v>-0.19001</v>
      </c>
      <c r="L22" s="16">
        <v>0.062314</v>
      </c>
      <c r="M22" s="16">
        <v>-0.22643</v>
      </c>
      <c r="N22" s="16">
        <v>0.298247</v>
      </c>
      <c r="O22" s="16">
        <v>201.0278</v>
      </c>
      <c r="P22" s="16">
        <v>-66.1648</v>
      </c>
      <c r="Q22" s="16">
        <v>0</v>
      </c>
      <c r="R22" s="17">
        <v>5020.469</v>
      </c>
      <c r="S22" s="17">
        <v>5862.48</v>
      </c>
      <c r="T22" s="17" t="s">
        <v>21</v>
      </c>
      <c r="U22" s="18" t="b">
        <f t="shared" si="6"/>
        <v>0</v>
      </c>
      <c r="V22" s="18" t="b">
        <f t="shared" si="6"/>
        <v>0</v>
      </c>
      <c r="W22" s="18" t="b">
        <f t="shared" si="6"/>
        <v>0</v>
      </c>
      <c r="X22" s="18" t="b">
        <f t="shared" si="6"/>
        <v>0</v>
      </c>
      <c r="Y22" s="18" t="b">
        <f t="shared" si="6"/>
        <v>0</v>
      </c>
      <c r="Z22" s="18" t="b">
        <f t="shared" si="7"/>
        <v>1</v>
      </c>
      <c r="AA22" s="18" t="b">
        <f t="shared" si="8"/>
        <v>1</v>
      </c>
      <c r="AB22" s="18" t="str">
        <f t="shared" si="9"/>
        <v>Non-Competitive</v>
      </c>
      <c r="AC22" s="18" t="str">
        <f t="shared" si="9"/>
        <v>Non-Competitive</v>
      </c>
      <c r="AD22" s="18" t="str">
        <f t="shared" si="9"/>
        <v>Non-Competitive</v>
      </c>
      <c r="AE22" s="18" t="str">
        <f t="shared" si="9"/>
        <v>Non-Competitive</v>
      </c>
      <c r="AF22" s="18" t="str">
        <f t="shared" si="9"/>
        <v>Non-Competitive</v>
      </c>
      <c r="AG22" s="18">
        <v>3</v>
      </c>
      <c r="AH22" s="18">
        <v>3</v>
      </c>
      <c r="AI22" s="18">
        <v>3</v>
      </c>
      <c r="AJ22" s="18">
        <v>3</v>
      </c>
      <c r="AK22" s="18">
        <v>3</v>
      </c>
      <c r="AL22" s="18">
        <v>3</v>
      </c>
      <c r="AM22" s="18">
        <v>3</v>
      </c>
      <c r="AN22" s="18">
        <v>3</v>
      </c>
      <c r="AO22" s="18">
        <v>3</v>
      </c>
      <c r="AP22" s="18">
        <v>3</v>
      </c>
      <c r="AQ22" s="18">
        <v>3</v>
      </c>
      <c r="AR22" s="18">
        <v>3</v>
      </c>
      <c r="AS22" s="18">
        <v>3</v>
      </c>
      <c r="AT22" s="18">
        <v>3</v>
      </c>
      <c r="AU22" s="18">
        <v>3</v>
      </c>
    </row>
    <row r="23" spans="1:47" ht="15">
      <c r="A23" s="15" t="str">
        <f t="shared" si="3"/>
        <v>DENTSCS5 1350__A TO_FROM</v>
      </c>
      <c r="B23" s="15" t="s">
        <v>32</v>
      </c>
      <c r="C23" s="15" t="s">
        <v>118</v>
      </c>
      <c r="D23" s="15">
        <v>191</v>
      </c>
      <c r="E23" s="15">
        <v>2</v>
      </c>
      <c r="F23" s="15">
        <v>2</v>
      </c>
      <c r="G23" s="15" t="s">
        <v>119</v>
      </c>
      <c r="H23" s="15" t="s">
        <v>120</v>
      </c>
      <c r="I23" s="15" t="s">
        <v>23</v>
      </c>
      <c r="J23" s="15">
        <v>73521.13</v>
      </c>
      <c r="K23" s="16">
        <v>-0.06231</v>
      </c>
      <c r="L23" s="16">
        <v>0.19001</v>
      </c>
      <c r="M23" s="16">
        <v>-0.29825</v>
      </c>
      <c r="N23" s="16">
        <v>0.226426</v>
      </c>
      <c r="O23" s="16">
        <v>106.2282</v>
      </c>
      <c r="P23" s="16">
        <v>-70.151</v>
      </c>
      <c r="Q23" s="16">
        <v>0</v>
      </c>
      <c r="R23" s="17">
        <v>5862.48</v>
      </c>
      <c r="S23" s="17">
        <v>5020.469</v>
      </c>
      <c r="T23" s="17" t="s">
        <v>21</v>
      </c>
      <c r="U23" s="18" t="b">
        <f t="shared" si="6"/>
        <v>0</v>
      </c>
      <c r="V23" s="18" t="b">
        <f t="shared" si="6"/>
        <v>0</v>
      </c>
      <c r="W23" s="18" t="b">
        <f t="shared" si="6"/>
        <v>0</v>
      </c>
      <c r="X23" s="18" t="b">
        <f t="shared" si="6"/>
        <v>0</v>
      </c>
      <c r="Y23" s="18" t="b">
        <f t="shared" si="6"/>
        <v>0</v>
      </c>
      <c r="Z23" s="18" t="b">
        <f t="shared" si="7"/>
        <v>1</v>
      </c>
      <c r="AA23" s="18" t="b">
        <f t="shared" si="8"/>
        <v>1</v>
      </c>
      <c r="AB23" s="18" t="str">
        <f t="shared" si="9"/>
        <v>Non-Competitive</v>
      </c>
      <c r="AC23" s="18" t="str">
        <f t="shared" si="9"/>
        <v>Non-Competitive</v>
      </c>
      <c r="AD23" s="18" t="str">
        <f t="shared" si="9"/>
        <v>Non-Competitive</v>
      </c>
      <c r="AE23" s="18" t="str">
        <f t="shared" si="9"/>
        <v>Non-Competitive</v>
      </c>
      <c r="AF23" s="18" t="str">
        <f t="shared" si="9"/>
        <v>Non-Competitive</v>
      </c>
      <c r="AG23" s="18">
        <v>7</v>
      </c>
      <c r="AH23" s="18">
        <v>7</v>
      </c>
      <c r="AI23" s="18">
        <v>7</v>
      </c>
      <c r="AJ23" s="18">
        <v>7</v>
      </c>
      <c r="AK23" s="18">
        <v>7</v>
      </c>
      <c r="AL23" s="18">
        <v>7</v>
      </c>
      <c r="AM23" s="18">
        <v>7</v>
      </c>
      <c r="AN23" s="18">
        <v>7</v>
      </c>
      <c r="AO23" s="18">
        <v>7</v>
      </c>
      <c r="AP23" s="18">
        <v>7</v>
      </c>
      <c r="AQ23" s="18">
        <v>7</v>
      </c>
      <c r="AR23" s="18">
        <v>7</v>
      </c>
      <c r="AS23" s="18">
        <v>7</v>
      </c>
      <c r="AT23" s="18">
        <v>7</v>
      </c>
      <c r="AU23" s="18">
        <v>7</v>
      </c>
    </row>
    <row r="24" spans="1:47" ht="15">
      <c r="A24" s="15" t="str">
        <f t="shared" si="3"/>
        <v>DGRSPKR5 GRSES_MR1H FROM_TO</v>
      </c>
      <c r="B24" s="15" t="s">
        <v>42</v>
      </c>
      <c r="C24" s="15" t="s">
        <v>121</v>
      </c>
      <c r="D24" s="15">
        <v>382</v>
      </c>
      <c r="E24" s="15">
        <v>2</v>
      </c>
      <c r="F24" s="15">
        <v>2</v>
      </c>
      <c r="G24" s="15" t="s">
        <v>122</v>
      </c>
      <c r="H24" s="15" t="s">
        <v>123</v>
      </c>
      <c r="I24" s="15" t="s">
        <v>20</v>
      </c>
      <c r="J24" s="15">
        <v>73521.13</v>
      </c>
      <c r="K24" s="16">
        <v>-0.55063</v>
      </c>
      <c r="L24" s="16">
        <v>0.093752</v>
      </c>
      <c r="M24" s="16">
        <v>-0.7471</v>
      </c>
      <c r="N24" s="16">
        <v>0.093752</v>
      </c>
      <c r="O24" s="16">
        <v>492.7581</v>
      </c>
      <c r="P24" s="16">
        <v>42.54267</v>
      </c>
      <c r="Q24" s="16">
        <v>0</v>
      </c>
      <c r="R24" s="17">
        <v>2127.517</v>
      </c>
      <c r="S24" s="17">
        <v>6964.254</v>
      </c>
      <c r="T24" s="17" t="s">
        <v>22</v>
      </c>
      <c r="U24" s="18" t="b">
        <f t="shared" si="6"/>
        <v>0</v>
      </c>
      <c r="V24" s="18" t="b">
        <f t="shared" si="6"/>
        <v>0</v>
      </c>
      <c r="W24" s="18" t="b">
        <f t="shared" si="6"/>
        <v>0</v>
      </c>
      <c r="X24" s="18" t="b">
        <f t="shared" si="6"/>
        <v>0</v>
      </c>
      <c r="Y24" s="18" t="b">
        <f t="shared" si="6"/>
        <v>0</v>
      </c>
      <c r="Z24" s="18" t="b">
        <f t="shared" si="7"/>
        <v>1</v>
      </c>
      <c r="AA24" s="18" t="b">
        <f t="shared" si="8"/>
        <v>1</v>
      </c>
      <c r="AB24" s="18" t="str">
        <f t="shared" si="9"/>
        <v>Non-Competitive</v>
      </c>
      <c r="AC24" s="18" t="str">
        <f t="shared" si="9"/>
        <v>Non-Competitive</v>
      </c>
      <c r="AD24" s="18" t="str">
        <f t="shared" si="9"/>
        <v>Non-Competitive</v>
      </c>
      <c r="AE24" s="18" t="str">
        <f t="shared" si="9"/>
        <v>Non-Competitive</v>
      </c>
      <c r="AF24" s="18" t="str">
        <f t="shared" si="9"/>
        <v>Non-Competitive</v>
      </c>
      <c r="AG24" s="18">
        <v>1</v>
      </c>
      <c r="AH24" s="18">
        <v>10</v>
      </c>
      <c r="AI24" s="18">
        <v>10</v>
      </c>
      <c r="AJ24" s="18">
        <v>1</v>
      </c>
      <c r="AK24" s="18">
        <v>10</v>
      </c>
      <c r="AL24" s="18">
        <v>10</v>
      </c>
      <c r="AM24" s="18">
        <v>1</v>
      </c>
      <c r="AN24" s="18">
        <v>10</v>
      </c>
      <c r="AO24" s="18">
        <v>10</v>
      </c>
      <c r="AP24" s="18">
        <v>1</v>
      </c>
      <c r="AQ24" s="18">
        <v>10</v>
      </c>
      <c r="AR24" s="18">
        <v>10</v>
      </c>
      <c r="AS24" s="18">
        <v>1</v>
      </c>
      <c r="AT24" s="18">
        <v>10</v>
      </c>
      <c r="AU24" s="18">
        <v>10</v>
      </c>
    </row>
    <row r="25" spans="1:47" ht="15">
      <c r="A25" s="15" t="str">
        <f t="shared" si="3"/>
        <v>DGRSPKR5 GRSES_MR1H TO_FROM</v>
      </c>
      <c r="B25" s="15" t="s">
        <v>42</v>
      </c>
      <c r="C25" s="15" t="s">
        <v>121</v>
      </c>
      <c r="D25" s="15">
        <v>382</v>
      </c>
      <c r="E25" s="15">
        <v>2</v>
      </c>
      <c r="F25" s="15">
        <v>2</v>
      </c>
      <c r="G25" s="15" t="s">
        <v>122</v>
      </c>
      <c r="H25" s="15" t="s">
        <v>123</v>
      </c>
      <c r="I25" s="15" t="s">
        <v>23</v>
      </c>
      <c r="J25" s="15">
        <v>73521.13</v>
      </c>
      <c r="K25" s="16">
        <v>-0.09375</v>
      </c>
      <c r="L25" s="16">
        <v>0.550627</v>
      </c>
      <c r="M25" s="16">
        <v>-0.09375</v>
      </c>
      <c r="N25" s="16">
        <v>0.747102</v>
      </c>
      <c r="O25" s="16">
        <v>108.5225</v>
      </c>
      <c r="P25" s="16">
        <v>-430.847</v>
      </c>
      <c r="Q25" s="16">
        <v>0</v>
      </c>
      <c r="R25" s="17">
        <v>6964.254</v>
      </c>
      <c r="S25" s="17">
        <v>2127.517</v>
      </c>
      <c r="T25" s="17" t="s">
        <v>21</v>
      </c>
      <c r="U25" s="18" t="b">
        <f t="shared" si="6"/>
        <v>0</v>
      </c>
      <c r="V25" s="18" t="b">
        <f t="shared" si="6"/>
        <v>0</v>
      </c>
      <c r="W25" s="18" t="b">
        <f t="shared" si="6"/>
        <v>0</v>
      </c>
      <c r="X25" s="18" t="b">
        <f t="shared" si="6"/>
        <v>1</v>
      </c>
      <c r="Y25" s="18" t="b">
        <f t="shared" si="6"/>
        <v>1</v>
      </c>
      <c r="Z25" s="18" t="b">
        <f t="shared" si="7"/>
        <v>1</v>
      </c>
      <c r="AA25" s="18" t="b">
        <f t="shared" si="8"/>
        <v>1</v>
      </c>
      <c r="AB25" s="18" t="str">
        <f t="shared" si="9"/>
        <v>Non-Competitive</v>
      </c>
      <c r="AC25" s="18" t="str">
        <f t="shared" si="9"/>
        <v>Non-Competitive</v>
      </c>
      <c r="AD25" s="18" t="str">
        <f t="shared" si="9"/>
        <v>Non-Competitive</v>
      </c>
      <c r="AE25" s="18" t="str">
        <f t="shared" si="9"/>
        <v>Competitive</v>
      </c>
      <c r="AF25" s="18" t="str">
        <f t="shared" si="9"/>
        <v>Competitive</v>
      </c>
      <c r="AG25" s="18">
        <v>8</v>
      </c>
      <c r="AH25" s="18">
        <v>28</v>
      </c>
      <c r="AI25" s="18">
        <v>43</v>
      </c>
      <c r="AJ25" s="18">
        <v>8</v>
      </c>
      <c r="AK25" s="18">
        <v>28</v>
      </c>
      <c r="AL25" s="18">
        <v>43</v>
      </c>
      <c r="AM25" s="18">
        <v>8</v>
      </c>
      <c r="AN25" s="18">
        <v>28</v>
      </c>
      <c r="AO25" s="18">
        <v>43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</row>
    <row r="26" spans="1:47" ht="15">
      <c r="A26" s="15" t="str">
        <f t="shared" si="3"/>
        <v>DMARSKY5 293T304_1 FROM_TO</v>
      </c>
      <c r="B26" s="15" t="s">
        <v>124</v>
      </c>
      <c r="C26" s="15" t="s">
        <v>125</v>
      </c>
      <c r="D26" s="15">
        <v>287</v>
      </c>
      <c r="E26" s="15">
        <v>2</v>
      </c>
      <c r="F26" s="15">
        <v>2</v>
      </c>
      <c r="G26" s="15" t="s">
        <v>126</v>
      </c>
      <c r="H26" s="15" t="s">
        <v>52</v>
      </c>
      <c r="I26" s="15" t="s">
        <v>20</v>
      </c>
      <c r="J26" s="15">
        <v>73521.13</v>
      </c>
      <c r="K26" s="16">
        <v>-0.11627</v>
      </c>
      <c r="L26" s="16">
        <v>0.022502</v>
      </c>
      <c r="M26" s="16">
        <v>-0.51025</v>
      </c>
      <c r="N26" s="16">
        <v>0.341032</v>
      </c>
      <c r="O26" s="16">
        <v>825.7035</v>
      </c>
      <c r="P26" s="16">
        <v>287.5569</v>
      </c>
      <c r="Q26" s="16">
        <v>0</v>
      </c>
      <c r="R26" s="17">
        <v>994.887</v>
      </c>
      <c r="S26" s="17">
        <v>8380.813</v>
      </c>
      <c r="T26" s="17" t="s">
        <v>21</v>
      </c>
      <c r="U26" s="18" t="b">
        <f t="shared" si="6"/>
        <v>0</v>
      </c>
      <c r="V26" s="18" t="b">
        <f t="shared" si="6"/>
        <v>0</v>
      </c>
      <c r="W26" s="18" t="b">
        <f t="shared" si="6"/>
        <v>0</v>
      </c>
      <c r="X26" s="18" t="b">
        <f t="shared" si="6"/>
        <v>0</v>
      </c>
      <c r="Y26" s="18" t="b">
        <f t="shared" si="6"/>
        <v>0</v>
      </c>
      <c r="Z26" s="18" t="b">
        <f t="shared" si="7"/>
        <v>0</v>
      </c>
      <c r="AA26" s="18" t="b">
        <f t="shared" si="8"/>
        <v>1</v>
      </c>
      <c r="AB26" s="18" t="str">
        <f t="shared" si="9"/>
        <v>Non-Competitive</v>
      </c>
      <c r="AC26" s="18" t="str">
        <f t="shared" si="9"/>
        <v>Non-Competitive</v>
      </c>
      <c r="AD26" s="18" t="str">
        <f t="shared" si="9"/>
        <v>Non-Competitive</v>
      </c>
      <c r="AE26" s="18" t="str">
        <f t="shared" si="9"/>
        <v>Non-Competitive</v>
      </c>
      <c r="AF26" s="18" t="str">
        <f t="shared" si="9"/>
        <v>Non-Competitive</v>
      </c>
      <c r="AG26" s="18">
        <v>22</v>
      </c>
      <c r="AH26" s="18">
        <v>22</v>
      </c>
      <c r="AI26" s="18">
        <v>31</v>
      </c>
      <c r="AJ26" s="18">
        <v>22</v>
      </c>
      <c r="AK26" s="18">
        <v>22</v>
      </c>
      <c r="AL26" s="18">
        <v>31</v>
      </c>
      <c r="AM26" s="18">
        <v>22</v>
      </c>
      <c r="AN26" s="18">
        <v>22</v>
      </c>
      <c r="AO26" s="18">
        <v>31</v>
      </c>
      <c r="AP26" s="18">
        <v>22</v>
      </c>
      <c r="AQ26" s="18">
        <v>22</v>
      </c>
      <c r="AR26" s="18">
        <v>31</v>
      </c>
      <c r="AS26" s="18">
        <v>22</v>
      </c>
      <c r="AT26" s="18">
        <v>22</v>
      </c>
      <c r="AU26" s="18">
        <v>31</v>
      </c>
    </row>
    <row r="27" spans="1:47" ht="15">
      <c r="A27" s="15" t="str">
        <f t="shared" si="3"/>
        <v>DMARSKY5 293T304_1 TO_FROM</v>
      </c>
      <c r="B27" s="15" t="s">
        <v>124</v>
      </c>
      <c r="C27" s="15" t="s">
        <v>125</v>
      </c>
      <c r="D27" s="15">
        <v>287</v>
      </c>
      <c r="E27" s="15">
        <v>2</v>
      </c>
      <c r="F27" s="15">
        <v>2</v>
      </c>
      <c r="G27" s="15" t="s">
        <v>126</v>
      </c>
      <c r="H27" s="15" t="s">
        <v>52</v>
      </c>
      <c r="I27" s="15" t="s">
        <v>23</v>
      </c>
      <c r="J27" s="15">
        <v>73521.13</v>
      </c>
      <c r="K27" s="16">
        <v>-0.0225</v>
      </c>
      <c r="L27" s="16">
        <v>0.116267</v>
      </c>
      <c r="M27" s="16">
        <v>-0.34103</v>
      </c>
      <c r="N27" s="16">
        <v>0.510247</v>
      </c>
      <c r="O27" s="16">
        <v>159.56</v>
      </c>
      <c r="P27" s="16">
        <v>-613.774</v>
      </c>
      <c r="Q27" s="16">
        <v>0</v>
      </c>
      <c r="R27" s="17">
        <v>8380.813</v>
      </c>
      <c r="S27" s="17">
        <v>994.887</v>
      </c>
      <c r="T27" s="17" t="s">
        <v>21</v>
      </c>
      <c r="U27" s="18" t="b">
        <f t="shared" si="6"/>
        <v>1</v>
      </c>
      <c r="V27" s="18" t="b">
        <f t="shared" si="6"/>
        <v>1</v>
      </c>
      <c r="W27" s="18" t="b">
        <f t="shared" si="6"/>
        <v>1</v>
      </c>
      <c r="X27" s="18" t="b">
        <f t="shared" si="6"/>
        <v>1</v>
      </c>
      <c r="Y27" s="18" t="b">
        <f t="shared" si="6"/>
        <v>1</v>
      </c>
      <c r="Z27" s="18" t="b">
        <f t="shared" si="7"/>
        <v>1</v>
      </c>
      <c r="AA27" s="18" t="b">
        <f t="shared" si="8"/>
        <v>1</v>
      </c>
      <c r="AB27" s="18" t="str">
        <f t="shared" si="9"/>
        <v>Competitive</v>
      </c>
      <c r="AC27" s="18" t="str">
        <f t="shared" si="9"/>
        <v>Competitive</v>
      </c>
      <c r="AD27" s="18" t="str">
        <f t="shared" si="9"/>
        <v>Competitive</v>
      </c>
      <c r="AE27" s="18" t="str">
        <f t="shared" si="9"/>
        <v>Competitive</v>
      </c>
      <c r="AF27" s="18" t="str">
        <f t="shared" si="9"/>
        <v>Competitive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</row>
    <row r="28" spans="1:47" ht="15">
      <c r="A28" s="15" t="str">
        <f t="shared" si="3"/>
        <v>DMGSLNG5 6470__D FROM_TO</v>
      </c>
      <c r="B28" s="15" t="s">
        <v>47</v>
      </c>
      <c r="C28" s="15" t="s">
        <v>48</v>
      </c>
      <c r="D28" s="15">
        <v>179</v>
      </c>
      <c r="E28" s="15">
        <v>3</v>
      </c>
      <c r="F28" s="15">
        <v>3</v>
      </c>
      <c r="G28" s="15" t="s">
        <v>49</v>
      </c>
      <c r="H28" s="15" t="s">
        <v>50</v>
      </c>
      <c r="I28" s="15" t="s">
        <v>20</v>
      </c>
      <c r="J28" s="15">
        <v>73521.13</v>
      </c>
      <c r="K28" s="16">
        <v>-0.69899</v>
      </c>
      <c r="L28" s="16">
        <v>0.230567</v>
      </c>
      <c r="M28" s="16">
        <v>-0.69899</v>
      </c>
      <c r="N28" s="16">
        <v>0.230567</v>
      </c>
      <c r="O28" s="16">
        <v>288.8256</v>
      </c>
      <c r="P28" s="16">
        <v>-234.602</v>
      </c>
      <c r="Q28" s="16">
        <v>0</v>
      </c>
      <c r="R28" s="17">
        <v>4121.215</v>
      </c>
      <c r="S28" s="17">
        <v>2162.576</v>
      </c>
      <c r="T28" s="17" t="s">
        <v>21</v>
      </c>
      <c r="U28" s="18" t="b">
        <f t="shared" si="6"/>
        <v>0</v>
      </c>
      <c r="V28" s="18" t="b">
        <f t="shared" si="6"/>
        <v>0</v>
      </c>
      <c r="W28" s="18" t="b">
        <f t="shared" si="6"/>
        <v>0</v>
      </c>
      <c r="X28" s="18" t="b">
        <f t="shared" si="6"/>
        <v>1</v>
      </c>
      <c r="Y28" s="18" t="b">
        <f t="shared" si="6"/>
        <v>1</v>
      </c>
      <c r="Z28" s="18" t="b">
        <f t="shared" si="7"/>
        <v>1</v>
      </c>
      <c r="AA28" s="18" t="b">
        <f t="shared" si="8"/>
        <v>1</v>
      </c>
      <c r="AB28" s="18" t="str">
        <f t="shared" si="9"/>
        <v>Non-Competitive</v>
      </c>
      <c r="AC28" s="18" t="str">
        <f t="shared" si="9"/>
        <v>Non-Competitive</v>
      </c>
      <c r="AD28" s="18" t="str">
        <f t="shared" si="9"/>
        <v>Non-Competitive</v>
      </c>
      <c r="AE28" s="18" t="str">
        <f t="shared" si="9"/>
        <v>Competitive</v>
      </c>
      <c r="AF28" s="18" t="str">
        <f t="shared" si="9"/>
        <v>Competitive</v>
      </c>
      <c r="AG28" s="18">
        <v>7</v>
      </c>
      <c r="AH28" s="18">
        <v>32</v>
      </c>
      <c r="AI28" s="18">
        <v>34</v>
      </c>
      <c r="AJ28" s="18">
        <v>7</v>
      </c>
      <c r="AK28" s="18">
        <v>32</v>
      </c>
      <c r="AL28" s="18">
        <v>34</v>
      </c>
      <c r="AM28" s="18">
        <v>7</v>
      </c>
      <c r="AN28" s="18">
        <v>32</v>
      </c>
      <c r="AO28" s="18">
        <v>34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</row>
    <row r="29" spans="1:47" ht="15">
      <c r="A29" s="15" t="str">
        <f t="shared" si="3"/>
        <v>DMGSLNG5 6470__D TO_FROM</v>
      </c>
      <c r="B29" s="15" t="s">
        <v>47</v>
      </c>
      <c r="C29" s="15" t="s">
        <v>48</v>
      </c>
      <c r="D29" s="15">
        <v>179</v>
      </c>
      <c r="E29" s="15">
        <v>3</v>
      </c>
      <c r="F29" s="15">
        <v>3</v>
      </c>
      <c r="G29" s="15" t="s">
        <v>49</v>
      </c>
      <c r="H29" s="15" t="s">
        <v>50</v>
      </c>
      <c r="I29" s="15" t="s">
        <v>23</v>
      </c>
      <c r="J29" s="15">
        <v>73521.13</v>
      </c>
      <c r="K29" s="16">
        <v>-0.23057</v>
      </c>
      <c r="L29" s="16">
        <v>0.69899</v>
      </c>
      <c r="M29" s="16">
        <v>-0.23057</v>
      </c>
      <c r="N29" s="16">
        <v>0.69899</v>
      </c>
      <c r="O29" s="16">
        <v>371.3042</v>
      </c>
      <c r="P29" s="16">
        <v>-207.885</v>
      </c>
      <c r="Q29" s="16">
        <v>0</v>
      </c>
      <c r="R29" s="17">
        <v>2162.576</v>
      </c>
      <c r="S29" s="17">
        <v>4121.215</v>
      </c>
      <c r="T29" s="17" t="s">
        <v>21</v>
      </c>
      <c r="U29" s="18" t="b">
        <f t="shared" si="6"/>
        <v>0</v>
      </c>
      <c r="V29" s="18" t="b">
        <f t="shared" si="6"/>
        <v>0</v>
      </c>
      <c r="W29" s="18" t="b">
        <f t="shared" si="6"/>
        <v>0</v>
      </c>
      <c r="X29" s="18" t="b">
        <f t="shared" si="6"/>
        <v>0</v>
      </c>
      <c r="Y29" s="18" t="b">
        <f t="shared" si="6"/>
        <v>0</v>
      </c>
      <c r="Z29" s="18" t="b">
        <f t="shared" si="7"/>
        <v>1</v>
      </c>
      <c r="AA29" s="18" t="b">
        <f t="shared" si="8"/>
        <v>1</v>
      </c>
      <c r="AB29" s="18" t="str">
        <f t="shared" si="9"/>
        <v>Non-Competitive</v>
      </c>
      <c r="AC29" s="18" t="str">
        <f t="shared" si="9"/>
        <v>Non-Competitive</v>
      </c>
      <c r="AD29" s="18" t="str">
        <f t="shared" si="9"/>
        <v>Non-Competitive</v>
      </c>
      <c r="AE29" s="18" t="str">
        <f t="shared" si="9"/>
        <v>Non-Competitive</v>
      </c>
      <c r="AF29" s="18" t="str">
        <f t="shared" si="9"/>
        <v>Non-Competitive</v>
      </c>
      <c r="AG29" s="18">
        <v>15</v>
      </c>
      <c r="AH29" s="18">
        <v>15</v>
      </c>
      <c r="AI29" s="18">
        <v>15</v>
      </c>
      <c r="AJ29" s="18">
        <v>15</v>
      </c>
      <c r="AK29" s="18">
        <v>15</v>
      </c>
      <c r="AL29" s="18">
        <v>15</v>
      </c>
      <c r="AM29" s="18">
        <v>15</v>
      </c>
      <c r="AN29" s="18">
        <v>15</v>
      </c>
      <c r="AO29" s="18">
        <v>15</v>
      </c>
      <c r="AP29" s="18">
        <v>15</v>
      </c>
      <c r="AQ29" s="18">
        <v>15</v>
      </c>
      <c r="AR29" s="18">
        <v>15</v>
      </c>
      <c r="AS29" s="18">
        <v>15</v>
      </c>
      <c r="AT29" s="18">
        <v>15</v>
      </c>
      <c r="AU29" s="18">
        <v>15</v>
      </c>
    </row>
    <row r="30" spans="1:47" ht="15">
      <c r="A30" s="15" t="str">
        <f t="shared" si="3"/>
        <v>DPRSVLY5 PRSSW_MR1H FROM_TO</v>
      </c>
      <c r="B30" s="15" t="s">
        <v>51</v>
      </c>
      <c r="C30" s="15" t="s">
        <v>127</v>
      </c>
      <c r="D30" s="15">
        <v>515</v>
      </c>
      <c r="E30" s="15">
        <v>2</v>
      </c>
      <c r="F30" s="15">
        <v>2</v>
      </c>
      <c r="G30" s="15" t="s">
        <v>128</v>
      </c>
      <c r="H30" s="15" t="s">
        <v>129</v>
      </c>
      <c r="I30" s="15" t="s">
        <v>20</v>
      </c>
      <c r="J30" s="15">
        <v>73521.13</v>
      </c>
      <c r="K30" s="16">
        <v>-0.4984</v>
      </c>
      <c r="L30" s="16">
        <v>0.257995</v>
      </c>
      <c r="M30" s="16">
        <v>-0.64061</v>
      </c>
      <c r="N30" s="16">
        <v>0.257995</v>
      </c>
      <c r="O30" s="16">
        <v>585.3545</v>
      </c>
      <c r="P30" s="16">
        <v>123.6722</v>
      </c>
      <c r="Q30" s="16">
        <v>0</v>
      </c>
      <c r="R30" s="17">
        <v>8099.073</v>
      </c>
      <c r="S30" s="17">
        <v>9945.554</v>
      </c>
      <c r="T30" s="17" t="s">
        <v>21</v>
      </c>
      <c r="U30" s="18" t="b">
        <f t="shared" si="6"/>
        <v>0</v>
      </c>
      <c r="V30" s="18" t="b">
        <f t="shared" si="6"/>
        <v>0</v>
      </c>
      <c r="W30" s="18" t="b">
        <f t="shared" si="6"/>
        <v>0</v>
      </c>
      <c r="X30" s="18" t="b">
        <f t="shared" si="6"/>
        <v>0</v>
      </c>
      <c r="Y30" s="18" t="b">
        <f t="shared" si="6"/>
        <v>0</v>
      </c>
      <c r="Z30" s="18" t="b">
        <f t="shared" si="7"/>
        <v>1</v>
      </c>
      <c r="AA30" s="18" t="b">
        <f t="shared" si="8"/>
        <v>1</v>
      </c>
      <c r="AB30" s="18" t="str">
        <f t="shared" si="9"/>
        <v>Non-Competitive</v>
      </c>
      <c r="AC30" s="18" t="str">
        <f t="shared" si="9"/>
        <v>Non-Competitive</v>
      </c>
      <c r="AD30" s="18" t="str">
        <f t="shared" si="9"/>
        <v>Non-Competitive</v>
      </c>
      <c r="AE30" s="18" t="str">
        <f t="shared" si="9"/>
        <v>Non-Competitive</v>
      </c>
      <c r="AF30" s="18" t="str">
        <f t="shared" si="9"/>
        <v>Non-Competitive</v>
      </c>
      <c r="AG30" s="18">
        <v>3</v>
      </c>
      <c r="AH30" s="18">
        <v>3</v>
      </c>
      <c r="AI30" s="18">
        <v>3</v>
      </c>
      <c r="AJ30" s="18">
        <v>3</v>
      </c>
      <c r="AK30" s="18">
        <v>3</v>
      </c>
      <c r="AL30" s="18">
        <v>3</v>
      </c>
      <c r="AM30" s="18">
        <v>3</v>
      </c>
      <c r="AN30" s="18">
        <v>3</v>
      </c>
      <c r="AO30" s="18">
        <v>3</v>
      </c>
      <c r="AP30" s="18">
        <v>3</v>
      </c>
      <c r="AQ30" s="18">
        <v>3</v>
      </c>
      <c r="AR30" s="18">
        <v>3</v>
      </c>
      <c r="AS30" s="18">
        <v>3</v>
      </c>
      <c r="AT30" s="18">
        <v>3</v>
      </c>
      <c r="AU30" s="18">
        <v>3</v>
      </c>
    </row>
    <row r="31" spans="1:47" ht="15">
      <c r="A31" s="15" t="str">
        <f t="shared" si="3"/>
        <v>DPRSVLY5 PRSSW_MR1H TO_FROM</v>
      </c>
      <c r="B31" s="15" t="s">
        <v>51</v>
      </c>
      <c r="C31" s="15" t="s">
        <v>127</v>
      </c>
      <c r="D31" s="15">
        <v>515</v>
      </c>
      <c r="E31" s="15">
        <v>2</v>
      </c>
      <c r="F31" s="15">
        <v>2</v>
      </c>
      <c r="G31" s="15" t="s">
        <v>128</v>
      </c>
      <c r="H31" s="15" t="s">
        <v>129</v>
      </c>
      <c r="I31" s="15" t="s">
        <v>23</v>
      </c>
      <c r="J31" s="15">
        <v>73521.13</v>
      </c>
      <c r="K31" s="16">
        <v>-0.25799</v>
      </c>
      <c r="L31" s="16">
        <v>0.498401</v>
      </c>
      <c r="M31" s="16">
        <v>-0.25799</v>
      </c>
      <c r="N31" s="16">
        <v>0.640605</v>
      </c>
      <c r="O31" s="16">
        <v>7.705914</v>
      </c>
      <c r="P31" s="16">
        <v>-302.524</v>
      </c>
      <c r="Q31" s="16">
        <v>0</v>
      </c>
      <c r="R31" s="17">
        <v>9945.554</v>
      </c>
      <c r="S31" s="17">
        <v>8099.073</v>
      </c>
      <c r="T31" s="17" t="s">
        <v>21</v>
      </c>
      <c r="U31" s="18" t="b">
        <f t="shared" si="6"/>
        <v>0</v>
      </c>
      <c r="V31" s="18" t="b">
        <f t="shared" si="6"/>
        <v>0</v>
      </c>
      <c r="W31" s="18" t="b">
        <f t="shared" si="6"/>
        <v>0</v>
      </c>
      <c r="X31" s="18" t="b">
        <f t="shared" si="6"/>
        <v>0</v>
      </c>
      <c r="Y31" s="18" t="b">
        <f t="shared" si="6"/>
        <v>0</v>
      </c>
      <c r="Z31" s="18" t="b">
        <f t="shared" si="7"/>
        <v>1</v>
      </c>
      <c r="AA31" s="18" t="b">
        <f t="shared" si="8"/>
        <v>1</v>
      </c>
      <c r="AB31" s="18" t="str">
        <f t="shared" si="9"/>
        <v>Non-Competitive</v>
      </c>
      <c r="AC31" s="18" t="str">
        <f t="shared" si="9"/>
        <v>Non-Competitive</v>
      </c>
      <c r="AD31" s="18" t="str">
        <f t="shared" si="9"/>
        <v>Non-Competitive</v>
      </c>
      <c r="AE31" s="18" t="str">
        <f t="shared" si="9"/>
        <v>Non-Competitive</v>
      </c>
      <c r="AF31" s="18" t="str">
        <f t="shared" si="9"/>
        <v>Non-Competitive</v>
      </c>
      <c r="AG31" s="18">
        <v>6</v>
      </c>
      <c r="AH31" s="18">
        <v>9</v>
      </c>
      <c r="AI31" s="18">
        <v>10</v>
      </c>
      <c r="AJ31" s="18">
        <v>6</v>
      </c>
      <c r="AK31" s="18">
        <v>9</v>
      </c>
      <c r="AL31" s="18">
        <v>10</v>
      </c>
      <c r="AM31" s="18">
        <v>6</v>
      </c>
      <c r="AN31" s="18">
        <v>9</v>
      </c>
      <c r="AO31" s="18">
        <v>10</v>
      </c>
      <c r="AP31" s="18">
        <v>6</v>
      </c>
      <c r="AQ31" s="18">
        <v>9</v>
      </c>
      <c r="AR31" s="18">
        <v>10</v>
      </c>
      <c r="AS31" s="18">
        <v>6</v>
      </c>
      <c r="AT31" s="18">
        <v>9</v>
      </c>
      <c r="AU31" s="18">
        <v>10</v>
      </c>
    </row>
    <row r="32" spans="1:47" ht="15">
      <c r="A32" s="15" t="str">
        <f t="shared" si="3"/>
        <v>DPRSVLY5 PRSSW_MR1L FROM_TO</v>
      </c>
      <c r="B32" s="15" t="s">
        <v>51</v>
      </c>
      <c r="C32" s="15" t="s">
        <v>130</v>
      </c>
      <c r="D32" s="15">
        <v>515</v>
      </c>
      <c r="E32" s="15">
        <v>2</v>
      </c>
      <c r="F32" s="15">
        <v>2</v>
      </c>
      <c r="G32" s="15" t="s">
        <v>131</v>
      </c>
      <c r="H32" s="15" t="s">
        <v>129</v>
      </c>
      <c r="I32" s="15" t="s">
        <v>20</v>
      </c>
      <c r="J32" s="15">
        <v>73521.13</v>
      </c>
      <c r="K32" s="16">
        <v>-0.25799</v>
      </c>
      <c r="L32" s="16">
        <v>0.498401</v>
      </c>
      <c r="M32" s="16">
        <v>-0.35939</v>
      </c>
      <c r="N32" s="16">
        <v>0.519713</v>
      </c>
      <c r="O32" s="16">
        <v>7.705914</v>
      </c>
      <c r="P32" s="16">
        <v>-302.524</v>
      </c>
      <c r="Q32" s="16">
        <v>0</v>
      </c>
      <c r="R32" s="17">
        <v>9945.554</v>
      </c>
      <c r="S32" s="17">
        <v>8099.073</v>
      </c>
      <c r="T32" s="17" t="s">
        <v>21</v>
      </c>
      <c r="U32" s="18" t="b">
        <f t="shared" si="6"/>
        <v>0</v>
      </c>
      <c r="V32" s="18" t="b">
        <f t="shared" si="6"/>
        <v>0</v>
      </c>
      <c r="W32" s="18" t="b">
        <f t="shared" si="6"/>
        <v>0</v>
      </c>
      <c r="X32" s="18" t="b">
        <f t="shared" si="6"/>
        <v>0</v>
      </c>
      <c r="Y32" s="18" t="b">
        <f t="shared" si="6"/>
        <v>0</v>
      </c>
      <c r="Z32" s="18" t="b">
        <f t="shared" si="7"/>
        <v>1</v>
      </c>
      <c r="AA32" s="18" t="b">
        <f t="shared" si="8"/>
        <v>1</v>
      </c>
      <c r="AB32" s="18" t="str">
        <f t="shared" si="9"/>
        <v>Non-Competitive</v>
      </c>
      <c r="AC32" s="18" t="str">
        <f t="shared" si="9"/>
        <v>Non-Competitive</v>
      </c>
      <c r="AD32" s="18" t="str">
        <f t="shared" si="9"/>
        <v>Non-Competitive</v>
      </c>
      <c r="AE32" s="18" t="str">
        <f t="shared" si="9"/>
        <v>Non-Competitive</v>
      </c>
      <c r="AF32" s="18" t="str">
        <f t="shared" si="9"/>
        <v>Non-Competitive</v>
      </c>
      <c r="AG32" s="18">
        <v>6</v>
      </c>
      <c r="AH32" s="18">
        <v>9</v>
      </c>
      <c r="AI32" s="18">
        <v>10</v>
      </c>
      <c r="AJ32" s="18">
        <v>6</v>
      </c>
      <c r="AK32" s="18">
        <v>9</v>
      </c>
      <c r="AL32" s="18">
        <v>10</v>
      </c>
      <c r="AM32" s="18">
        <v>6</v>
      </c>
      <c r="AN32" s="18">
        <v>9</v>
      </c>
      <c r="AO32" s="18">
        <v>10</v>
      </c>
      <c r="AP32" s="18">
        <v>6</v>
      </c>
      <c r="AQ32" s="18">
        <v>9</v>
      </c>
      <c r="AR32" s="18">
        <v>10</v>
      </c>
      <c r="AS32" s="18">
        <v>6</v>
      </c>
      <c r="AT32" s="18">
        <v>9</v>
      </c>
      <c r="AU32" s="18">
        <v>10</v>
      </c>
    </row>
    <row r="33" spans="1:47" ht="15">
      <c r="A33" s="15" t="str">
        <f t="shared" si="3"/>
        <v>DPRSVLY5 PRSSW_MR1L TO_FROM</v>
      </c>
      <c r="B33" s="15" t="s">
        <v>51</v>
      </c>
      <c r="C33" s="15" t="s">
        <v>130</v>
      </c>
      <c r="D33" s="15">
        <v>515</v>
      </c>
      <c r="E33" s="15">
        <v>2</v>
      </c>
      <c r="F33" s="15">
        <v>2</v>
      </c>
      <c r="G33" s="15" t="s">
        <v>131</v>
      </c>
      <c r="H33" s="15" t="s">
        <v>129</v>
      </c>
      <c r="I33" s="15" t="s">
        <v>23</v>
      </c>
      <c r="J33" s="15">
        <v>73521.13</v>
      </c>
      <c r="K33" s="16">
        <v>-0.4984</v>
      </c>
      <c r="L33" s="16">
        <v>0.257995</v>
      </c>
      <c r="M33" s="16">
        <v>-0.51971</v>
      </c>
      <c r="N33" s="16">
        <v>0.359395</v>
      </c>
      <c r="O33" s="16">
        <v>585.3545</v>
      </c>
      <c r="P33" s="16">
        <v>123.6722</v>
      </c>
      <c r="Q33" s="16">
        <v>0</v>
      </c>
      <c r="R33" s="17">
        <v>8099.073</v>
      </c>
      <c r="S33" s="17">
        <v>9945.554</v>
      </c>
      <c r="T33" s="17" t="s">
        <v>21</v>
      </c>
      <c r="U33" s="18" t="b">
        <f t="shared" si="6"/>
        <v>0</v>
      </c>
      <c r="V33" s="18" t="b">
        <f t="shared" si="6"/>
        <v>0</v>
      </c>
      <c r="W33" s="18" t="b">
        <f t="shared" si="6"/>
        <v>0</v>
      </c>
      <c r="X33" s="18" t="b">
        <f t="shared" si="6"/>
        <v>0</v>
      </c>
      <c r="Y33" s="18" t="b">
        <f t="shared" si="6"/>
        <v>0</v>
      </c>
      <c r="Z33" s="18" t="b">
        <f t="shared" si="7"/>
        <v>1</v>
      </c>
      <c r="AA33" s="18" t="b">
        <f t="shared" si="8"/>
        <v>1</v>
      </c>
      <c r="AB33" s="18" t="str">
        <f t="shared" si="9"/>
        <v>Non-Competitive</v>
      </c>
      <c r="AC33" s="18" t="str">
        <f t="shared" si="9"/>
        <v>Non-Competitive</v>
      </c>
      <c r="AD33" s="18" t="str">
        <f t="shared" si="9"/>
        <v>Non-Competitive</v>
      </c>
      <c r="AE33" s="18" t="str">
        <f t="shared" si="9"/>
        <v>Non-Competitive</v>
      </c>
      <c r="AF33" s="18" t="str">
        <f t="shared" si="9"/>
        <v>Non-Competitive</v>
      </c>
      <c r="AG33" s="18">
        <v>3</v>
      </c>
      <c r="AH33" s="18">
        <v>3</v>
      </c>
      <c r="AI33" s="18">
        <v>3</v>
      </c>
      <c r="AJ33" s="18">
        <v>3</v>
      </c>
      <c r="AK33" s="18">
        <v>3</v>
      </c>
      <c r="AL33" s="18">
        <v>3</v>
      </c>
      <c r="AM33" s="18">
        <v>3</v>
      </c>
      <c r="AN33" s="18">
        <v>3</v>
      </c>
      <c r="AO33" s="18">
        <v>3</v>
      </c>
      <c r="AP33" s="18">
        <v>3</v>
      </c>
      <c r="AQ33" s="18">
        <v>3</v>
      </c>
      <c r="AR33" s="18">
        <v>3</v>
      </c>
      <c r="AS33" s="18">
        <v>3</v>
      </c>
      <c r="AT33" s="18">
        <v>3</v>
      </c>
      <c r="AU33" s="18">
        <v>3</v>
      </c>
    </row>
    <row r="34" spans="1:47" ht="15">
      <c r="A34" s="15" t="str">
        <f t="shared" si="3"/>
        <v>DSWECCR5 6027_A_1 FROM_TO</v>
      </c>
      <c r="B34" s="15" t="s">
        <v>132</v>
      </c>
      <c r="C34" s="15" t="s">
        <v>133</v>
      </c>
      <c r="D34" s="15">
        <v>1065</v>
      </c>
      <c r="E34" s="15">
        <v>0</v>
      </c>
      <c r="F34" s="15">
        <v>0</v>
      </c>
      <c r="G34" s="15" t="s">
        <v>46</v>
      </c>
      <c r="H34" s="15" t="s">
        <v>134</v>
      </c>
      <c r="I34" s="15" t="s">
        <v>20</v>
      </c>
      <c r="J34" s="15">
        <v>73521.13</v>
      </c>
      <c r="K34" s="16">
        <v>-0.22042</v>
      </c>
      <c r="L34" s="16">
        <v>0.197649</v>
      </c>
      <c r="M34" s="16">
        <v>-0.22042</v>
      </c>
      <c r="N34" s="16">
        <v>0.21909</v>
      </c>
      <c r="O34" s="16">
        <v>1035.011</v>
      </c>
      <c r="P34" s="16">
        <v>-573.405</v>
      </c>
      <c r="Q34" s="16">
        <v>0</v>
      </c>
      <c r="R34" s="17">
        <v>1264.694</v>
      </c>
      <c r="S34" s="17">
        <v>3678.338</v>
      </c>
      <c r="T34" s="17" t="s">
        <v>21</v>
      </c>
      <c r="U34" s="18" t="b">
        <f t="shared" si="6"/>
        <v>0</v>
      </c>
      <c r="V34" s="18" t="b">
        <f t="shared" si="6"/>
        <v>0</v>
      </c>
      <c r="W34" s="18" t="b">
        <f t="shared" si="6"/>
        <v>0</v>
      </c>
      <c r="X34" s="18" t="b">
        <f t="shared" si="6"/>
        <v>0</v>
      </c>
      <c r="Y34" s="18" t="b">
        <f t="shared" si="6"/>
        <v>0</v>
      </c>
      <c r="Z34" s="18" t="b">
        <f t="shared" si="7"/>
        <v>1</v>
      </c>
      <c r="AA34" s="18" t="b">
        <f t="shared" si="8"/>
        <v>1</v>
      </c>
      <c r="AB34" s="18" t="str">
        <f t="shared" si="9"/>
        <v>Non-Competitive</v>
      </c>
      <c r="AC34" s="18" t="str">
        <f t="shared" si="9"/>
        <v>Non-Competitive</v>
      </c>
      <c r="AD34" s="18" t="str">
        <f t="shared" si="9"/>
        <v>Non-Competitive</v>
      </c>
      <c r="AE34" s="18" t="str">
        <f t="shared" si="9"/>
        <v>Non-Competitive</v>
      </c>
      <c r="AF34" s="18" t="str">
        <f t="shared" si="9"/>
        <v>Non-Competitive</v>
      </c>
      <c r="AG34" s="18">
        <v>8</v>
      </c>
      <c r="AH34" s="18">
        <v>9</v>
      </c>
      <c r="AI34" s="18">
        <v>14</v>
      </c>
      <c r="AJ34" s="18">
        <v>8</v>
      </c>
      <c r="AK34" s="18">
        <v>9</v>
      </c>
      <c r="AL34" s="18">
        <v>14</v>
      </c>
      <c r="AM34" s="18">
        <v>8</v>
      </c>
      <c r="AN34" s="18">
        <v>9</v>
      </c>
      <c r="AO34" s="18">
        <v>14</v>
      </c>
      <c r="AP34" s="18">
        <v>8</v>
      </c>
      <c r="AQ34" s="18">
        <v>9</v>
      </c>
      <c r="AR34" s="18">
        <v>14</v>
      </c>
      <c r="AS34" s="18">
        <v>8</v>
      </c>
      <c r="AT34" s="18">
        <v>9</v>
      </c>
      <c r="AU34" s="18">
        <v>14</v>
      </c>
    </row>
    <row r="35" spans="1:47" ht="15">
      <c r="A35" s="15" t="str">
        <f t="shared" si="3"/>
        <v>DSWECCR5 6027_A_1 TO_FROM</v>
      </c>
      <c r="B35" s="15" t="s">
        <v>132</v>
      </c>
      <c r="C35" s="15" t="s">
        <v>133</v>
      </c>
      <c r="D35" s="15">
        <v>1065</v>
      </c>
      <c r="E35" s="15">
        <v>0</v>
      </c>
      <c r="F35" s="15">
        <v>0</v>
      </c>
      <c r="G35" s="15" t="s">
        <v>46</v>
      </c>
      <c r="H35" s="15" t="s">
        <v>134</v>
      </c>
      <c r="I35" s="15" t="s">
        <v>23</v>
      </c>
      <c r="J35" s="15">
        <v>73521.13</v>
      </c>
      <c r="K35" s="16">
        <v>-0.19765</v>
      </c>
      <c r="L35" s="16">
        <v>0.220418</v>
      </c>
      <c r="M35" s="16">
        <v>-0.21909</v>
      </c>
      <c r="N35" s="16">
        <v>0.220418</v>
      </c>
      <c r="O35" s="16">
        <v>646.9335</v>
      </c>
      <c r="P35" s="16">
        <v>-760.532</v>
      </c>
      <c r="Q35" s="16">
        <v>0</v>
      </c>
      <c r="R35" s="17">
        <v>3678.338</v>
      </c>
      <c r="S35" s="17">
        <v>1264.694</v>
      </c>
      <c r="T35" s="17" t="s">
        <v>21</v>
      </c>
      <c r="U35" s="18" t="b">
        <f t="shared" si="6"/>
        <v>0</v>
      </c>
      <c r="V35" s="18" t="b">
        <f t="shared" si="6"/>
        <v>1</v>
      </c>
      <c r="W35" s="18" t="b">
        <f t="shared" si="6"/>
        <v>1</v>
      </c>
      <c r="X35" s="18" t="b">
        <f t="shared" si="6"/>
        <v>1</v>
      </c>
      <c r="Y35" s="18" t="b">
        <f t="shared" si="6"/>
        <v>1</v>
      </c>
      <c r="Z35" s="18" t="b">
        <f t="shared" si="7"/>
        <v>1</v>
      </c>
      <c r="AA35" s="18" t="b">
        <f t="shared" si="8"/>
        <v>1</v>
      </c>
      <c r="AB35" s="18" t="str">
        <f t="shared" si="9"/>
        <v>Non-Competitive</v>
      </c>
      <c r="AC35" s="18" t="str">
        <f t="shared" si="9"/>
        <v>Competitive</v>
      </c>
      <c r="AD35" s="18" t="str">
        <f t="shared" si="9"/>
        <v>Competitive</v>
      </c>
      <c r="AE35" s="18" t="str">
        <f t="shared" si="9"/>
        <v>Competitive</v>
      </c>
      <c r="AF35" s="18" t="str">
        <f t="shared" si="9"/>
        <v>Competitive</v>
      </c>
      <c r="AG35" s="18">
        <v>40</v>
      </c>
      <c r="AH35" s="18">
        <v>55</v>
      </c>
      <c r="AI35" s="18">
        <v>64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</row>
    <row r="36" spans="1:47" ht="15">
      <c r="A36" s="15" t="str">
        <f t="shared" si="3"/>
        <v>DTRCELK5 1255__B FROM_TO</v>
      </c>
      <c r="B36" s="15" t="s">
        <v>54</v>
      </c>
      <c r="C36" s="15" t="s">
        <v>135</v>
      </c>
      <c r="D36" s="15">
        <v>212</v>
      </c>
      <c r="E36" s="15">
        <v>2</v>
      </c>
      <c r="F36" s="15">
        <v>2</v>
      </c>
      <c r="G36" s="15" t="s">
        <v>74</v>
      </c>
      <c r="H36" s="15" t="s">
        <v>136</v>
      </c>
      <c r="I36" s="15" t="s">
        <v>20</v>
      </c>
      <c r="J36" s="15">
        <v>73521.13</v>
      </c>
      <c r="K36" s="16">
        <v>-0.00496</v>
      </c>
      <c r="L36" s="16">
        <v>0.102259</v>
      </c>
      <c r="M36" s="16">
        <v>-0.87469</v>
      </c>
      <c r="N36" s="16">
        <v>0.102259</v>
      </c>
      <c r="O36" s="16">
        <v>295.2084</v>
      </c>
      <c r="P36" s="16">
        <v>-10.9899</v>
      </c>
      <c r="Q36" s="16">
        <v>0</v>
      </c>
      <c r="R36" s="17">
        <v>7023.729</v>
      </c>
      <c r="S36" s="17">
        <v>1624.318</v>
      </c>
      <c r="T36" s="17" t="s">
        <v>21</v>
      </c>
      <c r="U36" s="18" t="b">
        <f t="shared" si="6"/>
        <v>0</v>
      </c>
      <c r="V36" s="18" t="b">
        <f t="shared" si="6"/>
        <v>0</v>
      </c>
      <c r="W36" s="18" t="b">
        <f t="shared" si="6"/>
        <v>1</v>
      </c>
      <c r="X36" s="18" t="b">
        <f t="shared" si="6"/>
        <v>1</v>
      </c>
      <c r="Y36" s="18" t="b">
        <f t="shared" si="6"/>
        <v>1</v>
      </c>
      <c r="Z36" s="18" t="b">
        <f t="shared" si="7"/>
        <v>1</v>
      </c>
      <c r="AA36" s="18" t="b">
        <f t="shared" si="8"/>
        <v>0</v>
      </c>
      <c r="AB36" s="18" t="str">
        <f t="shared" si="9"/>
        <v>Non-Competitive</v>
      </c>
      <c r="AC36" s="18" t="str">
        <f t="shared" si="9"/>
        <v>Non-Competitive</v>
      </c>
      <c r="AD36" s="18" t="str">
        <f t="shared" si="9"/>
        <v>Non-Competitive</v>
      </c>
      <c r="AE36" s="18" t="str">
        <f t="shared" si="9"/>
        <v>Non-Competitive</v>
      </c>
      <c r="AF36" s="18" t="str">
        <f t="shared" si="9"/>
        <v>Non-Competitive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</row>
    <row r="37" spans="1:47" ht="15">
      <c r="A37" s="15" t="str">
        <f t="shared" si="3"/>
        <v>DTRCELK5 1255__B TO_FROM</v>
      </c>
      <c r="B37" s="15" t="s">
        <v>54</v>
      </c>
      <c r="C37" s="15" t="s">
        <v>135</v>
      </c>
      <c r="D37" s="15">
        <v>212</v>
      </c>
      <c r="E37" s="15">
        <v>2</v>
      </c>
      <c r="F37" s="15">
        <v>2</v>
      </c>
      <c r="G37" s="15" t="s">
        <v>74</v>
      </c>
      <c r="H37" s="15" t="s">
        <v>136</v>
      </c>
      <c r="I37" s="15" t="s">
        <v>23</v>
      </c>
      <c r="J37" s="15">
        <v>73521.13</v>
      </c>
      <c r="K37" s="16">
        <v>-0.10226</v>
      </c>
      <c r="L37" s="16">
        <v>0.004962</v>
      </c>
      <c r="M37" s="16">
        <v>-0.10226</v>
      </c>
      <c r="N37" s="16">
        <v>0.874687</v>
      </c>
      <c r="O37" s="16">
        <v>67.98416</v>
      </c>
      <c r="P37" s="16">
        <v>-84.6163</v>
      </c>
      <c r="Q37" s="16">
        <v>0</v>
      </c>
      <c r="R37" s="17">
        <v>1624.318</v>
      </c>
      <c r="S37" s="17">
        <v>7023.729</v>
      </c>
      <c r="T37" s="17" t="s">
        <v>21</v>
      </c>
      <c r="U37" s="18" t="b">
        <f t="shared" si="6"/>
        <v>0</v>
      </c>
      <c r="V37" s="18" t="b">
        <f t="shared" si="6"/>
        <v>0</v>
      </c>
      <c r="W37" s="18" t="b">
        <f t="shared" si="6"/>
        <v>0</v>
      </c>
      <c r="X37" s="18" t="b">
        <f t="shared" si="6"/>
        <v>0</v>
      </c>
      <c r="Y37" s="18" t="b">
        <f t="shared" si="6"/>
        <v>0</v>
      </c>
      <c r="Z37" s="18" t="b">
        <f t="shared" si="7"/>
        <v>1</v>
      </c>
      <c r="AA37" s="18" t="b">
        <f t="shared" si="8"/>
        <v>1</v>
      </c>
      <c r="AB37" s="18" t="str">
        <f t="shared" si="9"/>
        <v>Non-Competitive</v>
      </c>
      <c r="AC37" s="18" t="str">
        <f t="shared" si="9"/>
        <v>Non-Competitive</v>
      </c>
      <c r="AD37" s="18" t="str">
        <f t="shared" si="9"/>
        <v>Non-Competitive</v>
      </c>
      <c r="AE37" s="18" t="str">
        <f t="shared" si="9"/>
        <v>Non-Competitive</v>
      </c>
      <c r="AF37" s="18" t="str">
        <f t="shared" si="9"/>
        <v>Non-Competitive</v>
      </c>
      <c r="AG37" s="18">
        <v>5</v>
      </c>
      <c r="AH37" s="18">
        <v>10</v>
      </c>
      <c r="AI37" s="18">
        <v>10</v>
      </c>
      <c r="AJ37" s="18">
        <v>5</v>
      </c>
      <c r="AK37" s="18">
        <v>10</v>
      </c>
      <c r="AL37" s="18">
        <v>10</v>
      </c>
      <c r="AM37" s="18">
        <v>5</v>
      </c>
      <c r="AN37" s="18">
        <v>10</v>
      </c>
      <c r="AO37" s="18">
        <v>10</v>
      </c>
      <c r="AP37" s="18">
        <v>5</v>
      </c>
      <c r="AQ37" s="18">
        <v>10</v>
      </c>
      <c r="AR37" s="18">
        <v>10</v>
      </c>
      <c r="AS37" s="18">
        <v>5</v>
      </c>
      <c r="AT37" s="18">
        <v>10</v>
      </c>
      <c r="AU37" s="18">
        <v>10</v>
      </c>
    </row>
    <row r="38" spans="1:47" ht="15">
      <c r="A38" s="15" t="str">
        <f t="shared" si="3"/>
        <v>DWTRLEG5 20__A FROM_TO</v>
      </c>
      <c r="B38" s="15" t="s">
        <v>55</v>
      </c>
      <c r="C38" s="15" t="s">
        <v>114</v>
      </c>
      <c r="D38" s="15">
        <v>1052</v>
      </c>
      <c r="E38" s="15">
        <v>6</v>
      </c>
      <c r="F38" s="15">
        <v>6</v>
      </c>
      <c r="G38" s="15" t="s">
        <v>28</v>
      </c>
      <c r="H38" s="15" t="s">
        <v>53</v>
      </c>
      <c r="I38" s="15" t="s">
        <v>20</v>
      </c>
      <c r="J38" s="15">
        <v>73521.13</v>
      </c>
      <c r="K38" s="16">
        <v>-0.14079</v>
      </c>
      <c r="L38" s="16">
        <v>0.752116</v>
      </c>
      <c r="M38" s="16">
        <v>-0.14079</v>
      </c>
      <c r="N38" s="16">
        <v>0.752116</v>
      </c>
      <c r="O38" s="16">
        <v>1593.738</v>
      </c>
      <c r="P38" s="16">
        <v>-1625.1</v>
      </c>
      <c r="Q38" s="16">
        <v>0</v>
      </c>
      <c r="R38" s="17">
        <v>3695.567</v>
      </c>
      <c r="S38" s="17">
        <v>1326.905</v>
      </c>
      <c r="T38" s="17" t="s">
        <v>22</v>
      </c>
      <c r="U38" s="18" t="b">
        <f t="shared" si="6"/>
        <v>0</v>
      </c>
      <c r="V38" s="18" t="b">
        <f t="shared" si="6"/>
        <v>1</v>
      </c>
      <c r="W38" s="18" t="b">
        <f t="shared" si="6"/>
        <v>1</v>
      </c>
      <c r="X38" s="18" t="b">
        <f t="shared" si="6"/>
        <v>1</v>
      </c>
      <c r="Y38" s="18" t="b">
        <f t="shared" si="6"/>
        <v>1</v>
      </c>
      <c r="Z38" s="18" t="b">
        <f t="shared" si="7"/>
        <v>1</v>
      </c>
      <c r="AA38" s="18" t="b">
        <f t="shared" si="8"/>
        <v>1</v>
      </c>
      <c r="AB38" s="18" t="str">
        <f t="shared" si="9"/>
        <v>Non-Competitive</v>
      </c>
      <c r="AC38" s="18" t="str">
        <f t="shared" si="9"/>
        <v>Competitive</v>
      </c>
      <c r="AD38" s="18" t="str">
        <f t="shared" si="9"/>
        <v>Competitive</v>
      </c>
      <c r="AE38" s="18" t="str">
        <f t="shared" si="9"/>
        <v>Competitive</v>
      </c>
      <c r="AF38" s="18" t="str">
        <f t="shared" si="9"/>
        <v>Competitive</v>
      </c>
      <c r="AG38" s="18">
        <v>96</v>
      </c>
      <c r="AH38" s="18">
        <v>125</v>
      </c>
      <c r="AI38" s="18">
        <v>198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</row>
    <row r="39" spans="1:47" ht="15">
      <c r="A39" s="15" t="str">
        <f t="shared" si="3"/>
        <v>DWTRLEG5 20__A TO_FROM</v>
      </c>
      <c r="B39" s="15" t="s">
        <v>55</v>
      </c>
      <c r="C39" s="15" t="s">
        <v>114</v>
      </c>
      <c r="D39" s="15">
        <v>1052</v>
      </c>
      <c r="E39" s="15">
        <v>6</v>
      </c>
      <c r="F39" s="15">
        <v>6</v>
      </c>
      <c r="G39" s="15" t="s">
        <v>28</v>
      </c>
      <c r="H39" s="15" t="s">
        <v>53</v>
      </c>
      <c r="I39" s="15" t="s">
        <v>23</v>
      </c>
      <c r="J39" s="15">
        <v>73521.13</v>
      </c>
      <c r="K39" s="16">
        <v>-0.75212</v>
      </c>
      <c r="L39" s="16">
        <v>0.140786</v>
      </c>
      <c r="M39" s="16">
        <v>-0.75212</v>
      </c>
      <c r="N39" s="16">
        <v>0.140786</v>
      </c>
      <c r="O39" s="16">
        <v>2732.79</v>
      </c>
      <c r="P39" s="16">
        <v>-103.826</v>
      </c>
      <c r="Q39" s="16">
        <v>0</v>
      </c>
      <c r="R39" s="17">
        <v>1326.905</v>
      </c>
      <c r="S39" s="17">
        <v>3695.567</v>
      </c>
      <c r="T39" s="17" t="s">
        <v>22</v>
      </c>
      <c r="U39" s="18" t="b">
        <f t="shared" si="6"/>
        <v>0</v>
      </c>
      <c r="V39" s="18" t="b">
        <f t="shared" si="6"/>
        <v>0</v>
      </c>
      <c r="W39" s="18" t="b">
        <f t="shared" si="6"/>
        <v>0</v>
      </c>
      <c r="X39" s="18" t="b">
        <f t="shared" si="6"/>
        <v>0</v>
      </c>
      <c r="Y39" s="18" t="b">
        <f t="shared" si="6"/>
        <v>0</v>
      </c>
      <c r="Z39" s="18" t="b">
        <f t="shared" si="7"/>
        <v>1</v>
      </c>
      <c r="AA39" s="18" t="b">
        <f t="shared" si="8"/>
        <v>1</v>
      </c>
      <c r="AB39" s="18" t="str">
        <f t="shared" si="9"/>
        <v>Non-Competitive</v>
      </c>
      <c r="AC39" s="18" t="str">
        <f t="shared" si="9"/>
        <v>Non-Competitive</v>
      </c>
      <c r="AD39" s="18" t="str">
        <f t="shared" si="9"/>
        <v>Non-Competitive</v>
      </c>
      <c r="AE39" s="18" t="str">
        <f t="shared" si="9"/>
        <v>Non-Competitive</v>
      </c>
      <c r="AF39" s="18" t="str">
        <f t="shared" si="9"/>
        <v>Non-Competitive</v>
      </c>
      <c r="AG39" s="18">
        <v>40</v>
      </c>
      <c r="AH39" s="18">
        <v>40</v>
      </c>
      <c r="AI39" s="18">
        <v>97</v>
      </c>
      <c r="AJ39" s="18">
        <v>40</v>
      </c>
      <c r="AK39" s="18">
        <v>40</v>
      </c>
      <c r="AL39" s="18">
        <v>97</v>
      </c>
      <c r="AM39" s="18">
        <v>40</v>
      </c>
      <c r="AN39" s="18">
        <v>40</v>
      </c>
      <c r="AO39" s="18">
        <v>97</v>
      </c>
      <c r="AP39" s="18">
        <v>40</v>
      </c>
      <c r="AQ39" s="18">
        <v>40</v>
      </c>
      <c r="AR39" s="18">
        <v>97</v>
      </c>
      <c r="AS39" s="18">
        <v>40</v>
      </c>
      <c r="AT39" s="18">
        <v>40</v>
      </c>
      <c r="AU39" s="18">
        <v>97</v>
      </c>
    </row>
    <row r="40" spans="1:47" ht="15">
      <c r="A40" s="15" t="str">
        <f t="shared" si="3"/>
        <v>SBOMJCK5 35020__B FROM_TO</v>
      </c>
      <c r="B40" s="15" t="s">
        <v>137</v>
      </c>
      <c r="C40" s="15" t="s">
        <v>138</v>
      </c>
      <c r="D40" s="15">
        <v>717</v>
      </c>
      <c r="E40" s="15">
        <v>1</v>
      </c>
      <c r="F40" s="15">
        <v>1</v>
      </c>
      <c r="G40" s="15" t="s">
        <v>122</v>
      </c>
      <c r="H40" s="15" t="s">
        <v>139</v>
      </c>
      <c r="I40" s="15" t="s">
        <v>20</v>
      </c>
      <c r="J40" s="15">
        <v>73521.13</v>
      </c>
      <c r="K40" s="16">
        <v>-0.74658</v>
      </c>
      <c r="L40" s="16">
        <v>0.064887</v>
      </c>
      <c r="M40" s="16">
        <v>-0.74658</v>
      </c>
      <c r="N40" s="16">
        <v>0.064887</v>
      </c>
      <c r="O40" s="16">
        <v>598.1845</v>
      </c>
      <c r="P40" s="16">
        <v>-609.383</v>
      </c>
      <c r="Q40" s="16">
        <v>0</v>
      </c>
      <c r="R40" s="17">
        <v>3592.429</v>
      </c>
      <c r="S40" s="17">
        <v>2634.433</v>
      </c>
      <c r="T40" s="17" t="s">
        <v>21</v>
      </c>
      <c r="U40" s="18" t="b">
        <f t="shared" si="6"/>
        <v>0</v>
      </c>
      <c r="V40" s="18" t="b">
        <f t="shared" si="6"/>
        <v>0</v>
      </c>
      <c r="W40" s="18" t="b">
        <f t="shared" si="6"/>
        <v>0</v>
      </c>
      <c r="X40" s="18" t="b">
        <f t="shared" si="6"/>
        <v>0</v>
      </c>
      <c r="Y40" s="18" t="b">
        <f t="shared" si="6"/>
        <v>1</v>
      </c>
      <c r="Z40" s="18" t="b">
        <f t="shared" si="7"/>
        <v>1</v>
      </c>
      <c r="AA40" s="18" t="b">
        <f t="shared" si="8"/>
        <v>1</v>
      </c>
      <c r="AB40" s="18" t="str">
        <f t="shared" si="9"/>
        <v>Non-Competitive</v>
      </c>
      <c r="AC40" s="18" t="str">
        <f t="shared" si="9"/>
        <v>Non-Competitive</v>
      </c>
      <c r="AD40" s="18" t="str">
        <f t="shared" si="9"/>
        <v>Non-Competitive</v>
      </c>
      <c r="AE40" s="18" t="str">
        <f t="shared" si="9"/>
        <v>Non-Competitive</v>
      </c>
      <c r="AF40" s="18" t="str">
        <f t="shared" si="9"/>
        <v>Competitive</v>
      </c>
      <c r="AG40" s="18">
        <v>4</v>
      </c>
      <c r="AH40" s="18">
        <v>8</v>
      </c>
      <c r="AI40" s="18">
        <v>12</v>
      </c>
      <c r="AJ40" s="18">
        <v>4</v>
      </c>
      <c r="AK40" s="18">
        <v>8</v>
      </c>
      <c r="AL40" s="18">
        <v>12</v>
      </c>
      <c r="AM40" s="18">
        <v>4</v>
      </c>
      <c r="AN40" s="18">
        <v>8</v>
      </c>
      <c r="AO40" s="18">
        <v>12</v>
      </c>
      <c r="AP40" s="18">
        <v>4</v>
      </c>
      <c r="AQ40" s="18">
        <v>8</v>
      </c>
      <c r="AR40" s="18">
        <v>12</v>
      </c>
      <c r="AS40" s="18">
        <v>0</v>
      </c>
      <c r="AT40" s="18">
        <v>0</v>
      </c>
      <c r="AU40" s="18">
        <v>0</v>
      </c>
    </row>
    <row r="41" spans="1:47" ht="15">
      <c r="A41" s="15" t="str">
        <f t="shared" si="3"/>
        <v>SBOMJCK5 35020__B TO_FROM</v>
      </c>
      <c r="B41" s="15" t="s">
        <v>137</v>
      </c>
      <c r="C41" s="15" t="s">
        <v>138</v>
      </c>
      <c r="D41" s="15">
        <v>717</v>
      </c>
      <c r="E41" s="15">
        <v>1</v>
      </c>
      <c r="F41" s="15">
        <v>1</v>
      </c>
      <c r="G41" s="15" t="s">
        <v>122</v>
      </c>
      <c r="H41" s="15" t="s">
        <v>139</v>
      </c>
      <c r="I41" s="15" t="s">
        <v>23</v>
      </c>
      <c r="J41" s="15">
        <v>73521.13</v>
      </c>
      <c r="K41" s="16">
        <v>-0.06489</v>
      </c>
      <c r="L41" s="16">
        <v>0.746578</v>
      </c>
      <c r="M41" s="16">
        <v>-0.06489</v>
      </c>
      <c r="N41" s="16">
        <v>0.746578</v>
      </c>
      <c r="O41" s="16">
        <v>891.0143</v>
      </c>
      <c r="P41" s="16">
        <v>-492.523</v>
      </c>
      <c r="Q41" s="16">
        <v>0</v>
      </c>
      <c r="R41" s="17">
        <v>2634.433</v>
      </c>
      <c r="S41" s="17">
        <v>3592.429</v>
      </c>
      <c r="T41" s="17" t="s">
        <v>21</v>
      </c>
      <c r="U41" s="18" t="b">
        <f t="shared" si="6"/>
        <v>0</v>
      </c>
      <c r="V41" s="18" t="b">
        <f t="shared" si="6"/>
        <v>0</v>
      </c>
      <c r="W41" s="18" t="b">
        <f t="shared" si="6"/>
        <v>0</v>
      </c>
      <c r="X41" s="18" t="b">
        <f t="shared" si="6"/>
        <v>0</v>
      </c>
      <c r="Y41" s="18" t="b">
        <f t="shared" si="6"/>
        <v>0</v>
      </c>
      <c r="Z41" s="18" t="b">
        <f t="shared" si="7"/>
        <v>1</v>
      </c>
      <c r="AA41" s="18" t="b">
        <f t="shared" si="8"/>
        <v>1</v>
      </c>
      <c r="AB41" s="18" t="str">
        <f t="shared" si="9"/>
        <v>Non-Competitive</v>
      </c>
      <c r="AC41" s="18" t="str">
        <f t="shared" si="9"/>
        <v>Non-Competitive</v>
      </c>
      <c r="AD41" s="18" t="str">
        <f t="shared" si="9"/>
        <v>Non-Competitive</v>
      </c>
      <c r="AE41" s="18" t="str">
        <f t="shared" si="9"/>
        <v>Non-Competitive</v>
      </c>
      <c r="AF41" s="18" t="str">
        <f t="shared" si="9"/>
        <v>Non-Competitive</v>
      </c>
      <c r="AG41" s="18">
        <v>7</v>
      </c>
      <c r="AH41" s="18">
        <v>7</v>
      </c>
      <c r="AI41" s="18">
        <v>7</v>
      </c>
      <c r="AJ41" s="18">
        <v>7</v>
      </c>
      <c r="AK41" s="18">
        <v>7</v>
      </c>
      <c r="AL41" s="18">
        <v>7</v>
      </c>
      <c r="AM41" s="18">
        <v>7</v>
      </c>
      <c r="AN41" s="18">
        <v>7</v>
      </c>
      <c r="AO41" s="18">
        <v>7</v>
      </c>
      <c r="AP41" s="18">
        <v>7</v>
      </c>
      <c r="AQ41" s="18">
        <v>7</v>
      </c>
      <c r="AR41" s="18">
        <v>7</v>
      </c>
      <c r="AS41" s="18">
        <v>7</v>
      </c>
      <c r="AT41" s="18">
        <v>7</v>
      </c>
      <c r="AU41" s="18">
        <v>7</v>
      </c>
    </row>
    <row r="42" spans="1:47" ht="15">
      <c r="A42" s="15" t="str">
        <f t="shared" si="3"/>
        <v>SBRAHA28 HAMILT_MAVERI1_1 FROM_TO</v>
      </c>
      <c r="B42" s="15" t="s">
        <v>140</v>
      </c>
      <c r="C42" s="15" t="s">
        <v>40</v>
      </c>
      <c r="D42" s="15">
        <v>122</v>
      </c>
      <c r="E42" s="15">
        <v>2</v>
      </c>
      <c r="F42" s="15">
        <v>2</v>
      </c>
      <c r="G42" s="15" t="s">
        <v>19</v>
      </c>
      <c r="H42" s="15" t="s">
        <v>41</v>
      </c>
      <c r="I42" s="15" t="s">
        <v>20</v>
      </c>
      <c r="J42" s="15">
        <v>73521.13</v>
      </c>
      <c r="K42" s="16">
        <v>-0.39482</v>
      </c>
      <c r="L42" s="16">
        <v>0.341068</v>
      </c>
      <c r="M42" s="16">
        <v>-0.45637</v>
      </c>
      <c r="N42" s="16">
        <v>0.341068</v>
      </c>
      <c r="O42" s="16">
        <v>449.5735</v>
      </c>
      <c r="P42" s="16">
        <v>-239.399</v>
      </c>
      <c r="Q42" s="16">
        <v>0</v>
      </c>
      <c r="R42" s="17">
        <v>2933.578</v>
      </c>
      <c r="S42" s="17">
        <v>7073.859</v>
      </c>
      <c r="T42" s="17" t="s">
        <v>21</v>
      </c>
      <c r="U42" s="18" t="b">
        <f t="shared" si="6"/>
        <v>0</v>
      </c>
      <c r="V42" s="18" t="b">
        <f t="shared" si="6"/>
        <v>0</v>
      </c>
      <c r="W42" s="18" t="b">
        <f t="shared" si="6"/>
        <v>0</v>
      </c>
      <c r="X42" s="18" t="b">
        <f t="shared" si="6"/>
        <v>0</v>
      </c>
      <c r="Y42" s="18" t="b">
        <f t="shared" si="6"/>
        <v>0</v>
      </c>
      <c r="Z42" s="18" t="b">
        <f t="shared" si="7"/>
        <v>1</v>
      </c>
      <c r="AA42" s="18" t="b">
        <f t="shared" si="8"/>
        <v>1</v>
      </c>
      <c r="AB42" s="18" t="str">
        <f t="shared" si="9"/>
        <v>Non-Competitive</v>
      </c>
      <c r="AC42" s="18" t="str">
        <f t="shared" si="9"/>
        <v>Non-Competitive</v>
      </c>
      <c r="AD42" s="18" t="str">
        <f t="shared" si="9"/>
        <v>Non-Competitive</v>
      </c>
      <c r="AE42" s="18" t="str">
        <f t="shared" si="9"/>
        <v>Non-Competitive</v>
      </c>
      <c r="AF42" s="18" t="str">
        <f t="shared" si="9"/>
        <v>Non-Competitive</v>
      </c>
      <c r="AG42" s="18">
        <v>32</v>
      </c>
      <c r="AH42" s="18">
        <v>32</v>
      </c>
      <c r="AI42" s="18">
        <v>34</v>
      </c>
      <c r="AJ42" s="18">
        <v>32</v>
      </c>
      <c r="AK42" s="18">
        <v>32</v>
      </c>
      <c r="AL42" s="18">
        <v>34</v>
      </c>
      <c r="AM42" s="18">
        <v>32</v>
      </c>
      <c r="AN42" s="18">
        <v>32</v>
      </c>
      <c r="AO42" s="18">
        <v>34</v>
      </c>
      <c r="AP42" s="18">
        <v>32</v>
      </c>
      <c r="AQ42" s="18">
        <v>32</v>
      </c>
      <c r="AR42" s="18">
        <v>34</v>
      </c>
      <c r="AS42" s="18">
        <v>32</v>
      </c>
      <c r="AT42" s="18">
        <v>32</v>
      </c>
      <c r="AU42" s="18">
        <v>34</v>
      </c>
    </row>
    <row r="43" spans="1:47" ht="15">
      <c r="A43" s="15" t="str">
        <f t="shared" si="3"/>
        <v>SBRAHA28 HAMILT_MAVERI1_1 TO_FROM</v>
      </c>
      <c r="B43" s="15" t="s">
        <v>140</v>
      </c>
      <c r="C43" s="15" t="s">
        <v>40</v>
      </c>
      <c r="D43" s="15">
        <v>122</v>
      </c>
      <c r="E43" s="15">
        <v>2</v>
      </c>
      <c r="F43" s="15">
        <v>2</v>
      </c>
      <c r="G43" s="15" t="s">
        <v>19</v>
      </c>
      <c r="H43" s="15" t="s">
        <v>41</v>
      </c>
      <c r="I43" s="15" t="s">
        <v>23</v>
      </c>
      <c r="J43" s="15">
        <v>73521.13</v>
      </c>
      <c r="K43" s="16">
        <v>-0.34107</v>
      </c>
      <c r="L43" s="16">
        <v>0.394819</v>
      </c>
      <c r="M43" s="16">
        <v>-0.34107</v>
      </c>
      <c r="N43" s="16">
        <v>0.456373</v>
      </c>
      <c r="O43" s="16">
        <v>265.4873</v>
      </c>
      <c r="P43" s="16">
        <v>-348.801</v>
      </c>
      <c r="Q43" s="16">
        <v>0</v>
      </c>
      <c r="R43" s="17">
        <v>7073.859</v>
      </c>
      <c r="S43" s="17">
        <v>2933.578</v>
      </c>
      <c r="T43" s="17" t="s">
        <v>21</v>
      </c>
      <c r="U43" s="18" t="b">
        <f t="shared" si="6"/>
        <v>0</v>
      </c>
      <c r="V43" s="18" t="b">
        <f t="shared" si="6"/>
        <v>0</v>
      </c>
      <c r="W43" s="18" t="b">
        <f t="shared" si="6"/>
        <v>0</v>
      </c>
      <c r="X43" s="18" t="b">
        <f t="shared" si="6"/>
        <v>0</v>
      </c>
      <c r="Y43" s="18" t="b">
        <f t="shared" si="6"/>
        <v>1</v>
      </c>
      <c r="Z43" s="18" t="b">
        <f t="shared" si="7"/>
        <v>1</v>
      </c>
      <c r="AA43" s="18" t="b">
        <f t="shared" si="8"/>
        <v>1</v>
      </c>
      <c r="AB43" s="18" t="str">
        <f t="shared" si="9"/>
        <v>Non-Competitive</v>
      </c>
      <c r="AC43" s="18" t="str">
        <f t="shared" si="9"/>
        <v>Non-Competitive</v>
      </c>
      <c r="AD43" s="18" t="str">
        <f t="shared" si="9"/>
        <v>Non-Competitive</v>
      </c>
      <c r="AE43" s="18" t="str">
        <f t="shared" si="9"/>
        <v>Non-Competitive</v>
      </c>
      <c r="AF43" s="18" t="str">
        <f t="shared" si="9"/>
        <v>Competitive</v>
      </c>
      <c r="AG43" s="18">
        <v>19</v>
      </c>
      <c r="AH43" s="18">
        <v>27</v>
      </c>
      <c r="AI43" s="18">
        <v>52</v>
      </c>
      <c r="AJ43" s="18">
        <v>19</v>
      </c>
      <c r="AK43" s="18">
        <v>27</v>
      </c>
      <c r="AL43" s="18">
        <v>52</v>
      </c>
      <c r="AM43" s="18">
        <v>19</v>
      </c>
      <c r="AN43" s="18">
        <v>27</v>
      </c>
      <c r="AO43" s="18">
        <v>52</v>
      </c>
      <c r="AP43" s="18">
        <v>19</v>
      </c>
      <c r="AQ43" s="18">
        <v>27</v>
      </c>
      <c r="AR43" s="18">
        <v>52</v>
      </c>
      <c r="AS43" s="18">
        <v>0</v>
      </c>
      <c r="AT43" s="18">
        <v>0</v>
      </c>
      <c r="AU43" s="18">
        <v>0</v>
      </c>
    </row>
    <row r="44" spans="1:47" ht="15">
      <c r="A44" s="15" t="str">
        <f t="shared" si="3"/>
        <v>SCHIWHT8 LKW_WHT_1 FROM_TO</v>
      </c>
      <c r="B44" s="15" t="s">
        <v>141</v>
      </c>
      <c r="C44" s="15" t="s">
        <v>59</v>
      </c>
      <c r="D44" s="15">
        <v>172</v>
      </c>
      <c r="E44" s="15">
        <v>13</v>
      </c>
      <c r="F44" s="15">
        <v>13</v>
      </c>
      <c r="G44" s="15" t="s">
        <v>60</v>
      </c>
      <c r="H44" s="15" t="s">
        <v>61</v>
      </c>
      <c r="I44" s="15" t="s">
        <v>20</v>
      </c>
      <c r="J44" s="15">
        <v>73521.13</v>
      </c>
      <c r="K44" s="16">
        <v>-0.22141</v>
      </c>
      <c r="L44" s="16">
        <v>0.609325</v>
      </c>
      <c r="M44" s="16">
        <v>-0.25221</v>
      </c>
      <c r="N44" s="16">
        <v>0.739121</v>
      </c>
      <c r="O44" s="16">
        <v>309.0611</v>
      </c>
      <c r="P44" s="16">
        <v>-569.311</v>
      </c>
      <c r="Q44" s="16">
        <v>0</v>
      </c>
      <c r="R44" s="17">
        <v>7678.617</v>
      </c>
      <c r="S44" s="17">
        <v>9120.112</v>
      </c>
      <c r="T44" s="17" t="s">
        <v>22</v>
      </c>
      <c r="U44" s="18" t="b">
        <f t="shared" si="6"/>
        <v>0</v>
      </c>
      <c r="V44" s="18" t="b">
        <f t="shared" si="6"/>
        <v>0</v>
      </c>
      <c r="W44" s="18" t="b">
        <f t="shared" si="6"/>
        <v>0</v>
      </c>
      <c r="X44" s="18" t="b">
        <f t="shared" si="6"/>
        <v>0</v>
      </c>
      <c r="Y44" s="18" t="b">
        <f t="shared" si="6"/>
        <v>0</v>
      </c>
      <c r="Z44" s="18" t="b">
        <f t="shared" si="7"/>
        <v>1</v>
      </c>
      <c r="AA44" s="18" t="b">
        <f t="shared" si="8"/>
        <v>1</v>
      </c>
      <c r="AB44" s="18" t="str">
        <f t="shared" si="9"/>
        <v>Non-Competitive</v>
      </c>
      <c r="AC44" s="18" t="str">
        <f t="shared" si="9"/>
        <v>Non-Competitive</v>
      </c>
      <c r="AD44" s="18" t="str">
        <f t="shared" si="9"/>
        <v>Non-Competitive</v>
      </c>
      <c r="AE44" s="18" t="str">
        <f t="shared" si="9"/>
        <v>Non-Competitive</v>
      </c>
      <c r="AF44" s="18" t="str">
        <f t="shared" si="9"/>
        <v>Non-Competitive</v>
      </c>
      <c r="AG44" s="18">
        <v>5</v>
      </c>
      <c r="AH44" s="18">
        <v>5</v>
      </c>
      <c r="AI44" s="18">
        <v>6</v>
      </c>
      <c r="AJ44" s="18">
        <v>5</v>
      </c>
      <c r="AK44" s="18">
        <v>5</v>
      </c>
      <c r="AL44" s="18">
        <v>6</v>
      </c>
      <c r="AM44" s="18">
        <v>5</v>
      </c>
      <c r="AN44" s="18">
        <v>5</v>
      </c>
      <c r="AO44" s="18">
        <v>6</v>
      </c>
      <c r="AP44" s="18">
        <v>5</v>
      </c>
      <c r="AQ44" s="18">
        <v>5</v>
      </c>
      <c r="AR44" s="18">
        <v>6</v>
      </c>
      <c r="AS44" s="18">
        <v>5</v>
      </c>
      <c r="AT44" s="18">
        <v>5</v>
      </c>
      <c r="AU44" s="18">
        <v>6</v>
      </c>
    </row>
    <row r="45" spans="1:47" ht="15">
      <c r="A45" s="15" t="str">
        <f t="shared" si="3"/>
        <v>SCHIWHT8 LKW_WHT_1 TO_FROM</v>
      </c>
      <c r="B45" s="15" t="s">
        <v>141</v>
      </c>
      <c r="C45" s="15" t="s">
        <v>59</v>
      </c>
      <c r="D45" s="15">
        <v>172</v>
      </c>
      <c r="E45" s="15">
        <v>13</v>
      </c>
      <c r="F45" s="15">
        <v>13</v>
      </c>
      <c r="G45" s="15" t="s">
        <v>60</v>
      </c>
      <c r="H45" s="15" t="s">
        <v>61</v>
      </c>
      <c r="I45" s="15" t="s">
        <v>23</v>
      </c>
      <c r="J45" s="15">
        <v>73521.13</v>
      </c>
      <c r="K45" s="16">
        <v>-0.60933</v>
      </c>
      <c r="L45" s="16">
        <v>0.221415</v>
      </c>
      <c r="M45" s="16">
        <v>-0.73912</v>
      </c>
      <c r="N45" s="16">
        <v>0.252213</v>
      </c>
      <c r="O45" s="16">
        <v>723.5219</v>
      </c>
      <c r="P45" s="16">
        <v>-159.928</v>
      </c>
      <c r="Q45" s="16">
        <v>0</v>
      </c>
      <c r="R45" s="17">
        <v>9120.112</v>
      </c>
      <c r="S45" s="17">
        <v>7678.617</v>
      </c>
      <c r="T45" s="17" t="s">
        <v>22</v>
      </c>
      <c r="U45" s="18" t="b">
        <f t="shared" si="6"/>
        <v>0</v>
      </c>
      <c r="V45" s="18" t="b">
        <f t="shared" si="6"/>
        <v>0</v>
      </c>
      <c r="W45" s="18" t="b">
        <f t="shared" si="6"/>
        <v>0</v>
      </c>
      <c r="X45" s="18" t="b">
        <f t="shared" si="6"/>
        <v>0</v>
      </c>
      <c r="Y45" s="18" t="b">
        <f t="shared" si="6"/>
        <v>0</v>
      </c>
      <c r="Z45" s="18" t="b">
        <f t="shared" si="7"/>
        <v>1</v>
      </c>
      <c r="AA45" s="18" t="b">
        <f t="shared" si="8"/>
        <v>1</v>
      </c>
      <c r="AB45" s="18" t="str">
        <f t="shared" si="9"/>
        <v>Non-Competitive</v>
      </c>
      <c r="AC45" s="18" t="str">
        <f t="shared" si="9"/>
        <v>Non-Competitive</v>
      </c>
      <c r="AD45" s="18" t="str">
        <f t="shared" si="9"/>
        <v>Non-Competitive</v>
      </c>
      <c r="AE45" s="18" t="str">
        <f t="shared" si="9"/>
        <v>Non-Competitive</v>
      </c>
      <c r="AF45" s="18" t="str">
        <f t="shared" si="9"/>
        <v>Non-Competitive</v>
      </c>
      <c r="AG45" s="18">
        <v>10</v>
      </c>
      <c r="AH45" s="18">
        <v>16</v>
      </c>
      <c r="AI45" s="18">
        <v>19</v>
      </c>
      <c r="AJ45" s="18">
        <v>10</v>
      </c>
      <c r="AK45" s="18">
        <v>16</v>
      </c>
      <c r="AL45" s="18">
        <v>19</v>
      </c>
      <c r="AM45" s="18">
        <v>10</v>
      </c>
      <c r="AN45" s="18">
        <v>16</v>
      </c>
      <c r="AO45" s="18">
        <v>19</v>
      </c>
      <c r="AP45" s="18">
        <v>10</v>
      </c>
      <c r="AQ45" s="18">
        <v>16</v>
      </c>
      <c r="AR45" s="18">
        <v>19</v>
      </c>
      <c r="AS45" s="18">
        <v>10</v>
      </c>
      <c r="AT45" s="18">
        <v>16</v>
      </c>
      <c r="AU45" s="18">
        <v>19</v>
      </c>
    </row>
    <row r="46" spans="1:47" ht="15">
      <c r="A46" s="15" t="str">
        <f t="shared" si="3"/>
        <v>SCHIWHT8 OLKW_BOS_1 FROM_TO</v>
      </c>
      <c r="B46" s="15" t="s">
        <v>141</v>
      </c>
      <c r="C46" s="15" t="s">
        <v>62</v>
      </c>
      <c r="D46" s="15">
        <v>190</v>
      </c>
      <c r="E46" s="15">
        <v>13</v>
      </c>
      <c r="F46" s="15">
        <v>13</v>
      </c>
      <c r="G46" s="15" t="s">
        <v>58</v>
      </c>
      <c r="H46" s="15" t="s">
        <v>61</v>
      </c>
      <c r="I46" s="15" t="s">
        <v>20</v>
      </c>
      <c r="J46" s="15">
        <v>73521.13</v>
      </c>
      <c r="K46" s="16">
        <v>-0.59798</v>
      </c>
      <c r="L46" s="16">
        <v>0.228705</v>
      </c>
      <c r="M46" s="16">
        <v>-0.73372</v>
      </c>
      <c r="N46" s="16">
        <v>0.228705</v>
      </c>
      <c r="O46" s="16">
        <v>752.8039</v>
      </c>
      <c r="P46" s="16">
        <v>-123.924</v>
      </c>
      <c r="Q46" s="16">
        <v>0</v>
      </c>
      <c r="R46" s="17">
        <v>9113.339</v>
      </c>
      <c r="S46" s="17">
        <v>7747.194</v>
      </c>
      <c r="T46" s="17" t="s">
        <v>22</v>
      </c>
      <c r="U46" s="18" t="b">
        <f t="shared" si="6"/>
        <v>0</v>
      </c>
      <c r="V46" s="18" t="b">
        <f t="shared" si="6"/>
        <v>0</v>
      </c>
      <c r="W46" s="18" t="b">
        <f t="shared" si="6"/>
        <v>0</v>
      </c>
      <c r="X46" s="18" t="b">
        <f t="shared" si="6"/>
        <v>0</v>
      </c>
      <c r="Y46" s="18" t="b">
        <f t="shared" si="6"/>
        <v>0</v>
      </c>
      <c r="Z46" s="18" t="b">
        <f t="shared" si="7"/>
        <v>1</v>
      </c>
      <c r="AA46" s="18" t="b">
        <f t="shared" si="8"/>
        <v>1</v>
      </c>
      <c r="AB46" s="18" t="str">
        <f t="shared" si="9"/>
        <v>Non-Competitive</v>
      </c>
      <c r="AC46" s="18" t="str">
        <f t="shared" si="9"/>
        <v>Non-Competitive</v>
      </c>
      <c r="AD46" s="18" t="str">
        <f t="shared" si="9"/>
        <v>Non-Competitive</v>
      </c>
      <c r="AE46" s="18" t="str">
        <f t="shared" si="9"/>
        <v>Non-Competitive</v>
      </c>
      <c r="AF46" s="18" t="str">
        <f t="shared" si="9"/>
        <v>Non-Competitive</v>
      </c>
      <c r="AG46" s="18">
        <v>10</v>
      </c>
      <c r="AH46" s="18">
        <v>15</v>
      </c>
      <c r="AI46" s="18">
        <v>18</v>
      </c>
      <c r="AJ46" s="18">
        <v>10</v>
      </c>
      <c r="AK46" s="18">
        <v>15</v>
      </c>
      <c r="AL46" s="18">
        <v>18</v>
      </c>
      <c r="AM46" s="18">
        <v>10</v>
      </c>
      <c r="AN46" s="18">
        <v>15</v>
      </c>
      <c r="AO46" s="18">
        <v>18</v>
      </c>
      <c r="AP46" s="18">
        <v>10</v>
      </c>
      <c r="AQ46" s="18">
        <v>15</v>
      </c>
      <c r="AR46" s="18">
        <v>18</v>
      </c>
      <c r="AS46" s="18">
        <v>10</v>
      </c>
      <c r="AT46" s="18">
        <v>15</v>
      </c>
      <c r="AU46" s="18">
        <v>18</v>
      </c>
    </row>
    <row r="47" spans="1:47" ht="15">
      <c r="A47" s="15" t="str">
        <f t="shared" si="3"/>
        <v>SCHIWHT8 OLKW_BOS_1 TO_FROM</v>
      </c>
      <c r="B47" s="15" t="s">
        <v>141</v>
      </c>
      <c r="C47" s="15" t="s">
        <v>62</v>
      </c>
      <c r="D47" s="15">
        <v>190</v>
      </c>
      <c r="E47" s="15">
        <v>13</v>
      </c>
      <c r="F47" s="15">
        <v>13</v>
      </c>
      <c r="G47" s="15" t="s">
        <v>58</v>
      </c>
      <c r="H47" s="15" t="s">
        <v>61</v>
      </c>
      <c r="I47" s="15" t="s">
        <v>23</v>
      </c>
      <c r="J47" s="15">
        <v>73521.13</v>
      </c>
      <c r="K47" s="16">
        <v>-0.2287</v>
      </c>
      <c r="L47" s="16">
        <v>0.597984</v>
      </c>
      <c r="M47" s="16">
        <v>-0.2287</v>
      </c>
      <c r="N47" s="16">
        <v>0.733722</v>
      </c>
      <c r="O47" s="16">
        <v>273.0043</v>
      </c>
      <c r="P47" s="16">
        <v>-599.203</v>
      </c>
      <c r="Q47" s="16">
        <v>0</v>
      </c>
      <c r="R47" s="17">
        <v>7747.194</v>
      </c>
      <c r="S47" s="17">
        <v>9113.339</v>
      </c>
      <c r="T47" s="17" t="s">
        <v>22</v>
      </c>
      <c r="U47" s="18" t="b">
        <f t="shared" si="6"/>
        <v>0</v>
      </c>
      <c r="V47" s="18" t="b">
        <f t="shared" si="6"/>
        <v>0</v>
      </c>
      <c r="W47" s="18" t="b">
        <f t="shared" si="6"/>
        <v>0</v>
      </c>
      <c r="X47" s="18" t="b">
        <f t="shared" si="6"/>
        <v>0</v>
      </c>
      <c r="Y47" s="18" t="b">
        <f t="shared" si="6"/>
        <v>0</v>
      </c>
      <c r="Z47" s="18" t="b">
        <f t="shared" si="7"/>
        <v>1</v>
      </c>
      <c r="AA47" s="18" t="b">
        <f t="shared" si="8"/>
        <v>1</v>
      </c>
      <c r="AB47" s="18" t="str">
        <f t="shared" si="9"/>
        <v>Non-Competitive</v>
      </c>
      <c r="AC47" s="18" t="str">
        <f t="shared" si="9"/>
        <v>Non-Competitive</v>
      </c>
      <c r="AD47" s="18" t="str">
        <f t="shared" si="9"/>
        <v>Non-Competitive</v>
      </c>
      <c r="AE47" s="18" t="str">
        <f t="shared" si="9"/>
        <v>Non-Competitive</v>
      </c>
      <c r="AF47" s="18" t="str">
        <f t="shared" si="9"/>
        <v>Non-Competitive</v>
      </c>
      <c r="AG47" s="18">
        <v>5</v>
      </c>
      <c r="AH47" s="18">
        <v>5</v>
      </c>
      <c r="AI47" s="18">
        <v>6</v>
      </c>
      <c r="AJ47" s="18">
        <v>5</v>
      </c>
      <c r="AK47" s="18">
        <v>5</v>
      </c>
      <c r="AL47" s="18">
        <v>6</v>
      </c>
      <c r="AM47" s="18">
        <v>5</v>
      </c>
      <c r="AN47" s="18">
        <v>5</v>
      </c>
      <c r="AO47" s="18">
        <v>6</v>
      </c>
      <c r="AP47" s="18">
        <v>5</v>
      </c>
      <c r="AQ47" s="18">
        <v>5</v>
      </c>
      <c r="AR47" s="18">
        <v>6</v>
      </c>
      <c r="AS47" s="18">
        <v>5</v>
      </c>
      <c r="AT47" s="18">
        <v>5</v>
      </c>
      <c r="AU47" s="18">
        <v>6</v>
      </c>
    </row>
    <row r="48" spans="1:47" ht="15">
      <c r="A48" s="15" t="str">
        <f t="shared" si="3"/>
        <v>SCRNODE8 WW2_RIO_1 FROM_TO</v>
      </c>
      <c r="B48" s="15" t="s">
        <v>66</v>
      </c>
      <c r="C48" s="15" t="s">
        <v>142</v>
      </c>
      <c r="D48" s="15">
        <v>154</v>
      </c>
      <c r="E48" s="15">
        <v>7</v>
      </c>
      <c r="F48" s="15">
        <v>7</v>
      </c>
      <c r="G48" s="15" t="s">
        <v>64</v>
      </c>
      <c r="H48" s="15" t="s">
        <v>67</v>
      </c>
      <c r="I48" s="15" t="s">
        <v>20</v>
      </c>
      <c r="J48" s="15">
        <v>73521.13</v>
      </c>
      <c r="K48" s="16">
        <v>-0.84789</v>
      </c>
      <c r="L48" s="16">
        <v>0.124078</v>
      </c>
      <c r="M48" s="16">
        <v>-0.84789</v>
      </c>
      <c r="N48" s="16">
        <v>0.124078</v>
      </c>
      <c r="O48" s="16">
        <v>171.9572</v>
      </c>
      <c r="P48" s="16">
        <v>-87.7052</v>
      </c>
      <c r="Q48" s="16">
        <v>0</v>
      </c>
      <c r="R48" s="17">
        <v>3381.421</v>
      </c>
      <c r="S48" s="17">
        <v>9503.471</v>
      </c>
      <c r="T48" s="17" t="s">
        <v>22</v>
      </c>
      <c r="U48" s="18" t="b">
        <f t="shared" si="6"/>
        <v>0</v>
      </c>
      <c r="V48" s="18" t="b">
        <f t="shared" si="6"/>
        <v>0</v>
      </c>
      <c r="W48" s="18" t="b">
        <f t="shared" si="6"/>
        <v>0</v>
      </c>
      <c r="X48" s="18" t="b">
        <f t="shared" si="6"/>
        <v>0</v>
      </c>
      <c r="Y48" s="18" t="b">
        <f t="shared" si="6"/>
        <v>0</v>
      </c>
      <c r="Z48" s="18" t="b">
        <f t="shared" si="7"/>
        <v>1</v>
      </c>
      <c r="AA48" s="18" t="b">
        <f t="shared" si="8"/>
        <v>1</v>
      </c>
      <c r="AB48" s="18" t="str">
        <f t="shared" si="9"/>
        <v>Non-Competitive</v>
      </c>
      <c r="AC48" s="18" t="str">
        <f t="shared" si="9"/>
        <v>Non-Competitive</v>
      </c>
      <c r="AD48" s="18" t="str">
        <f t="shared" si="9"/>
        <v>Non-Competitive</v>
      </c>
      <c r="AE48" s="18" t="str">
        <f t="shared" si="9"/>
        <v>Non-Competitive</v>
      </c>
      <c r="AF48" s="18" t="str">
        <f t="shared" si="9"/>
        <v>Non-Competitive</v>
      </c>
      <c r="AG48" s="18">
        <v>4</v>
      </c>
      <c r="AH48" s="18">
        <v>4</v>
      </c>
      <c r="AI48" s="18">
        <v>9</v>
      </c>
      <c r="AJ48" s="18">
        <v>4</v>
      </c>
      <c r="AK48" s="18">
        <v>4</v>
      </c>
      <c r="AL48" s="18">
        <v>9</v>
      </c>
      <c r="AM48" s="18">
        <v>4</v>
      </c>
      <c r="AN48" s="18">
        <v>4</v>
      </c>
      <c r="AO48" s="18">
        <v>9</v>
      </c>
      <c r="AP48" s="18">
        <v>4</v>
      </c>
      <c r="AQ48" s="18">
        <v>4</v>
      </c>
      <c r="AR48" s="18">
        <v>9</v>
      </c>
      <c r="AS48" s="18">
        <v>4</v>
      </c>
      <c r="AT48" s="18">
        <v>4</v>
      </c>
      <c r="AU48" s="18">
        <v>9</v>
      </c>
    </row>
    <row r="49" spans="1:47" ht="15">
      <c r="A49" s="15" t="str">
        <f t="shared" si="3"/>
        <v>SCRNODE8 WW2_RIO_1 TO_FROM</v>
      </c>
      <c r="B49" s="15" t="s">
        <v>66</v>
      </c>
      <c r="C49" s="15" t="s">
        <v>142</v>
      </c>
      <c r="D49" s="15">
        <v>154</v>
      </c>
      <c r="E49" s="15">
        <v>7</v>
      </c>
      <c r="F49" s="15">
        <v>7</v>
      </c>
      <c r="G49" s="15" t="s">
        <v>64</v>
      </c>
      <c r="H49" s="15" t="s">
        <v>67</v>
      </c>
      <c r="I49" s="15" t="s">
        <v>23</v>
      </c>
      <c r="J49" s="15">
        <v>73521.13</v>
      </c>
      <c r="K49" s="16">
        <v>-0.12408</v>
      </c>
      <c r="L49" s="16">
        <v>0.84789</v>
      </c>
      <c r="M49" s="16">
        <v>-0.12408</v>
      </c>
      <c r="N49" s="16">
        <v>0.84789</v>
      </c>
      <c r="O49" s="16">
        <v>164.8041</v>
      </c>
      <c r="P49" s="16">
        <v>-109.055</v>
      </c>
      <c r="Q49" s="16">
        <v>0</v>
      </c>
      <c r="R49" s="17">
        <v>9503.471</v>
      </c>
      <c r="S49" s="17">
        <v>3381.421</v>
      </c>
      <c r="T49" s="17" t="s">
        <v>22</v>
      </c>
      <c r="U49" s="18" t="b">
        <f t="shared" si="6"/>
        <v>0</v>
      </c>
      <c r="V49" s="18" t="b">
        <f t="shared" si="6"/>
        <v>0</v>
      </c>
      <c r="W49" s="18" t="b">
        <f t="shared" si="6"/>
        <v>0</v>
      </c>
      <c r="X49" s="18" t="b">
        <f t="shared" si="6"/>
        <v>0</v>
      </c>
      <c r="Y49" s="18" t="b">
        <f t="shared" si="6"/>
        <v>0</v>
      </c>
      <c r="Z49" s="18" t="b">
        <f t="shared" si="7"/>
        <v>1</v>
      </c>
      <c r="AA49" s="18" t="b">
        <f t="shared" si="8"/>
        <v>1</v>
      </c>
      <c r="AB49" s="18" t="str">
        <f t="shared" si="9"/>
        <v>Non-Competitive</v>
      </c>
      <c r="AC49" s="18" t="str">
        <f t="shared" si="9"/>
        <v>Non-Competitive</v>
      </c>
      <c r="AD49" s="18" t="str">
        <f t="shared" si="9"/>
        <v>Non-Competitive</v>
      </c>
      <c r="AE49" s="18" t="str">
        <f t="shared" si="9"/>
        <v>Non-Competitive</v>
      </c>
      <c r="AF49" s="18" t="str">
        <f t="shared" si="9"/>
        <v>Non-Competitive</v>
      </c>
      <c r="AG49" s="18">
        <v>12</v>
      </c>
      <c r="AH49" s="18">
        <v>12</v>
      </c>
      <c r="AI49" s="18">
        <v>12</v>
      </c>
      <c r="AJ49" s="18">
        <v>12</v>
      </c>
      <c r="AK49" s="18">
        <v>12</v>
      </c>
      <c r="AL49" s="18">
        <v>12</v>
      </c>
      <c r="AM49" s="18">
        <v>12</v>
      </c>
      <c r="AN49" s="18">
        <v>12</v>
      </c>
      <c r="AO49" s="18">
        <v>12</v>
      </c>
      <c r="AP49" s="18">
        <v>12</v>
      </c>
      <c r="AQ49" s="18">
        <v>12</v>
      </c>
      <c r="AR49" s="18">
        <v>12</v>
      </c>
      <c r="AS49" s="18">
        <v>12</v>
      </c>
      <c r="AT49" s="18">
        <v>12</v>
      </c>
      <c r="AU49" s="18">
        <v>12</v>
      </c>
    </row>
    <row r="50" spans="1:47" ht="15">
      <c r="A50" s="15" t="str">
        <f t="shared" si="3"/>
        <v>SFORRYS5 210__A FROM_TO</v>
      </c>
      <c r="B50" s="15" t="s">
        <v>143</v>
      </c>
      <c r="C50" s="15" t="s">
        <v>144</v>
      </c>
      <c r="D50" s="15">
        <v>956</v>
      </c>
      <c r="E50" s="15">
        <v>5</v>
      </c>
      <c r="F50" s="15">
        <v>5</v>
      </c>
      <c r="G50" s="15" t="s">
        <v>145</v>
      </c>
      <c r="H50" s="15" t="s">
        <v>146</v>
      </c>
      <c r="I50" s="15" t="s">
        <v>20</v>
      </c>
      <c r="J50" s="15">
        <v>73521.13</v>
      </c>
      <c r="K50" s="16">
        <v>-0.18808</v>
      </c>
      <c r="L50" s="16">
        <v>0.251031</v>
      </c>
      <c r="M50" s="16">
        <v>-0.2516</v>
      </c>
      <c r="N50" s="16">
        <v>0.251031</v>
      </c>
      <c r="O50" s="16">
        <v>1725.809</v>
      </c>
      <c r="P50" s="16">
        <v>-74.2876</v>
      </c>
      <c r="Q50" s="16">
        <v>0</v>
      </c>
      <c r="R50" s="17">
        <v>8506.947</v>
      </c>
      <c r="S50" s="17">
        <v>2518.023</v>
      </c>
      <c r="T50" s="17" t="s">
        <v>21</v>
      </c>
      <c r="U50" s="18" t="b">
        <f t="shared" si="6"/>
        <v>0</v>
      </c>
      <c r="V50" s="18" t="b">
        <f t="shared" si="6"/>
        <v>0</v>
      </c>
      <c r="W50" s="18" t="b">
        <f t="shared" si="6"/>
        <v>0</v>
      </c>
      <c r="X50" s="18" t="b">
        <f t="shared" si="6"/>
        <v>0</v>
      </c>
      <c r="Y50" s="18" t="b">
        <f t="shared" si="6"/>
        <v>1</v>
      </c>
      <c r="Z50" s="18" t="b">
        <f t="shared" si="7"/>
        <v>1</v>
      </c>
      <c r="AA50" s="18" t="b">
        <f t="shared" si="8"/>
        <v>1</v>
      </c>
      <c r="AB50" s="18" t="str">
        <f t="shared" si="9"/>
        <v>Non-Competitive</v>
      </c>
      <c r="AC50" s="18" t="str">
        <f t="shared" si="9"/>
        <v>Non-Competitive</v>
      </c>
      <c r="AD50" s="18" t="str">
        <f t="shared" si="9"/>
        <v>Non-Competitive</v>
      </c>
      <c r="AE50" s="18" t="str">
        <f t="shared" si="9"/>
        <v>Non-Competitive</v>
      </c>
      <c r="AF50" s="18" t="str">
        <f t="shared" si="9"/>
        <v>Competitive</v>
      </c>
      <c r="AG50" s="18">
        <v>17</v>
      </c>
      <c r="AH50" s="18">
        <v>17</v>
      </c>
      <c r="AI50" s="18">
        <v>20</v>
      </c>
      <c r="AJ50" s="18">
        <v>17</v>
      </c>
      <c r="AK50" s="18">
        <v>17</v>
      </c>
      <c r="AL50" s="18">
        <v>20</v>
      </c>
      <c r="AM50" s="18">
        <v>17</v>
      </c>
      <c r="AN50" s="18">
        <v>17</v>
      </c>
      <c r="AO50" s="18">
        <v>20</v>
      </c>
      <c r="AP50" s="18">
        <v>17</v>
      </c>
      <c r="AQ50" s="18">
        <v>17</v>
      </c>
      <c r="AR50" s="18">
        <v>20</v>
      </c>
      <c r="AS50" s="18">
        <v>0</v>
      </c>
      <c r="AT50" s="18">
        <v>0</v>
      </c>
      <c r="AU50" s="18">
        <v>0</v>
      </c>
    </row>
    <row r="51" spans="1:47" ht="15">
      <c r="A51" s="15" t="str">
        <f t="shared" si="3"/>
        <v>SFORRYS5 210__A TO_FROM</v>
      </c>
      <c r="B51" s="15" t="s">
        <v>143</v>
      </c>
      <c r="C51" s="15" t="s">
        <v>144</v>
      </c>
      <c r="D51" s="15">
        <v>956</v>
      </c>
      <c r="E51" s="15">
        <v>5</v>
      </c>
      <c r="F51" s="15">
        <v>5</v>
      </c>
      <c r="G51" s="15" t="s">
        <v>145</v>
      </c>
      <c r="H51" s="15" t="s">
        <v>146</v>
      </c>
      <c r="I51" s="15" t="s">
        <v>23</v>
      </c>
      <c r="J51" s="15">
        <v>73521.13</v>
      </c>
      <c r="K51" s="16">
        <v>-0.25103</v>
      </c>
      <c r="L51" s="16">
        <v>0.188081</v>
      </c>
      <c r="M51" s="16">
        <v>-0.25103</v>
      </c>
      <c r="N51" s="16">
        <v>0.251603</v>
      </c>
      <c r="O51" s="16">
        <v>568.8446</v>
      </c>
      <c r="P51" s="16">
        <v>-1197.9</v>
      </c>
      <c r="Q51" s="16">
        <v>0</v>
      </c>
      <c r="R51" s="17">
        <v>2518.023</v>
      </c>
      <c r="S51" s="17">
        <v>8506.947</v>
      </c>
      <c r="T51" s="17" t="s">
        <v>21</v>
      </c>
      <c r="U51" s="18" t="b">
        <f t="shared" si="6"/>
        <v>0</v>
      </c>
      <c r="V51" s="18" t="b">
        <f t="shared" si="6"/>
        <v>0</v>
      </c>
      <c r="W51" s="18" t="b">
        <f t="shared" si="6"/>
        <v>0</v>
      </c>
      <c r="X51" s="18" t="b">
        <f t="shared" si="6"/>
        <v>0</v>
      </c>
      <c r="Y51" s="18" t="b">
        <f t="shared" si="6"/>
        <v>0</v>
      </c>
      <c r="Z51" s="18" t="b">
        <f t="shared" si="7"/>
        <v>1</v>
      </c>
      <c r="AA51" s="18" t="b">
        <f t="shared" si="8"/>
        <v>1</v>
      </c>
      <c r="AB51" s="18" t="str">
        <f t="shared" si="9"/>
        <v>Non-Competitive</v>
      </c>
      <c r="AC51" s="18" t="str">
        <f t="shared" si="9"/>
        <v>Non-Competitive</v>
      </c>
      <c r="AD51" s="18" t="str">
        <f t="shared" si="9"/>
        <v>Non-Competitive</v>
      </c>
      <c r="AE51" s="18" t="str">
        <f t="shared" si="9"/>
        <v>Non-Competitive</v>
      </c>
      <c r="AF51" s="18" t="str">
        <f t="shared" si="9"/>
        <v>Non-Competitive</v>
      </c>
      <c r="AG51" s="18">
        <v>8</v>
      </c>
      <c r="AH51" s="18">
        <v>8</v>
      </c>
      <c r="AI51" s="18">
        <v>20</v>
      </c>
      <c r="AJ51" s="18">
        <v>8</v>
      </c>
      <c r="AK51" s="18">
        <v>8</v>
      </c>
      <c r="AL51" s="18">
        <v>20</v>
      </c>
      <c r="AM51" s="18">
        <v>8</v>
      </c>
      <c r="AN51" s="18">
        <v>8</v>
      </c>
      <c r="AO51" s="18">
        <v>20</v>
      </c>
      <c r="AP51" s="18">
        <v>8</v>
      </c>
      <c r="AQ51" s="18">
        <v>8</v>
      </c>
      <c r="AR51" s="18">
        <v>20</v>
      </c>
      <c r="AS51" s="18">
        <v>8</v>
      </c>
      <c r="AT51" s="18">
        <v>8</v>
      </c>
      <c r="AU51" s="18">
        <v>20</v>
      </c>
    </row>
    <row r="52" spans="1:47" ht="15">
      <c r="A52" s="15" t="str">
        <f t="shared" si="3"/>
        <v>SHSAPBS8 6550__A FROM_TO</v>
      </c>
      <c r="B52" s="15" t="s">
        <v>147</v>
      </c>
      <c r="C52" s="15" t="s">
        <v>148</v>
      </c>
      <c r="D52" s="15">
        <v>143</v>
      </c>
      <c r="E52" s="15">
        <v>6</v>
      </c>
      <c r="F52" s="15">
        <v>6</v>
      </c>
      <c r="G52" s="15" t="s">
        <v>68</v>
      </c>
      <c r="H52" s="15" t="s">
        <v>149</v>
      </c>
      <c r="I52" s="15" t="s">
        <v>20</v>
      </c>
      <c r="J52" s="15">
        <v>73521.13</v>
      </c>
      <c r="K52" s="16">
        <v>-0.60791</v>
      </c>
      <c r="L52" s="16">
        <v>0.065443</v>
      </c>
      <c r="M52" s="16">
        <v>-0.60791</v>
      </c>
      <c r="N52" s="16">
        <v>0.065443</v>
      </c>
      <c r="O52" s="16">
        <v>145.1351</v>
      </c>
      <c r="P52" s="16">
        <v>18.70455</v>
      </c>
      <c r="Q52" s="16">
        <v>0</v>
      </c>
      <c r="R52" s="17">
        <v>10000</v>
      </c>
      <c r="S52" s="17">
        <v>5150.653</v>
      </c>
      <c r="T52" s="17" t="s">
        <v>22</v>
      </c>
      <c r="U52" s="18" t="b">
        <f t="shared" si="6"/>
        <v>0</v>
      </c>
      <c r="V52" s="18" t="b">
        <f t="shared" si="6"/>
        <v>0</v>
      </c>
      <c r="W52" s="18" t="b">
        <f t="shared" si="6"/>
        <v>0</v>
      </c>
      <c r="X52" s="18" t="b">
        <f t="shared" si="6"/>
        <v>0</v>
      </c>
      <c r="Y52" s="18" t="b">
        <f t="shared" si="6"/>
        <v>0</v>
      </c>
      <c r="Z52" s="18" t="b">
        <f t="shared" si="7"/>
        <v>1</v>
      </c>
      <c r="AA52" s="18" t="b">
        <f t="shared" si="8"/>
        <v>1</v>
      </c>
      <c r="AB52" s="18" t="str">
        <f t="shared" si="9"/>
        <v>Non-Competitive</v>
      </c>
      <c r="AC52" s="18" t="str">
        <f t="shared" si="9"/>
        <v>Non-Competitive</v>
      </c>
      <c r="AD52" s="18" t="str">
        <f t="shared" si="9"/>
        <v>Non-Competitive</v>
      </c>
      <c r="AE52" s="18" t="str">
        <f t="shared" si="9"/>
        <v>Non-Competitive</v>
      </c>
      <c r="AF52" s="18" t="str">
        <f t="shared" si="9"/>
        <v>Non-Competitive</v>
      </c>
      <c r="AG52" s="18">
        <v>4</v>
      </c>
      <c r="AH52" s="18">
        <v>4</v>
      </c>
      <c r="AI52" s="18">
        <v>4</v>
      </c>
      <c r="AJ52" s="18">
        <v>4</v>
      </c>
      <c r="AK52" s="18">
        <v>4</v>
      </c>
      <c r="AL52" s="18">
        <v>4</v>
      </c>
      <c r="AM52" s="18">
        <v>4</v>
      </c>
      <c r="AN52" s="18">
        <v>4</v>
      </c>
      <c r="AO52" s="18">
        <v>4</v>
      </c>
      <c r="AP52" s="18">
        <v>4</v>
      </c>
      <c r="AQ52" s="18">
        <v>4</v>
      </c>
      <c r="AR52" s="18">
        <v>4</v>
      </c>
      <c r="AS52" s="18">
        <v>4</v>
      </c>
      <c r="AT52" s="18">
        <v>4</v>
      </c>
      <c r="AU52" s="18">
        <v>4</v>
      </c>
    </row>
    <row r="53" spans="1:47" ht="15">
      <c r="A53" s="15" t="str">
        <f t="shared" si="3"/>
        <v>SHSAPBS8 6550__A TO_FROM</v>
      </c>
      <c r="B53" s="15" t="s">
        <v>147</v>
      </c>
      <c r="C53" s="15" t="s">
        <v>148</v>
      </c>
      <c r="D53" s="15">
        <v>143</v>
      </c>
      <c r="E53" s="15">
        <v>6</v>
      </c>
      <c r="F53" s="15">
        <v>6</v>
      </c>
      <c r="G53" s="15" t="s">
        <v>68</v>
      </c>
      <c r="H53" s="15" t="s">
        <v>149</v>
      </c>
      <c r="I53" s="15" t="s">
        <v>23</v>
      </c>
      <c r="J53" s="15">
        <v>73521.13</v>
      </c>
      <c r="K53" s="16">
        <v>-0.06544</v>
      </c>
      <c r="L53" s="16">
        <v>0.607913</v>
      </c>
      <c r="M53" s="16">
        <v>-0.06544</v>
      </c>
      <c r="N53" s="16">
        <v>0.607913</v>
      </c>
      <c r="O53" s="16">
        <v>55.69306</v>
      </c>
      <c r="P53" s="16">
        <v>-114.264</v>
      </c>
      <c r="Q53" s="16">
        <v>0</v>
      </c>
      <c r="R53" s="17">
        <v>5150.653</v>
      </c>
      <c r="S53" s="17">
        <v>10000</v>
      </c>
      <c r="T53" s="17" t="s">
        <v>21</v>
      </c>
      <c r="U53" s="18" t="b">
        <f t="shared" si="6"/>
        <v>0</v>
      </c>
      <c r="V53" s="18" t="b">
        <f t="shared" si="6"/>
        <v>0</v>
      </c>
      <c r="W53" s="18" t="b">
        <f t="shared" si="6"/>
        <v>0</v>
      </c>
      <c r="X53" s="18" t="b">
        <f t="shared" si="6"/>
        <v>0</v>
      </c>
      <c r="Y53" s="18" t="b">
        <f t="shared" si="6"/>
        <v>0</v>
      </c>
      <c r="Z53" s="18" t="b">
        <f t="shared" si="7"/>
        <v>1</v>
      </c>
      <c r="AA53" s="18" t="b">
        <f t="shared" si="8"/>
        <v>1</v>
      </c>
      <c r="AB53" s="18" t="str">
        <f t="shared" si="9"/>
        <v>Non-Competitive</v>
      </c>
      <c r="AC53" s="18" t="str">
        <f t="shared" si="9"/>
        <v>Non-Competitive</v>
      </c>
      <c r="AD53" s="18" t="str">
        <f t="shared" si="9"/>
        <v>Non-Competitive</v>
      </c>
      <c r="AE53" s="18" t="str">
        <f t="shared" si="9"/>
        <v>Non-Competitive</v>
      </c>
      <c r="AF53" s="18" t="str">
        <f t="shared" si="9"/>
        <v>Non-Competitive</v>
      </c>
      <c r="AG53" s="18">
        <v>5</v>
      </c>
      <c r="AH53" s="18">
        <v>5</v>
      </c>
      <c r="AI53" s="18">
        <v>5</v>
      </c>
      <c r="AJ53" s="18">
        <v>5</v>
      </c>
      <c r="AK53" s="18">
        <v>5</v>
      </c>
      <c r="AL53" s="18">
        <v>5</v>
      </c>
      <c r="AM53" s="18">
        <v>5</v>
      </c>
      <c r="AN53" s="18">
        <v>5</v>
      </c>
      <c r="AO53" s="18">
        <v>5</v>
      </c>
      <c r="AP53" s="18">
        <v>5</v>
      </c>
      <c r="AQ53" s="18">
        <v>5</v>
      </c>
      <c r="AR53" s="18">
        <v>5</v>
      </c>
      <c r="AS53" s="18">
        <v>5</v>
      </c>
      <c r="AT53" s="18">
        <v>5</v>
      </c>
      <c r="AU53" s="18">
        <v>5</v>
      </c>
    </row>
    <row r="54" spans="1:47" ht="15">
      <c r="A54" s="15" t="str">
        <f t="shared" si="3"/>
        <v>SILLFTL8 OZNA_OZNR1_1 FROM_TO</v>
      </c>
      <c r="B54" s="15" t="s">
        <v>73</v>
      </c>
      <c r="C54" s="15" t="s">
        <v>150</v>
      </c>
      <c r="D54" s="15">
        <v>38</v>
      </c>
      <c r="E54" s="15">
        <v>1</v>
      </c>
      <c r="F54" s="15">
        <v>1</v>
      </c>
      <c r="G54" s="15" t="s">
        <v>151</v>
      </c>
      <c r="H54" s="15" t="s">
        <v>152</v>
      </c>
      <c r="I54" s="15" t="s">
        <v>20</v>
      </c>
      <c r="J54" s="15">
        <v>73521.13</v>
      </c>
      <c r="K54" s="16">
        <v>-0.03245</v>
      </c>
      <c r="L54" s="16">
        <v>0.115916</v>
      </c>
      <c r="M54" s="16">
        <v>-0.16808</v>
      </c>
      <c r="N54" s="16">
        <v>0.788232</v>
      </c>
      <c r="O54" s="16">
        <v>93.18898</v>
      </c>
      <c r="P54" s="16">
        <v>-139.32</v>
      </c>
      <c r="Q54" s="16">
        <v>0</v>
      </c>
      <c r="R54" s="17">
        <v>7288.37</v>
      </c>
      <c r="S54" s="17">
        <v>2006.095</v>
      </c>
      <c r="T54" s="17" t="s">
        <v>21</v>
      </c>
      <c r="U54" s="18" t="b">
        <f t="shared" si="6"/>
        <v>0</v>
      </c>
      <c r="V54" s="18" t="b">
        <f t="shared" si="6"/>
        <v>0</v>
      </c>
      <c r="W54" s="18" t="b">
        <f t="shared" si="6"/>
        <v>0</v>
      </c>
      <c r="X54" s="18" t="b">
        <f t="shared" si="6"/>
        <v>1</v>
      </c>
      <c r="Y54" s="18" t="b">
        <f t="shared" si="6"/>
        <v>1</v>
      </c>
      <c r="Z54" s="18" t="b">
        <f t="shared" si="7"/>
        <v>1</v>
      </c>
      <c r="AA54" s="18" t="b">
        <f t="shared" si="8"/>
        <v>1</v>
      </c>
      <c r="AB54" s="18" t="str">
        <f t="shared" si="9"/>
        <v>Non-Competitive</v>
      </c>
      <c r="AC54" s="18" t="str">
        <f t="shared" si="9"/>
        <v>Non-Competitive</v>
      </c>
      <c r="AD54" s="18" t="str">
        <f t="shared" si="9"/>
        <v>Non-Competitive</v>
      </c>
      <c r="AE54" s="18" t="str">
        <f t="shared" si="9"/>
        <v>Competitive</v>
      </c>
      <c r="AF54" s="18" t="str">
        <f t="shared" si="9"/>
        <v>Competitive</v>
      </c>
      <c r="AG54" s="18">
        <v>11</v>
      </c>
      <c r="AH54" s="18">
        <v>13</v>
      </c>
      <c r="AI54" s="18">
        <v>13</v>
      </c>
      <c r="AJ54" s="18">
        <v>11</v>
      </c>
      <c r="AK54" s="18">
        <v>13</v>
      </c>
      <c r="AL54" s="18">
        <v>13</v>
      </c>
      <c r="AM54" s="18">
        <v>11</v>
      </c>
      <c r="AN54" s="18">
        <v>13</v>
      </c>
      <c r="AO54" s="18">
        <v>13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</row>
    <row r="55" spans="1:47" ht="15">
      <c r="A55" s="15" t="str">
        <f t="shared" si="3"/>
        <v>SILLFTL8 OZNA_OZNR1_1 TO_FROM</v>
      </c>
      <c r="B55" s="15" t="s">
        <v>73</v>
      </c>
      <c r="C55" s="15" t="s">
        <v>150</v>
      </c>
      <c r="D55" s="15">
        <v>38</v>
      </c>
      <c r="E55" s="15">
        <v>1</v>
      </c>
      <c r="F55" s="15">
        <v>1</v>
      </c>
      <c r="G55" s="15" t="s">
        <v>151</v>
      </c>
      <c r="H55" s="15" t="s">
        <v>152</v>
      </c>
      <c r="I55" s="15" t="s">
        <v>23</v>
      </c>
      <c r="J55" s="15">
        <v>73521.13</v>
      </c>
      <c r="K55" s="16">
        <v>-0.11592</v>
      </c>
      <c r="L55" s="16">
        <v>0.03245</v>
      </c>
      <c r="M55" s="16">
        <v>-0.78823</v>
      </c>
      <c r="N55" s="16">
        <v>0.168076</v>
      </c>
      <c r="O55" s="16">
        <v>179.5237</v>
      </c>
      <c r="P55" s="16">
        <v>-72.0832</v>
      </c>
      <c r="Q55" s="16">
        <v>0</v>
      </c>
      <c r="R55" s="17">
        <v>2006.095</v>
      </c>
      <c r="S55" s="17">
        <v>7288.37</v>
      </c>
      <c r="T55" s="17" t="s">
        <v>21</v>
      </c>
      <c r="U55" s="18" t="b">
        <f t="shared" si="6"/>
        <v>0</v>
      </c>
      <c r="V55" s="18" t="b">
        <f t="shared" si="6"/>
        <v>0</v>
      </c>
      <c r="W55" s="18" t="b">
        <f t="shared" si="6"/>
        <v>0</v>
      </c>
      <c r="X55" s="18" t="b">
        <f t="shared" si="6"/>
        <v>0</v>
      </c>
      <c r="Y55" s="18" t="b">
        <f t="shared" si="6"/>
        <v>0</v>
      </c>
      <c r="Z55" s="18" t="b">
        <f t="shared" si="7"/>
        <v>1</v>
      </c>
      <c r="AA55" s="18" t="b">
        <f t="shared" si="8"/>
        <v>1</v>
      </c>
      <c r="AB55" s="18" t="str">
        <f t="shared" si="9"/>
        <v>Non-Competitive</v>
      </c>
      <c r="AC55" s="18" t="str">
        <f t="shared" si="9"/>
        <v>Non-Competitive</v>
      </c>
      <c r="AD55" s="18" t="str">
        <f t="shared" si="9"/>
        <v>Non-Competitive</v>
      </c>
      <c r="AE55" s="18" t="str">
        <f t="shared" si="9"/>
        <v>Non-Competitive</v>
      </c>
      <c r="AF55" s="18" t="str">
        <f t="shared" si="9"/>
        <v>Non-Competitive</v>
      </c>
      <c r="AG55" s="18">
        <v>3</v>
      </c>
      <c r="AH55" s="18">
        <v>3</v>
      </c>
      <c r="AI55" s="18">
        <v>3</v>
      </c>
      <c r="AJ55" s="18">
        <v>3</v>
      </c>
      <c r="AK55" s="18">
        <v>3</v>
      </c>
      <c r="AL55" s="18">
        <v>3</v>
      </c>
      <c r="AM55" s="18">
        <v>3</v>
      </c>
      <c r="AN55" s="18">
        <v>3</v>
      </c>
      <c r="AO55" s="18">
        <v>3</v>
      </c>
      <c r="AP55" s="18">
        <v>3</v>
      </c>
      <c r="AQ55" s="18">
        <v>3</v>
      </c>
      <c r="AR55" s="18">
        <v>3</v>
      </c>
      <c r="AS55" s="18">
        <v>3</v>
      </c>
      <c r="AT55" s="18">
        <v>3</v>
      </c>
      <c r="AU55" s="18">
        <v>3</v>
      </c>
    </row>
    <row r="56" spans="1:47" ht="15">
      <c r="A56" s="15" t="str">
        <f t="shared" si="3"/>
        <v>SMDFHLT8 6101__B FROM_TO</v>
      </c>
      <c r="B56" s="15" t="s">
        <v>78</v>
      </c>
      <c r="C56" s="15" t="s">
        <v>153</v>
      </c>
      <c r="D56" s="15">
        <v>165</v>
      </c>
      <c r="E56" s="15">
        <v>5</v>
      </c>
      <c r="F56" s="15">
        <v>5</v>
      </c>
      <c r="G56" s="15" t="s">
        <v>149</v>
      </c>
      <c r="H56" s="15" t="s">
        <v>154</v>
      </c>
      <c r="I56" s="15" t="s">
        <v>20</v>
      </c>
      <c r="J56" s="15">
        <v>73521.13</v>
      </c>
      <c r="K56" s="16">
        <v>-0.7669</v>
      </c>
      <c r="L56" s="16">
        <v>0.120519</v>
      </c>
      <c r="M56" s="16">
        <v>-0.77017</v>
      </c>
      <c r="N56" s="16">
        <v>0.120519</v>
      </c>
      <c r="O56" s="16">
        <v>148.9414</v>
      </c>
      <c r="P56" s="16">
        <v>-11.7999</v>
      </c>
      <c r="Q56" s="16">
        <v>0</v>
      </c>
      <c r="R56" s="17">
        <v>5119.876</v>
      </c>
      <c r="S56" s="17">
        <v>9514.669</v>
      </c>
      <c r="T56" s="17" t="s">
        <v>21</v>
      </c>
      <c r="U56" s="18" t="b">
        <f t="shared" si="6"/>
        <v>0</v>
      </c>
      <c r="V56" s="18" t="b">
        <f t="shared" si="6"/>
        <v>0</v>
      </c>
      <c r="W56" s="18" t="b">
        <f t="shared" si="6"/>
        <v>0</v>
      </c>
      <c r="X56" s="18" t="b">
        <f t="shared" si="6"/>
        <v>0</v>
      </c>
      <c r="Y56" s="18" t="b">
        <f t="shared" si="6"/>
        <v>0</v>
      </c>
      <c r="Z56" s="18" t="b">
        <f t="shared" si="7"/>
        <v>1</v>
      </c>
      <c r="AA56" s="18" t="b">
        <f t="shared" si="8"/>
        <v>1</v>
      </c>
      <c r="AB56" s="18" t="str">
        <f t="shared" si="9"/>
        <v>Non-Competitive</v>
      </c>
      <c r="AC56" s="18" t="str">
        <f t="shared" si="9"/>
        <v>Non-Competitive</v>
      </c>
      <c r="AD56" s="18" t="str">
        <f t="shared" si="9"/>
        <v>Non-Competitive</v>
      </c>
      <c r="AE56" s="18" t="str">
        <f t="shared" si="9"/>
        <v>Non-Competitive</v>
      </c>
      <c r="AF56" s="18" t="str">
        <f t="shared" si="9"/>
        <v>Non-Competitive</v>
      </c>
      <c r="AG56" s="18">
        <v>1</v>
      </c>
      <c r="AH56" s="18">
        <v>1</v>
      </c>
      <c r="AI56" s="18">
        <v>1</v>
      </c>
      <c r="AJ56" s="18">
        <v>1</v>
      </c>
      <c r="AK56" s="18">
        <v>1</v>
      </c>
      <c r="AL56" s="18">
        <v>1</v>
      </c>
      <c r="AM56" s="18">
        <v>1</v>
      </c>
      <c r="AN56" s="18">
        <v>1</v>
      </c>
      <c r="AO56" s="18">
        <v>1</v>
      </c>
      <c r="AP56" s="18">
        <v>1</v>
      </c>
      <c r="AQ56" s="18">
        <v>1</v>
      </c>
      <c r="AR56" s="18">
        <v>1</v>
      </c>
      <c r="AS56" s="18">
        <v>1</v>
      </c>
      <c r="AT56" s="18">
        <v>1</v>
      </c>
      <c r="AU56" s="18">
        <v>1</v>
      </c>
    </row>
    <row r="57" spans="1:47" ht="15">
      <c r="A57" s="15" t="str">
        <f t="shared" si="3"/>
        <v>SMDFHLT8 6101__B TO_FROM</v>
      </c>
      <c r="B57" s="15" t="s">
        <v>78</v>
      </c>
      <c r="C57" s="15" t="s">
        <v>153</v>
      </c>
      <c r="D57" s="15">
        <v>165</v>
      </c>
      <c r="E57" s="15">
        <v>5</v>
      </c>
      <c r="F57" s="15">
        <v>5</v>
      </c>
      <c r="G57" s="15" t="s">
        <v>149</v>
      </c>
      <c r="H57" s="15" t="s">
        <v>154</v>
      </c>
      <c r="I57" s="15" t="s">
        <v>23</v>
      </c>
      <c r="J57" s="15">
        <v>73521.13</v>
      </c>
      <c r="K57" s="16">
        <v>-0.12052</v>
      </c>
      <c r="L57" s="16">
        <v>0.766904</v>
      </c>
      <c r="M57" s="16">
        <v>-0.12052</v>
      </c>
      <c r="N57" s="16">
        <v>0.770175</v>
      </c>
      <c r="O57" s="16">
        <v>126.6789</v>
      </c>
      <c r="P57" s="16">
        <v>-114.008</v>
      </c>
      <c r="Q57" s="16">
        <v>0</v>
      </c>
      <c r="R57" s="17">
        <v>9514.669</v>
      </c>
      <c r="S57" s="17">
        <v>5119.876</v>
      </c>
      <c r="T57" s="17" t="s">
        <v>21</v>
      </c>
      <c r="U57" s="18" t="b">
        <f t="shared" si="6"/>
        <v>0</v>
      </c>
      <c r="V57" s="18" t="b">
        <f t="shared" si="6"/>
        <v>0</v>
      </c>
      <c r="W57" s="18" t="b">
        <f t="shared" si="6"/>
        <v>0</v>
      </c>
      <c r="X57" s="18" t="b">
        <f t="shared" si="6"/>
        <v>0</v>
      </c>
      <c r="Y57" s="18" t="b">
        <f t="shared" si="6"/>
        <v>0</v>
      </c>
      <c r="Z57" s="18" t="b">
        <f t="shared" si="7"/>
        <v>1</v>
      </c>
      <c r="AA57" s="18" t="b">
        <f t="shared" si="8"/>
        <v>1</v>
      </c>
      <c r="AB57" s="18" t="str">
        <f t="shared" si="9"/>
        <v>Non-Competitive</v>
      </c>
      <c r="AC57" s="18" t="str">
        <f t="shared" si="9"/>
        <v>Non-Competitive</v>
      </c>
      <c r="AD57" s="18" t="str">
        <f t="shared" si="9"/>
        <v>Non-Competitive</v>
      </c>
      <c r="AE57" s="18" t="str">
        <f t="shared" si="9"/>
        <v>Non-Competitive</v>
      </c>
      <c r="AF57" s="18" t="str">
        <f t="shared" si="9"/>
        <v>Non-Competitive</v>
      </c>
      <c r="AG57" s="18">
        <v>17</v>
      </c>
      <c r="AH57" s="18">
        <v>17</v>
      </c>
      <c r="AI57" s="18">
        <v>17</v>
      </c>
      <c r="AJ57" s="18">
        <v>17</v>
      </c>
      <c r="AK57" s="18">
        <v>17</v>
      </c>
      <c r="AL57" s="18">
        <v>17</v>
      </c>
      <c r="AM57" s="18">
        <v>17</v>
      </c>
      <c r="AN57" s="18">
        <v>17</v>
      </c>
      <c r="AO57" s="18">
        <v>17</v>
      </c>
      <c r="AP57" s="18">
        <v>17</v>
      </c>
      <c r="AQ57" s="18">
        <v>17</v>
      </c>
      <c r="AR57" s="18">
        <v>17</v>
      </c>
      <c r="AS57" s="18">
        <v>17</v>
      </c>
      <c r="AT57" s="18">
        <v>17</v>
      </c>
      <c r="AU57" s="18">
        <v>17</v>
      </c>
    </row>
    <row r="58" spans="1:47" ht="15">
      <c r="A58" s="15" t="str">
        <f t="shared" si="3"/>
        <v>SMGSLNG5 6051__A FROM_TO</v>
      </c>
      <c r="B58" s="15" t="s">
        <v>155</v>
      </c>
      <c r="C58" s="15" t="s">
        <v>156</v>
      </c>
      <c r="D58" s="15">
        <v>1031</v>
      </c>
      <c r="E58" s="15">
        <v>1</v>
      </c>
      <c r="F58" s="15">
        <v>1</v>
      </c>
      <c r="G58" s="15" t="s">
        <v>157</v>
      </c>
      <c r="H58" s="15" t="s">
        <v>158</v>
      </c>
      <c r="I58" s="15" t="s">
        <v>20</v>
      </c>
      <c r="J58" s="15">
        <v>73521.13</v>
      </c>
      <c r="K58" s="16">
        <v>-0.51868</v>
      </c>
      <c r="L58" s="16">
        <v>0.469497</v>
      </c>
      <c r="M58" s="16">
        <v>-0.51868</v>
      </c>
      <c r="N58" s="16">
        <v>0.469793</v>
      </c>
      <c r="O58" s="16">
        <v>1084.726</v>
      </c>
      <c r="P58" s="16">
        <v>-682.824</v>
      </c>
      <c r="Q58" s="16">
        <v>0</v>
      </c>
      <c r="R58" s="17">
        <v>2580.711</v>
      </c>
      <c r="S58" s="17">
        <v>9889.329</v>
      </c>
      <c r="T58" s="17" t="s">
        <v>21</v>
      </c>
      <c r="U58" s="18" t="b">
        <f t="shared" si="6"/>
        <v>0</v>
      </c>
      <c r="V58" s="18" t="b">
        <f t="shared" si="6"/>
        <v>0</v>
      </c>
      <c r="W58" s="18" t="b">
        <f t="shared" si="6"/>
        <v>0</v>
      </c>
      <c r="X58" s="18" t="b">
        <f t="shared" si="6"/>
        <v>0</v>
      </c>
      <c r="Y58" s="18" t="b">
        <f t="shared" si="6"/>
        <v>0</v>
      </c>
      <c r="Z58" s="18" t="b">
        <f t="shared" si="7"/>
        <v>1</v>
      </c>
      <c r="AA58" s="18" t="b">
        <f t="shared" si="8"/>
        <v>1</v>
      </c>
      <c r="AB58" s="18" t="str">
        <f t="shared" si="9"/>
        <v>Non-Competitive</v>
      </c>
      <c r="AC58" s="18" t="str">
        <f t="shared" si="9"/>
        <v>Non-Competitive</v>
      </c>
      <c r="AD58" s="18" t="str">
        <f t="shared" si="9"/>
        <v>Non-Competitive</v>
      </c>
      <c r="AE58" s="18" t="str">
        <f t="shared" si="9"/>
        <v>Non-Competitive</v>
      </c>
      <c r="AF58" s="18" t="str">
        <f t="shared" si="9"/>
        <v>Non-Competitive</v>
      </c>
      <c r="AG58" s="18">
        <v>6</v>
      </c>
      <c r="AH58" s="18">
        <v>6</v>
      </c>
      <c r="AI58" s="18">
        <v>6</v>
      </c>
      <c r="AJ58" s="18">
        <v>6</v>
      </c>
      <c r="AK58" s="18">
        <v>6</v>
      </c>
      <c r="AL58" s="18">
        <v>6</v>
      </c>
      <c r="AM58" s="18">
        <v>6</v>
      </c>
      <c r="AN58" s="18">
        <v>6</v>
      </c>
      <c r="AO58" s="18">
        <v>6</v>
      </c>
      <c r="AP58" s="18">
        <v>6</v>
      </c>
      <c r="AQ58" s="18">
        <v>6</v>
      </c>
      <c r="AR58" s="18">
        <v>6</v>
      </c>
      <c r="AS58" s="18">
        <v>6</v>
      </c>
      <c r="AT58" s="18">
        <v>6</v>
      </c>
      <c r="AU58" s="18">
        <v>6</v>
      </c>
    </row>
    <row r="59" spans="1:47" ht="15">
      <c r="A59" s="15" t="str">
        <f t="shared" si="3"/>
        <v>SMGSLNG5 6051__A TO_FROM</v>
      </c>
      <c r="B59" s="15" t="s">
        <v>155</v>
      </c>
      <c r="C59" s="15" t="s">
        <v>156</v>
      </c>
      <c r="D59" s="15">
        <v>1031</v>
      </c>
      <c r="E59" s="15">
        <v>1</v>
      </c>
      <c r="F59" s="15">
        <v>1</v>
      </c>
      <c r="G59" s="15" t="s">
        <v>157</v>
      </c>
      <c r="H59" s="15" t="s">
        <v>158</v>
      </c>
      <c r="I59" s="15" t="s">
        <v>23</v>
      </c>
      <c r="J59" s="15">
        <v>73521.13</v>
      </c>
      <c r="K59" s="16">
        <v>-0.4695</v>
      </c>
      <c r="L59" s="16">
        <v>0.518682</v>
      </c>
      <c r="M59" s="16">
        <v>-0.46979</v>
      </c>
      <c r="N59" s="16">
        <v>0.518682</v>
      </c>
      <c r="O59" s="16">
        <v>988.7503</v>
      </c>
      <c r="P59" s="16">
        <v>-480.012</v>
      </c>
      <c r="Q59" s="16">
        <v>0</v>
      </c>
      <c r="R59" s="17">
        <v>9889.329</v>
      </c>
      <c r="S59" s="17">
        <v>2580.711</v>
      </c>
      <c r="T59" s="17" t="s">
        <v>21</v>
      </c>
      <c r="U59" s="18" t="b">
        <f t="shared" si="6"/>
        <v>0</v>
      </c>
      <c r="V59" s="18" t="b">
        <f t="shared" si="6"/>
        <v>0</v>
      </c>
      <c r="W59" s="18" t="b">
        <f t="shared" si="6"/>
        <v>0</v>
      </c>
      <c r="X59" s="18" t="b">
        <f t="shared" si="6"/>
        <v>0</v>
      </c>
      <c r="Y59" s="18" t="b">
        <f t="shared" si="6"/>
        <v>1</v>
      </c>
      <c r="Z59" s="18" t="b">
        <f t="shared" si="7"/>
        <v>1</v>
      </c>
      <c r="AA59" s="18" t="b">
        <f t="shared" si="8"/>
        <v>1</v>
      </c>
      <c r="AB59" s="18" t="str">
        <f t="shared" si="9"/>
        <v>Non-Competitive</v>
      </c>
      <c r="AC59" s="18" t="str">
        <f t="shared" si="9"/>
        <v>Non-Competitive</v>
      </c>
      <c r="AD59" s="18" t="str">
        <f t="shared" si="9"/>
        <v>Non-Competitive</v>
      </c>
      <c r="AE59" s="18" t="str">
        <f t="shared" si="9"/>
        <v>Non-Competitive</v>
      </c>
      <c r="AF59" s="18" t="str">
        <f t="shared" si="9"/>
        <v>Competitive</v>
      </c>
      <c r="AG59" s="18">
        <v>29</v>
      </c>
      <c r="AH59" s="18">
        <v>29</v>
      </c>
      <c r="AI59" s="18">
        <v>35</v>
      </c>
      <c r="AJ59" s="18">
        <v>29</v>
      </c>
      <c r="AK59" s="18">
        <v>29</v>
      </c>
      <c r="AL59" s="18">
        <v>35</v>
      </c>
      <c r="AM59" s="18">
        <v>29</v>
      </c>
      <c r="AN59" s="18">
        <v>29</v>
      </c>
      <c r="AO59" s="18">
        <v>35</v>
      </c>
      <c r="AP59" s="18">
        <v>29</v>
      </c>
      <c r="AQ59" s="18">
        <v>29</v>
      </c>
      <c r="AR59" s="18">
        <v>35</v>
      </c>
      <c r="AS59" s="18">
        <v>0</v>
      </c>
      <c r="AT59" s="18">
        <v>0</v>
      </c>
      <c r="AU59" s="18">
        <v>0</v>
      </c>
    </row>
    <row r="60" spans="1:47" ht="15">
      <c r="A60" s="15" t="str">
        <f t="shared" si="3"/>
        <v>SOAKNIC8 ABNW_CALLAH1_1 FROM_TO</v>
      </c>
      <c r="B60" s="15" t="s">
        <v>79</v>
      </c>
      <c r="C60" s="15" t="s">
        <v>56</v>
      </c>
      <c r="D60" s="15">
        <v>135</v>
      </c>
      <c r="E60" s="15">
        <v>1</v>
      </c>
      <c r="F60" s="15">
        <v>1</v>
      </c>
      <c r="G60" s="15" t="s">
        <v>39</v>
      </c>
      <c r="H60" s="15" t="s">
        <v>57</v>
      </c>
      <c r="I60" s="15" t="s">
        <v>20</v>
      </c>
      <c r="J60" s="15">
        <v>73521.13</v>
      </c>
      <c r="K60" s="16">
        <v>-0.03487</v>
      </c>
      <c r="L60" s="16">
        <v>0.026745</v>
      </c>
      <c r="M60" s="16">
        <v>-0.72632</v>
      </c>
      <c r="N60" s="16">
        <v>0.071495</v>
      </c>
      <c r="O60" s="16">
        <v>81.92253</v>
      </c>
      <c r="P60" s="16">
        <v>-27.8509</v>
      </c>
      <c r="Q60" s="16">
        <v>0</v>
      </c>
      <c r="R60" s="17">
        <v>2690.106</v>
      </c>
      <c r="S60" s="17">
        <v>5665.118</v>
      </c>
      <c r="T60" s="17" t="s">
        <v>21</v>
      </c>
      <c r="U60" s="18" t="b">
        <f t="shared" si="6"/>
        <v>0</v>
      </c>
      <c r="V60" s="18" t="b">
        <f t="shared" si="6"/>
        <v>0</v>
      </c>
      <c r="W60" s="18" t="b">
        <f t="shared" si="6"/>
        <v>0</v>
      </c>
      <c r="X60" s="18" t="b">
        <f t="shared" si="6"/>
        <v>0</v>
      </c>
      <c r="Y60" s="18" t="b">
        <f t="shared" si="6"/>
        <v>0</v>
      </c>
      <c r="Z60" s="18" t="b">
        <f t="shared" si="7"/>
        <v>1</v>
      </c>
      <c r="AA60" s="18" t="b">
        <f t="shared" si="8"/>
        <v>1</v>
      </c>
      <c r="AB60" s="18" t="str">
        <f t="shared" si="9"/>
        <v>Non-Competitive</v>
      </c>
      <c r="AC60" s="18" t="str">
        <f t="shared" si="9"/>
        <v>Non-Competitive</v>
      </c>
      <c r="AD60" s="18" t="str">
        <f t="shared" si="9"/>
        <v>Non-Competitive</v>
      </c>
      <c r="AE60" s="18" t="str">
        <f t="shared" si="9"/>
        <v>Non-Competitive</v>
      </c>
      <c r="AF60" s="18" t="str">
        <f t="shared" si="9"/>
        <v>Non-Competitive</v>
      </c>
      <c r="AG60" s="18">
        <v>2</v>
      </c>
      <c r="AH60" s="18">
        <v>2</v>
      </c>
      <c r="AI60" s="18">
        <v>2</v>
      </c>
      <c r="AJ60" s="18">
        <v>2</v>
      </c>
      <c r="AK60" s="18">
        <v>2</v>
      </c>
      <c r="AL60" s="18">
        <v>2</v>
      </c>
      <c r="AM60" s="18">
        <v>2</v>
      </c>
      <c r="AN60" s="18">
        <v>2</v>
      </c>
      <c r="AO60" s="18">
        <v>2</v>
      </c>
      <c r="AP60" s="18">
        <v>2</v>
      </c>
      <c r="AQ60" s="18">
        <v>2</v>
      </c>
      <c r="AR60" s="18">
        <v>2</v>
      </c>
      <c r="AS60" s="18">
        <v>2</v>
      </c>
      <c r="AT60" s="18">
        <v>2</v>
      </c>
      <c r="AU60" s="18">
        <v>2</v>
      </c>
    </row>
    <row r="61" spans="1:47" ht="15">
      <c r="A61" s="15" t="str">
        <f t="shared" si="3"/>
        <v>SOAKNIC8 ABNW_CALLAH1_1 TO_FROM</v>
      </c>
      <c r="B61" s="15" t="s">
        <v>79</v>
      </c>
      <c r="C61" s="15" t="s">
        <v>56</v>
      </c>
      <c r="D61" s="15">
        <v>135</v>
      </c>
      <c r="E61" s="15">
        <v>1</v>
      </c>
      <c r="F61" s="15">
        <v>1</v>
      </c>
      <c r="G61" s="15" t="s">
        <v>39</v>
      </c>
      <c r="H61" s="15" t="s">
        <v>57</v>
      </c>
      <c r="I61" s="15" t="s">
        <v>23</v>
      </c>
      <c r="J61" s="15">
        <v>73521.13</v>
      </c>
      <c r="K61" s="16">
        <v>-0.02675</v>
      </c>
      <c r="L61" s="16">
        <v>0.034871</v>
      </c>
      <c r="M61" s="16">
        <v>-0.0715</v>
      </c>
      <c r="N61" s="16">
        <v>0.726319</v>
      </c>
      <c r="O61" s="16">
        <v>49.69732</v>
      </c>
      <c r="P61" s="16">
        <v>-41.7665</v>
      </c>
      <c r="Q61" s="16">
        <v>0</v>
      </c>
      <c r="R61" s="17">
        <v>5665.118</v>
      </c>
      <c r="S61" s="17">
        <v>2690.106</v>
      </c>
      <c r="T61" s="17" t="s">
        <v>21</v>
      </c>
      <c r="U61" s="18" t="b">
        <f t="shared" si="6"/>
        <v>0</v>
      </c>
      <c r="V61" s="18" t="b">
        <f t="shared" si="6"/>
        <v>0</v>
      </c>
      <c r="W61" s="18" t="b">
        <f t="shared" si="6"/>
        <v>0</v>
      </c>
      <c r="X61" s="18" t="b">
        <f t="shared" si="6"/>
        <v>0</v>
      </c>
      <c r="Y61" s="18" t="b">
        <f t="shared" si="6"/>
        <v>1</v>
      </c>
      <c r="Z61" s="18" t="b">
        <f t="shared" si="7"/>
        <v>1</v>
      </c>
      <c r="AA61" s="18" t="b">
        <f t="shared" si="8"/>
        <v>1</v>
      </c>
      <c r="AB61" s="18" t="str">
        <f t="shared" si="9"/>
        <v>Non-Competitive</v>
      </c>
      <c r="AC61" s="18" t="str">
        <f t="shared" si="9"/>
        <v>Non-Competitive</v>
      </c>
      <c r="AD61" s="18" t="str">
        <f t="shared" si="9"/>
        <v>Non-Competitive</v>
      </c>
      <c r="AE61" s="18" t="str">
        <f t="shared" si="9"/>
        <v>Non-Competitive</v>
      </c>
      <c r="AF61" s="18" t="str">
        <f t="shared" si="9"/>
        <v>Competitive</v>
      </c>
      <c r="AG61" s="18">
        <v>3</v>
      </c>
      <c r="AH61" s="18">
        <v>3</v>
      </c>
      <c r="AI61" s="18">
        <v>3</v>
      </c>
      <c r="AJ61" s="18">
        <v>3</v>
      </c>
      <c r="AK61" s="18">
        <v>3</v>
      </c>
      <c r="AL61" s="18">
        <v>3</v>
      </c>
      <c r="AM61" s="18">
        <v>3</v>
      </c>
      <c r="AN61" s="18">
        <v>3</v>
      </c>
      <c r="AO61" s="18">
        <v>3</v>
      </c>
      <c r="AP61" s="18">
        <v>3</v>
      </c>
      <c r="AQ61" s="18">
        <v>3</v>
      </c>
      <c r="AR61" s="18">
        <v>3</v>
      </c>
      <c r="AS61" s="18">
        <v>0</v>
      </c>
      <c r="AT61" s="18">
        <v>0</v>
      </c>
      <c r="AU61" s="18">
        <v>0</v>
      </c>
    </row>
    <row r="62" spans="1:47" ht="15">
      <c r="A62" s="15" t="str">
        <f t="shared" si="3"/>
        <v>SOGSTOK5 263__A FROM_TO</v>
      </c>
      <c r="B62" s="15" t="s">
        <v>159</v>
      </c>
      <c r="C62" s="15" t="s">
        <v>160</v>
      </c>
      <c r="D62" s="15">
        <v>1673</v>
      </c>
      <c r="E62" s="15">
        <v>1</v>
      </c>
      <c r="F62" s="15">
        <v>1</v>
      </c>
      <c r="G62" s="15" t="s">
        <v>38</v>
      </c>
      <c r="H62" s="15" t="s">
        <v>38</v>
      </c>
      <c r="I62" s="15" t="s">
        <v>20</v>
      </c>
      <c r="J62" s="15">
        <v>73521.13</v>
      </c>
      <c r="K62" s="16">
        <v>-1</v>
      </c>
      <c r="L62" s="16">
        <v>0</v>
      </c>
      <c r="M62" s="16">
        <v>-1</v>
      </c>
      <c r="N62" s="16">
        <v>0</v>
      </c>
      <c r="O62" s="16">
        <v>0</v>
      </c>
      <c r="P62" s="16">
        <v>0</v>
      </c>
      <c r="Q62" s="16">
        <v>0</v>
      </c>
      <c r="R62" s="17">
        <v>0</v>
      </c>
      <c r="S62" s="17">
        <v>10000</v>
      </c>
      <c r="T62" s="17" t="s">
        <v>21</v>
      </c>
      <c r="U62" s="18" t="b">
        <f t="shared" si="6"/>
        <v>0</v>
      </c>
      <c r="V62" s="18" t="b">
        <f t="shared" si="6"/>
        <v>0</v>
      </c>
      <c r="W62" s="18" t="b">
        <f t="shared" si="6"/>
        <v>0</v>
      </c>
      <c r="X62" s="18" t="b">
        <f t="shared" si="6"/>
        <v>0</v>
      </c>
      <c r="Y62" s="18" t="b">
        <f t="shared" si="6"/>
        <v>0</v>
      </c>
      <c r="Z62" s="18" t="b">
        <f t="shared" si="7"/>
        <v>1</v>
      </c>
      <c r="AA62" s="18" t="b">
        <f t="shared" si="8"/>
        <v>1</v>
      </c>
      <c r="AB62" s="18" t="str">
        <f aca="true" t="shared" si="10" ref="AB62:AF77">IF(AND(U62,$Z62,$AA62),"Competitive","Non-Competitive")</f>
        <v>Non-Competitive</v>
      </c>
      <c r="AC62" s="18" t="str">
        <f t="shared" si="10"/>
        <v>Non-Competitive</v>
      </c>
      <c r="AD62" s="18" t="str">
        <f t="shared" si="10"/>
        <v>Non-Competitive</v>
      </c>
      <c r="AE62" s="18" t="str">
        <f t="shared" si="10"/>
        <v>Non-Competitive</v>
      </c>
      <c r="AF62" s="18" t="str">
        <f t="shared" si="10"/>
        <v>Non-Competitive</v>
      </c>
      <c r="AG62" s="18">
        <v>2</v>
      </c>
      <c r="AH62" s="18">
        <v>2</v>
      </c>
      <c r="AI62" s="18">
        <v>2</v>
      </c>
      <c r="AJ62" s="18">
        <v>2</v>
      </c>
      <c r="AK62" s="18">
        <v>2</v>
      </c>
      <c r="AL62" s="18">
        <v>2</v>
      </c>
      <c r="AM62" s="18">
        <v>2</v>
      </c>
      <c r="AN62" s="18">
        <v>2</v>
      </c>
      <c r="AO62" s="18">
        <v>2</v>
      </c>
      <c r="AP62" s="18">
        <v>2</v>
      </c>
      <c r="AQ62" s="18">
        <v>2</v>
      </c>
      <c r="AR62" s="18">
        <v>2</v>
      </c>
      <c r="AS62" s="18">
        <v>2</v>
      </c>
      <c r="AT62" s="18">
        <v>2</v>
      </c>
      <c r="AU62" s="18">
        <v>2</v>
      </c>
    </row>
    <row r="63" spans="1:47" ht="15">
      <c r="A63" s="15" t="str">
        <f t="shared" si="3"/>
        <v>SOGSTOK5 263__A TO_FROM</v>
      </c>
      <c r="B63" s="15" t="s">
        <v>159</v>
      </c>
      <c r="C63" s="15" t="s">
        <v>160</v>
      </c>
      <c r="D63" s="15">
        <v>1673</v>
      </c>
      <c r="E63" s="15">
        <v>1</v>
      </c>
      <c r="F63" s="15">
        <v>1</v>
      </c>
      <c r="G63" s="15" t="s">
        <v>38</v>
      </c>
      <c r="H63" s="15" t="s">
        <v>38</v>
      </c>
      <c r="I63" s="15" t="s">
        <v>23</v>
      </c>
      <c r="J63" s="15">
        <v>73521.13</v>
      </c>
      <c r="K63" s="16">
        <v>0</v>
      </c>
      <c r="L63" s="16">
        <v>1</v>
      </c>
      <c r="M63" s="16">
        <v>0</v>
      </c>
      <c r="N63" s="16">
        <v>1</v>
      </c>
      <c r="O63" s="16">
        <v>1724.8</v>
      </c>
      <c r="P63" s="16">
        <v>0</v>
      </c>
      <c r="Q63" s="16">
        <v>0</v>
      </c>
      <c r="R63" s="17">
        <v>10000</v>
      </c>
      <c r="S63" s="17">
        <v>0</v>
      </c>
      <c r="T63" s="17" t="s">
        <v>22</v>
      </c>
      <c r="U63" s="18" t="b">
        <f t="shared" si="6"/>
        <v>1</v>
      </c>
      <c r="V63" s="18" t="b">
        <f t="shared" si="6"/>
        <v>1</v>
      </c>
      <c r="W63" s="18" t="b">
        <f t="shared" si="6"/>
        <v>1</v>
      </c>
      <c r="X63" s="18" t="b">
        <f t="shared" si="6"/>
        <v>1</v>
      </c>
      <c r="Y63" s="18" t="b">
        <f t="shared" si="6"/>
        <v>1</v>
      </c>
      <c r="Z63" s="18" t="b">
        <f t="shared" si="7"/>
        <v>1</v>
      </c>
      <c r="AA63" s="18" t="b">
        <f t="shared" si="8"/>
        <v>0</v>
      </c>
      <c r="AB63" s="18" t="str">
        <f t="shared" si="10"/>
        <v>Non-Competitive</v>
      </c>
      <c r="AC63" s="18" t="str">
        <f t="shared" si="10"/>
        <v>Non-Competitive</v>
      </c>
      <c r="AD63" s="18" t="str">
        <f t="shared" si="10"/>
        <v>Non-Competitive</v>
      </c>
      <c r="AE63" s="18" t="str">
        <f t="shared" si="10"/>
        <v>Non-Competitive</v>
      </c>
      <c r="AF63" s="18" t="str">
        <f t="shared" si="10"/>
        <v>Non-Competitive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</row>
    <row r="64" spans="1:47" ht="15">
      <c r="A64" s="15" t="str">
        <f t="shared" si="3"/>
        <v>SSCUSUN8 6780_B_1 FROM_TO</v>
      </c>
      <c r="B64" s="15" t="s">
        <v>80</v>
      </c>
      <c r="C64" s="15" t="s">
        <v>161</v>
      </c>
      <c r="D64" s="15">
        <v>38</v>
      </c>
      <c r="E64" s="15">
        <v>1</v>
      </c>
      <c r="F64" s="15">
        <v>1</v>
      </c>
      <c r="G64" s="15" t="s">
        <v>162</v>
      </c>
      <c r="H64" s="15" t="s">
        <v>163</v>
      </c>
      <c r="I64" s="15" t="s">
        <v>20</v>
      </c>
      <c r="J64" s="15">
        <v>73521.13</v>
      </c>
      <c r="K64" s="16">
        <v>-0.05247</v>
      </c>
      <c r="L64" s="16">
        <v>0.132419</v>
      </c>
      <c r="M64" s="16">
        <v>-0.36252</v>
      </c>
      <c r="N64" s="16">
        <v>0.508022</v>
      </c>
      <c r="O64" s="16">
        <v>29.02708</v>
      </c>
      <c r="P64" s="16">
        <v>-48.0974</v>
      </c>
      <c r="Q64" s="16">
        <v>0</v>
      </c>
      <c r="R64" s="17">
        <v>4223.485</v>
      </c>
      <c r="S64" s="17">
        <v>5207.624</v>
      </c>
      <c r="T64" s="17" t="s">
        <v>21</v>
      </c>
      <c r="U64" s="18" t="b">
        <f t="shared" si="6"/>
        <v>0</v>
      </c>
      <c r="V64" s="18" t="b">
        <f t="shared" si="6"/>
        <v>0</v>
      </c>
      <c r="W64" s="18" t="b">
        <f t="shared" si="6"/>
        <v>0</v>
      </c>
      <c r="X64" s="18" t="b">
        <f t="shared" si="6"/>
        <v>0</v>
      </c>
      <c r="Y64" s="18" t="b">
        <f t="shared" si="6"/>
        <v>0</v>
      </c>
      <c r="Z64" s="18" t="b">
        <f t="shared" si="7"/>
        <v>1</v>
      </c>
      <c r="AA64" s="18" t="b">
        <f t="shared" si="8"/>
        <v>1</v>
      </c>
      <c r="AB64" s="18" t="str">
        <f t="shared" si="10"/>
        <v>Non-Competitive</v>
      </c>
      <c r="AC64" s="18" t="str">
        <f t="shared" si="10"/>
        <v>Non-Competitive</v>
      </c>
      <c r="AD64" s="18" t="str">
        <f t="shared" si="10"/>
        <v>Non-Competitive</v>
      </c>
      <c r="AE64" s="18" t="str">
        <f t="shared" si="10"/>
        <v>Non-Competitive</v>
      </c>
      <c r="AF64" s="18" t="str">
        <f t="shared" si="10"/>
        <v>Non-Competitive</v>
      </c>
      <c r="AG64" s="18">
        <v>2</v>
      </c>
      <c r="AH64" s="18">
        <v>2</v>
      </c>
      <c r="AI64" s="18">
        <v>2</v>
      </c>
      <c r="AJ64" s="18">
        <v>2</v>
      </c>
      <c r="AK64" s="18">
        <v>2</v>
      </c>
      <c r="AL64" s="18">
        <v>2</v>
      </c>
      <c r="AM64" s="18">
        <v>2</v>
      </c>
      <c r="AN64" s="18">
        <v>2</v>
      </c>
      <c r="AO64" s="18">
        <v>2</v>
      </c>
      <c r="AP64" s="18">
        <v>2</v>
      </c>
      <c r="AQ64" s="18">
        <v>2</v>
      </c>
      <c r="AR64" s="18">
        <v>2</v>
      </c>
      <c r="AS64" s="18">
        <v>2</v>
      </c>
      <c r="AT64" s="18">
        <v>2</v>
      </c>
      <c r="AU64" s="18">
        <v>2</v>
      </c>
    </row>
    <row r="65" spans="1:47" ht="15">
      <c r="A65" s="15" t="str">
        <f t="shared" si="3"/>
        <v>SSCUSUN8 6780_B_1 TO_FROM</v>
      </c>
      <c r="B65" s="15" t="s">
        <v>80</v>
      </c>
      <c r="C65" s="15" t="s">
        <v>161</v>
      </c>
      <c r="D65" s="15">
        <v>38</v>
      </c>
      <c r="E65" s="15">
        <v>1</v>
      </c>
      <c r="F65" s="15">
        <v>1</v>
      </c>
      <c r="G65" s="15" t="s">
        <v>162</v>
      </c>
      <c r="H65" s="15" t="s">
        <v>163</v>
      </c>
      <c r="I65" s="15" t="s">
        <v>23</v>
      </c>
      <c r="J65" s="15">
        <v>73521.13</v>
      </c>
      <c r="K65" s="16">
        <v>-0.13242</v>
      </c>
      <c r="L65" s="16">
        <v>0.052473</v>
      </c>
      <c r="M65" s="16">
        <v>-0.50802</v>
      </c>
      <c r="N65" s="16">
        <v>0.362516</v>
      </c>
      <c r="O65" s="16">
        <v>64.66861</v>
      </c>
      <c r="P65" s="16">
        <v>-9.51944</v>
      </c>
      <c r="Q65" s="16">
        <v>0</v>
      </c>
      <c r="R65" s="17">
        <v>5207.624</v>
      </c>
      <c r="S65" s="17">
        <v>4223.485</v>
      </c>
      <c r="T65" s="17" t="s">
        <v>21</v>
      </c>
      <c r="U65" s="18" t="b">
        <f t="shared" si="6"/>
        <v>0</v>
      </c>
      <c r="V65" s="18" t="b">
        <f t="shared" si="6"/>
        <v>0</v>
      </c>
      <c r="W65" s="18" t="b">
        <f t="shared" si="6"/>
        <v>0</v>
      </c>
      <c r="X65" s="18" t="b">
        <f t="shared" si="6"/>
        <v>0</v>
      </c>
      <c r="Y65" s="18" t="b">
        <f t="shared" si="6"/>
        <v>0</v>
      </c>
      <c r="Z65" s="18" t="b">
        <f t="shared" si="7"/>
        <v>1</v>
      </c>
      <c r="AA65" s="18" t="b">
        <f t="shared" si="8"/>
        <v>1</v>
      </c>
      <c r="AB65" s="18" t="str">
        <f t="shared" si="10"/>
        <v>Non-Competitive</v>
      </c>
      <c r="AC65" s="18" t="str">
        <f t="shared" si="10"/>
        <v>Non-Competitive</v>
      </c>
      <c r="AD65" s="18" t="str">
        <f t="shared" si="10"/>
        <v>Non-Competitive</v>
      </c>
      <c r="AE65" s="18" t="str">
        <f t="shared" si="10"/>
        <v>Non-Competitive</v>
      </c>
      <c r="AF65" s="18" t="str">
        <f t="shared" si="10"/>
        <v>Non-Competitive</v>
      </c>
      <c r="AG65" s="18">
        <v>3</v>
      </c>
      <c r="AH65" s="18">
        <v>3</v>
      </c>
      <c r="AI65" s="18">
        <v>3</v>
      </c>
      <c r="AJ65" s="18">
        <v>3</v>
      </c>
      <c r="AK65" s="18">
        <v>3</v>
      </c>
      <c r="AL65" s="18">
        <v>3</v>
      </c>
      <c r="AM65" s="18">
        <v>3</v>
      </c>
      <c r="AN65" s="18">
        <v>3</v>
      </c>
      <c r="AO65" s="18">
        <v>3</v>
      </c>
      <c r="AP65" s="18">
        <v>3</v>
      </c>
      <c r="AQ65" s="18">
        <v>3</v>
      </c>
      <c r="AR65" s="18">
        <v>3</v>
      </c>
      <c r="AS65" s="18">
        <v>3</v>
      </c>
      <c r="AT65" s="18">
        <v>3</v>
      </c>
      <c r="AU65" s="18">
        <v>3</v>
      </c>
    </row>
    <row r="66" spans="1:47" ht="15">
      <c r="A66" s="15" t="str">
        <f t="shared" si="3"/>
        <v>SSNYCGR8 SNYDR_FMR1 FROM_TO</v>
      </c>
      <c r="B66" s="15" t="s">
        <v>81</v>
      </c>
      <c r="C66" s="15" t="s">
        <v>84</v>
      </c>
      <c r="D66" s="15">
        <v>60</v>
      </c>
      <c r="E66" s="15">
        <v>1</v>
      </c>
      <c r="F66" s="15">
        <v>1</v>
      </c>
      <c r="G66" s="15" t="s">
        <v>69</v>
      </c>
      <c r="H66" s="15" t="s">
        <v>83</v>
      </c>
      <c r="I66" s="15" t="s">
        <v>20</v>
      </c>
      <c r="J66" s="15">
        <v>73521.13</v>
      </c>
      <c r="K66" s="16">
        <v>-0.12343</v>
      </c>
      <c r="L66" s="16">
        <v>0.55691</v>
      </c>
      <c r="M66" s="16">
        <v>-0.22546</v>
      </c>
      <c r="N66" s="16">
        <v>0.55691</v>
      </c>
      <c r="O66" s="16">
        <v>70.662</v>
      </c>
      <c r="P66" s="16">
        <v>-12.3759</v>
      </c>
      <c r="Q66" s="16">
        <v>0</v>
      </c>
      <c r="R66" s="17">
        <v>10000</v>
      </c>
      <c r="S66" s="17">
        <v>3913.804</v>
      </c>
      <c r="T66" s="17" t="s">
        <v>22</v>
      </c>
      <c r="U66" s="18" t="b">
        <f t="shared" si="6"/>
        <v>0</v>
      </c>
      <c r="V66" s="18" t="b">
        <f t="shared" si="6"/>
        <v>0</v>
      </c>
      <c r="W66" s="18" t="b">
        <f t="shared" si="6"/>
        <v>0</v>
      </c>
      <c r="X66" s="18" t="b">
        <f t="shared" si="6"/>
        <v>0</v>
      </c>
      <c r="Y66" s="18" t="b">
        <f t="shared" si="6"/>
        <v>0</v>
      </c>
      <c r="Z66" s="18" t="b">
        <f t="shared" si="7"/>
        <v>1</v>
      </c>
      <c r="AA66" s="18" t="b">
        <f t="shared" si="8"/>
        <v>1</v>
      </c>
      <c r="AB66" s="18" t="str">
        <f t="shared" si="10"/>
        <v>Non-Competitive</v>
      </c>
      <c r="AC66" s="18" t="str">
        <f t="shared" si="10"/>
        <v>Non-Competitive</v>
      </c>
      <c r="AD66" s="18" t="str">
        <f t="shared" si="10"/>
        <v>Non-Competitive</v>
      </c>
      <c r="AE66" s="18" t="str">
        <f t="shared" si="10"/>
        <v>Non-Competitive</v>
      </c>
      <c r="AF66" s="18" t="str">
        <f t="shared" si="10"/>
        <v>Non-Competitive</v>
      </c>
      <c r="AG66" s="18">
        <v>6</v>
      </c>
      <c r="AH66" s="18">
        <v>6</v>
      </c>
      <c r="AI66" s="18">
        <v>6</v>
      </c>
      <c r="AJ66" s="18">
        <v>6</v>
      </c>
      <c r="AK66" s="18">
        <v>6</v>
      </c>
      <c r="AL66" s="18">
        <v>6</v>
      </c>
      <c r="AM66" s="18">
        <v>6</v>
      </c>
      <c r="AN66" s="18">
        <v>6</v>
      </c>
      <c r="AO66" s="18">
        <v>6</v>
      </c>
      <c r="AP66" s="18">
        <v>6</v>
      </c>
      <c r="AQ66" s="18">
        <v>6</v>
      </c>
      <c r="AR66" s="18">
        <v>6</v>
      </c>
      <c r="AS66" s="18">
        <v>6</v>
      </c>
      <c r="AT66" s="18">
        <v>6</v>
      </c>
      <c r="AU66" s="18">
        <v>6</v>
      </c>
    </row>
    <row r="67" spans="1:47" ht="15">
      <c r="A67" s="15" t="str">
        <f t="shared" si="3"/>
        <v>SSNYCGR8 SNYDR_FMR1 TO_FROM</v>
      </c>
      <c r="B67" s="15" t="s">
        <v>81</v>
      </c>
      <c r="C67" s="15" t="s">
        <v>84</v>
      </c>
      <c r="D67" s="15">
        <v>60</v>
      </c>
      <c r="E67" s="15">
        <v>1</v>
      </c>
      <c r="F67" s="15">
        <v>1</v>
      </c>
      <c r="G67" s="15" t="s">
        <v>69</v>
      </c>
      <c r="H67" s="15" t="s">
        <v>83</v>
      </c>
      <c r="I67" s="15" t="s">
        <v>23</v>
      </c>
      <c r="J67" s="15">
        <v>73521.13</v>
      </c>
      <c r="K67" s="16">
        <v>-0.55691</v>
      </c>
      <c r="L67" s="16">
        <v>0.123432</v>
      </c>
      <c r="M67" s="16">
        <v>-0.55691</v>
      </c>
      <c r="N67" s="16">
        <v>0.225456</v>
      </c>
      <c r="O67" s="16">
        <v>51.75886</v>
      </c>
      <c r="P67" s="16">
        <v>-36.0657</v>
      </c>
      <c r="Q67" s="16">
        <v>0</v>
      </c>
      <c r="R67" s="17">
        <v>3913.804</v>
      </c>
      <c r="S67" s="17">
        <v>10000</v>
      </c>
      <c r="T67" s="17" t="s">
        <v>21</v>
      </c>
      <c r="U67" s="18" t="b">
        <f t="shared" si="6"/>
        <v>0</v>
      </c>
      <c r="V67" s="18" t="b">
        <f t="shared" si="6"/>
        <v>0</v>
      </c>
      <c r="W67" s="18" t="b">
        <f t="shared" si="6"/>
        <v>0</v>
      </c>
      <c r="X67" s="18" t="b">
        <f t="shared" si="6"/>
        <v>0</v>
      </c>
      <c r="Y67" s="18" t="b">
        <f t="shared" si="6"/>
        <v>0</v>
      </c>
      <c r="Z67" s="18" t="b">
        <f t="shared" si="7"/>
        <v>1</v>
      </c>
      <c r="AA67" s="18" t="b">
        <f t="shared" si="8"/>
        <v>1</v>
      </c>
      <c r="AB67" s="18" t="str">
        <f t="shared" si="10"/>
        <v>Non-Competitive</v>
      </c>
      <c r="AC67" s="18" t="str">
        <f t="shared" si="10"/>
        <v>Non-Competitive</v>
      </c>
      <c r="AD67" s="18" t="str">
        <f t="shared" si="10"/>
        <v>Non-Competitive</v>
      </c>
      <c r="AE67" s="18" t="str">
        <f t="shared" si="10"/>
        <v>Non-Competitive</v>
      </c>
      <c r="AF67" s="18" t="str">
        <f t="shared" si="10"/>
        <v>Non-Competitive</v>
      </c>
      <c r="AG67" s="18">
        <v>1</v>
      </c>
      <c r="AH67" s="18">
        <v>1</v>
      </c>
      <c r="AI67" s="18">
        <v>1</v>
      </c>
      <c r="AJ67" s="18">
        <v>1</v>
      </c>
      <c r="AK67" s="18">
        <v>1</v>
      </c>
      <c r="AL67" s="18">
        <v>1</v>
      </c>
      <c r="AM67" s="18">
        <v>1</v>
      </c>
      <c r="AN67" s="18">
        <v>1</v>
      </c>
      <c r="AO67" s="18">
        <v>1</v>
      </c>
      <c r="AP67" s="18">
        <v>1</v>
      </c>
      <c r="AQ67" s="18">
        <v>1</v>
      </c>
      <c r="AR67" s="18">
        <v>1</v>
      </c>
      <c r="AS67" s="18">
        <v>1</v>
      </c>
      <c r="AT67" s="18">
        <v>1</v>
      </c>
      <c r="AU67" s="18">
        <v>1</v>
      </c>
    </row>
    <row r="68" spans="1:47" ht="15">
      <c r="A68" s="15" t="str">
        <f t="shared" si="3"/>
        <v>SSPUASP8 ROTN_WOLFGA1_1 FROM_TO</v>
      </c>
      <c r="B68" s="15" t="s">
        <v>82</v>
      </c>
      <c r="C68" s="15" t="s">
        <v>164</v>
      </c>
      <c r="D68" s="15">
        <v>38</v>
      </c>
      <c r="E68" s="15">
        <v>1</v>
      </c>
      <c r="F68" s="15">
        <v>1</v>
      </c>
      <c r="G68" s="15">
        <v>6162</v>
      </c>
      <c r="H68" s="15" t="s">
        <v>165</v>
      </c>
      <c r="I68" s="15" t="s">
        <v>20</v>
      </c>
      <c r="J68" s="15">
        <v>73521.13</v>
      </c>
      <c r="K68" s="16">
        <v>-0.01572</v>
      </c>
      <c r="L68" s="16">
        <v>0.102184</v>
      </c>
      <c r="M68" s="16">
        <v>-0.23215</v>
      </c>
      <c r="N68" s="16">
        <v>0.635599</v>
      </c>
      <c r="O68" s="16">
        <v>38.3078</v>
      </c>
      <c r="P68" s="16">
        <v>-13.6264</v>
      </c>
      <c r="Q68" s="16">
        <v>0</v>
      </c>
      <c r="R68" s="17">
        <v>5436.946</v>
      </c>
      <c r="S68" s="17">
        <v>5207.624</v>
      </c>
      <c r="T68" s="17" t="s">
        <v>21</v>
      </c>
      <c r="U68" s="18" t="b">
        <f t="shared" si="6"/>
        <v>0</v>
      </c>
      <c r="V68" s="18" t="b">
        <f t="shared" si="6"/>
        <v>0</v>
      </c>
      <c r="W68" s="18" t="b">
        <f t="shared" si="6"/>
        <v>0</v>
      </c>
      <c r="X68" s="18" t="b">
        <f t="shared" si="6"/>
        <v>0</v>
      </c>
      <c r="Y68" s="18" t="b">
        <f t="shared" si="6"/>
        <v>0</v>
      </c>
      <c r="Z68" s="18" t="b">
        <f t="shared" si="7"/>
        <v>1</v>
      </c>
      <c r="AA68" s="18" t="b">
        <f t="shared" si="8"/>
        <v>0</v>
      </c>
      <c r="AB68" s="18" t="str">
        <f t="shared" si="10"/>
        <v>Non-Competitive</v>
      </c>
      <c r="AC68" s="18" t="str">
        <f t="shared" si="10"/>
        <v>Non-Competitive</v>
      </c>
      <c r="AD68" s="18" t="str">
        <f t="shared" si="10"/>
        <v>Non-Competitive</v>
      </c>
      <c r="AE68" s="18" t="str">
        <f t="shared" si="10"/>
        <v>Non-Competitive</v>
      </c>
      <c r="AF68" s="18" t="str">
        <f t="shared" si="10"/>
        <v>Non-Competitive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</row>
    <row r="69" spans="1:47" ht="15">
      <c r="A69" s="15" t="str">
        <f aca="true" t="shared" si="11" ref="A69:A77">B69&amp;" "&amp;C69&amp;" "&amp;I69</f>
        <v>SSPUASP8 ROTN_WOLFGA1_1 TO_FROM</v>
      </c>
      <c r="B69" s="15" t="s">
        <v>82</v>
      </c>
      <c r="C69" s="15" t="s">
        <v>164</v>
      </c>
      <c r="D69" s="15">
        <v>38</v>
      </c>
      <c r="E69" s="15">
        <v>1</v>
      </c>
      <c r="F69" s="15">
        <v>1</v>
      </c>
      <c r="G69" s="15">
        <v>6162</v>
      </c>
      <c r="H69" s="15" t="s">
        <v>165</v>
      </c>
      <c r="I69" s="15" t="s">
        <v>23</v>
      </c>
      <c r="J69" s="15">
        <v>73521.13</v>
      </c>
      <c r="K69" s="16">
        <v>-0.10218</v>
      </c>
      <c r="L69" s="16">
        <v>0.015716</v>
      </c>
      <c r="M69" s="16">
        <v>-0.6356</v>
      </c>
      <c r="N69" s="16">
        <v>0.232152</v>
      </c>
      <c r="O69" s="16">
        <v>16.82364</v>
      </c>
      <c r="P69" s="16">
        <v>-17.1662</v>
      </c>
      <c r="Q69" s="16">
        <v>0</v>
      </c>
      <c r="R69" s="17">
        <v>5207.624</v>
      </c>
      <c r="S69" s="17">
        <v>5436.946</v>
      </c>
      <c r="T69" s="17" t="s">
        <v>21</v>
      </c>
      <c r="U69" s="18" t="b">
        <f t="shared" si="6"/>
        <v>0</v>
      </c>
      <c r="V69" s="18" t="b">
        <f aca="true" t="shared" si="12" ref="V69:Y77">($S69&lt;V$2)</f>
        <v>0</v>
      </c>
      <c r="W69" s="18" t="b">
        <f t="shared" si="12"/>
        <v>0</v>
      </c>
      <c r="X69" s="18" t="b">
        <f t="shared" si="12"/>
        <v>0</v>
      </c>
      <c r="Y69" s="18" t="b">
        <f t="shared" si="12"/>
        <v>0</v>
      </c>
      <c r="Z69" s="18" t="b">
        <f t="shared" si="7"/>
        <v>1</v>
      </c>
      <c r="AA69" s="18" t="b">
        <f t="shared" si="8"/>
        <v>1</v>
      </c>
      <c r="AB69" s="18" t="str">
        <f t="shared" si="10"/>
        <v>Non-Competitive</v>
      </c>
      <c r="AC69" s="18" t="str">
        <f t="shared" si="10"/>
        <v>Non-Competitive</v>
      </c>
      <c r="AD69" s="18" t="str">
        <f t="shared" si="10"/>
        <v>Non-Competitive</v>
      </c>
      <c r="AE69" s="18" t="str">
        <f t="shared" si="10"/>
        <v>Non-Competitive</v>
      </c>
      <c r="AF69" s="18" t="str">
        <f t="shared" si="10"/>
        <v>Non-Competitive</v>
      </c>
      <c r="AG69" s="18">
        <v>4</v>
      </c>
      <c r="AH69" s="18">
        <v>5</v>
      </c>
      <c r="AI69" s="18">
        <v>7</v>
      </c>
      <c r="AJ69" s="18">
        <v>4</v>
      </c>
      <c r="AK69" s="18">
        <v>5</v>
      </c>
      <c r="AL69" s="18">
        <v>7</v>
      </c>
      <c r="AM69" s="18">
        <v>4</v>
      </c>
      <c r="AN69" s="18">
        <v>5</v>
      </c>
      <c r="AO69" s="18">
        <v>7</v>
      </c>
      <c r="AP69" s="18">
        <v>4</v>
      </c>
      <c r="AQ69" s="18">
        <v>5</v>
      </c>
      <c r="AR69" s="18">
        <v>7</v>
      </c>
      <c r="AS69" s="18">
        <v>4</v>
      </c>
      <c r="AT69" s="18">
        <v>5</v>
      </c>
      <c r="AU69" s="18">
        <v>7</v>
      </c>
    </row>
    <row r="70" spans="1:47" ht="15">
      <c r="A70" s="15" t="str">
        <f t="shared" si="11"/>
        <v>STNA16T8 RIOP_WDWRDT1_1 FROM_TO</v>
      </c>
      <c r="B70" s="15" t="s">
        <v>166</v>
      </c>
      <c r="C70" s="15" t="s">
        <v>63</v>
      </c>
      <c r="D70" s="15">
        <v>170</v>
      </c>
      <c r="E70" s="15">
        <v>1</v>
      </c>
      <c r="F70" s="15">
        <v>1</v>
      </c>
      <c r="G70" s="15" t="s">
        <v>64</v>
      </c>
      <c r="H70" s="15" t="s">
        <v>65</v>
      </c>
      <c r="I70" s="15" t="s">
        <v>20</v>
      </c>
      <c r="J70" s="15">
        <v>73521.13</v>
      </c>
      <c r="K70" s="16">
        <v>-0.84312</v>
      </c>
      <c r="L70" s="16">
        <v>0.139032</v>
      </c>
      <c r="M70" s="16">
        <v>-0.84312</v>
      </c>
      <c r="N70" s="16">
        <v>0.139032</v>
      </c>
      <c r="O70" s="16">
        <v>229.0352</v>
      </c>
      <c r="P70" s="16">
        <v>-66.5152</v>
      </c>
      <c r="Q70" s="16">
        <v>0</v>
      </c>
      <c r="R70" s="17">
        <v>3373.552</v>
      </c>
      <c r="S70" s="17">
        <v>8840.211</v>
      </c>
      <c r="T70" s="17" t="s">
        <v>22</v>
      </c>
      <c r="U70" s="18" t="b">
        <f aca="true" t="shared" si="13" ref="U70:U77">($S70&lt;U$2)</f>
        <v>0</v>
      </c>
      <c r="V70" s="18" t="b">
        <f t="shared" si="12"/>
        <v>0</v>
      </c>
      <c r="W70" s="18" t="b">
        <f t="shared" si="12"/>
        <v>0</v>
      </c>
      <c r="X70" s="18" t="b">
        <f t="shared" si="12"/>
        <v>0</v>
      </c>
      <c r="Y70" s="18" t="b">
        <f t="shared" si="12"/>
        <v>0</v>
      </c>
      <c r="Z70" s="18" t="b">
        <f t="shared" si="7"/>
        <v>1</v>
      </c>
      <c r="AA70" s="18" t="b">
        <f t="shared" si="8"/>
        <v>1</v>
      </c>
      <c r="AB70" s="18" t="str">
        <f t="shared" si="10"/>
        <v>Non-Competitive</v>
      </c>
      <c r="AC70" s="18" t="str">
        <f t="shared" si="10"/>
        <v>Non-Competitive</v>
      </c>
      <c r="AD70" s="18" t="str">
        <f t="shared" si="10"/>
        <v>Non-Competitive</v>
      </c>
      <c r="AE70" s="18" t="str">
        <f t="shared" si="10"/>
        <v>Non-Competitive</v>
      </c>
      <c r="AF70" s="18" t="str">
        <f t="shared" si="10"/>
        <v>Non-Competitive</v>
      </c>
      <c r="AG70" s="18">
        <v>4</v>
      </c>
      <c r="AH70" s="18">
        <v>4</v>
      </c>
      <c r="AI70" s="18">
        <v>9</v>
      </c>
      <c r="AJ70" s="18">
        <v>4</v>
      </c>
      <c r="AK70" s="18">
        <v>4</v>
      </c>
      <c r="AL70" s="18">
        <v>9</v>
      </c>
      <c r="AM70" s="18">
        <v>4</v>
      </c>
      <c r="AN70" s="18">
        <v>4</v>
      </c>
      <c r="AO70" s="18">
        <v>9</v>
      </c>
      <c r="AP70" s="18">
        <v>4</v>
      </c>
      <c r="AQ70" s="18">
        <v>4</v>
      </c>
      <c r="AR70" s="18">
        <v>9</v>
      </c>
      <c r="AS70" s="18">
        <v>4</v>
      </c>
      <c r="AT70" s="18">
        <v>4</v>
      </c>
      <c r="AU70" s="18">
        <v>9</v>
      </c>
    </row>
    <row r="71" spans="1:47" ht="15">
      <c r="A71" s="15" t="str">
        <f t="shared" si="11"/>
        <v>STNA16T8 RIOP_WDWRDT1_1 TO_FROM</v>
      </c>
      <c r="B71" s="15" t="s">
        <v>166</v>
      </c>
      <c r="C71" s="15" t="s">
        <v>63</v>
      </c>
      <c r="D71" s="15">
        <v>170</v>
      </c>
      <c r="E71" s="15">
        <v>1</v>
      </c>
      <c r="F71" s="15">
        <v>1</v>
      </c>
      <c r="G71" s="15" t="s">
        <v>64</v>
      </c>
      <c r="H71" s="15" t="s">
        <v>65</v>
      </c>
      <c r="I71" s="15" t="s">
        <v>23</v>
      </c>
      <c r="J71" s="15">
        <v>73521.13</v>
      </c>
      <c r="K71" s="16">
        <v>-0.13903</v>
      </c>
      <c r="L71" s="16">
        <v>0.843117</v>
      </c>
      <c r="M71" s="16">
        <v>-0.13903</v>
      </c>
      <c r="N71" s="16">
        <v>0.843117</v>
      </c>
      <c r="O71" s="16">
        <v>150.2928</v>
      </c>
      <c r="P71" s="16">
        <v>-159.847</v>
      </c>
      <c r="Q71" s="16">
        <v>0</v>
      </c>
      <c r="R71" s="17">
        <v>8840.211</v>
      </c>
      <c r="S71" s="17">
        <v>3373.552</v>
      </c>
      <c r="T71" s="17" t="s">
        <v>21</v>
      </c>
      <c r="U71" s="18" t="b">
        <f t="shared" si="13"/>
        <v>0</v>
      </c>
      <c r="V71" s="18" t="b">
        <f t="shared" si="12"/>
        <v>0</v>
      </c>
      <c r="W71" s="18" t="b">
        <f t="shared" si="12"/>
        <v>0</v>
      </c>
      <c r="X71" s="18" t="b">
        <f t="shared" si="12"/>
        <v>0</v>
      </c>
      <c r="Y71" s="18" t="b">
        <f t="shared" si="12"/>
        <v>0</v>
      </c>
      <c r="Z71" s="18" t="b">
        <f t="shared" si="7"/>
        <v>1</v>
      </c>
      <c r="AA71" s="18" t="b">
        <f t="shared" si="8"/>
        <v>1</v>
      </c>
      <c r="AB71" s="18" t="str">
        <f t="shared" si="10"/>
        <v>Non-Competitive</v>
      </c>
      <c r="AC71" s="18" t="str">
        <f t="shared" si="10"/>
        <v>Non-Competitive</v>
      </c>
      <c r="AD71" s="18" t="str">
        <f t="shared" si="10"/>
        <v>Non-Competitive</v>
      </c>
      <c r="AE71" s="18" t="str">
        <f t="shared" si="10"/>
        <v>Non-Competitive</v>
      </c>
      <c r="AF71" s="18" t="str">
        <f t="shared" si="10"/>
        <v>Non-Competitive</v>
      </c>
      <c r="AG71" s="18">
        <v>12</v>
      </c>
      <c r="AH71" s="18">
        <v>12</v>
      </c>
      <c r="AI71" s="18">
        <v>12</v>
      </c>
      <c r="AJ71" s="18">
        <v>12</v>
      </c>
      <c r="AK71" s="18">
        <v>12</v>
      </c>
      <c r="AL71" s="18">
        <v>12</v>
      </c>
      <c r="AM71" s="18">
        <v>12</v>
      </c>
      <c r="AN71" s="18">
        <v>12</v>
      </c>
      <c r="AO71" s="18">
        <v>12</v>
      </c>
      <c r="AP71" s="18">
        <v>12</v>
      </c>
      <c r="AQ71" s="18">
        <v>12</v>
      </c>
      <c r="AR71" s="18">
        <v>12</v>
      </c>
      <c r="AS71" s="18">
        <v>12</v>
      </c>
      <c r="AT71" s="18">
        <v>12</v>
      </c>
      <c r="AU71" s="18">
        <v>12</v>
      </c>
    </row>
    <row r="72" spans="1:47" ht="15">
      <c r="A72" s="15" t="str">
        <f t="shared" si="11"/>
        <v>STNA16T8 WW2_RIO_1 FROM_TO</v>
      </c>
      <c r="B72" s="15" t="s">
        <v>166</v>
      </c>
      <c r="C72" s="15" t="s">
        <v>142</v>
      </c>
      <c r="D72" s="15">
        <v>154</v>
      </c>
      <c r="E72" s="15">
        <v>1</v>
      </c>
      <c r="F72" s="15">
        <v>1</v>
      </c>
      <c r="G72" s="15" t="s">
        <v>64</v>
      </c>
      <c r="H72" s="15" t="s">
        <v>67</v>
      </c>
      <c r="I72" s="15" t="s">
        <v>20</v>
      </c>
      <c r="J72" s="15">
        <v>73521.13</v>
      </c>
      <c r="K72" s="16">
        <v>-0.99969</v>
      </c>
      <c r="L72" s="16">
        <v>0.000308</v>
      </c>
      <c r="M72" s="16">
        <v>-0.99969</v>
      </c>
      <c r="N72" s="16">
        <v>0.000308</v>
      </c>
      <c r="O72" s="16">
        <v>22.62094</v>
      </c>
      <c r="P72" s="16">
        <v>22.618</v>
      </c>
      <c r="Q72" s="16">
        <v>0</v>
      </c>
      <c r="R72" s="17">
        <v>696.593</v>
      </c>
      <c r="S72" s="17">
        <v>10000</v>
      </c>
      <c r="T72" s="17" t="s">
        <v>21</v>
      </c>
      <c r="U72" s="18" t="b">
        <f t="shared" si="13"/>
        <v>0</v>
      </c>
      <c r="V72" s="18" t="b">
        <f t="shared" si="12"/>
        <v>0</v>
      </c>
      <c r="W72" s="18" t="b">
        <f t="shared" si="12"/>
        <v>0</v>
      </c>
      <c r="X72" s="18" t="b">
        <f t="shared" si="12"/>
        <v>0</v>
      </c>
      <c r="Y72" s="18" t="b">
        <f t="shared" si="12"/>
        <v>0</v>
      </c>
      <c r="Z72" s="18" t="b">
        <f t="shared" si="7"/>
        <v>1</v>
      </c>
      <c r="AA72" s="18" t="b">
        <f t="shared" si="8"/>
        <v>1</v>
      </c>
      <c r="AB72" s="18" t="str">
        <f t="shared" si="10"/>
        <v>Non-Competitive</v>
      </c>
      <c r="AC72" s="18" t="str">
        <f t="shared" si="10"/>
        <v>Non-Competitive</v>
      </c>
      <c r="AD72" s="18" t="str">
        <f t="shared" si="10"/>
        <v>Non-Competitive</v>
      </c>
      <c r="AE72" s="18" t="str">
        <f t="shared" si="10"/>
        <v>Non-Competitive</v>
      </c>
      <c r="AF72" s="18" t="str">
        <f t="shared" si="10"/>
        <v>Non-Competitive</v>
      </c>
      <c r="AG72" s="18">
        <v>1</v>
      </c>
      <c r="AH72" s="18">
        <v>1</v>
      </c>
      <c r="AI72" s="18">
        <v>1</v>
      </c>
      <c r="AJ72" s="18">
        <v>1</v>
      </c>
      <c r="AK72" s="18">
        <v>1</v>
      </c>
      <c r="AL72" s="18">
        <v>1</v>
      </c>
      <c r="AM72" s="18">
        <v>1</v>
      </c>
      <c r="AN72" s="18">
        <v>1</v>
      </c>
      <c r="AO72" s="18">
        <v>1</v>
      </c>
      <c r="AP72" s="18">
        <v>1</v>
      </c>
      <c r="AQ72" s="18">
        <v>1</v>
      </c>
      <c r="AR72" s="18">
        <v>1</v>
      </c>
      <c r="AS72" s="18">
        <v>1</v>
      </c>
      <c r="AT72" s="18">
        <v>1</v>
      </c>
      <c r="AU72" s="18">
        <v>1</v>
      </c>
    </row>
    <row r="73" spans="1:47" ht="15">
      <c r="A73" s="15" t="str">
        <f t="shared" si="11"/>
        <v>STNA16T8 WW2_RIO_1 TO_FROM</v>
      </c>
      <c r="B73" s="15" t="s">
        <v>166</v>
      </c>
      <c r="C73" s="15" t="s">
        <v>142</v>
      </c>
      <c r="D73" s="15">
        <v>154</v>
      </c>
      <c r="E73" s="15">
        <v>1</v>
      </c>
      <c r="F73" s="15">
        <v>1</v>
      </c>
      <c r="G73" s="15" t="s">
        <v>64</v>
      </c>
      <c r="H73" s="15" t="s">
        <v>67</v>
      </c>
      <c r="I73" s="15" t="s">
        <v>23</v>
      </c>
      <c r="J73" s="15">
        <v>73521.13</v>
      </c>
      <c r="K73" s="16">
        <v>-0.00031</v>
      </c>
      <c r="L73" s="16">
        <v>0.999692</v>
      </c>
      <c r="M73" s="16">
        <v>-0.00031</v>
      </c>
      <c r="N73" s="16">
        <v>0.999692</v>
      </c>
      <c r="O73" s="16">
        <v>53.03133</v>
      </c>
      <c r="P73" s="16">
        <v>-22.618</v>
      </c>
      <c r="Q73" s="16">
        <v>0</v>
      </c>
      <c r="R73" s="17">
        <v>10000</v>
      </c>
      <c r="S73" s="17">
        <v>696.593</v>
      </c>
      <c r="T73" s="17" t="s">
        <v>21</v>
      </c>
      <c r="U73" s="18" t="b">
        <f t="shared" si="13"/>
        <v>1</v>
      </c>
      <c r="V73" s="18" t="b">
        <f t="shared" si="12"/>
        <v>1</v>
      </c>
      <c r="W73" s="18" t="b">
        <f t="shared" si="12"/>
        <v>1</v>
      </c>
      <c r="X73" s="18" t="b">
        <f t="shared" si="12"/>
        <v>1</v>
      </c>
      <c r="Y73" s="18" t="b">
        <f t="shared" si="12"/>
        <v>1</v>
      </c>
      <c r="Z73" s="18" t="b">
        <f t="shared" si="7"/>
        <v>1</v>
      </c>
      <c r="AA73" s="18" t="b">
        <f t="shared" si="8"/>
        <v>0</v>
      </c>
      <c r="AB73" s="18" t="str">
        <f t="shared" si="10"/>
        <v>Non-Competitive</v>
      </c>
      <c r="AC73" s="18" t="str">
        <f t="shared" si="10"/>
        <v>Non-Competitive</v>
      </c>
      <c r="AD73" s="18" t="str">
        <f t="shared" si="10"/>
        <v>Non-Competitive</v>
      </c>
      <c r="AE73" s="18" t="str">
        <f t="shared" si="10"/>
        <v>Non-Competitive</v>
      </c>
      <c r="AF73" s="18" t="str">
        <f t="shared" si="10"/>
        <v>Non-Competitive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</row>
    <row r="74" spans="1:47" ht="15">
      <c r="A74" s="15" t="str">
        <f t="shared" si="11"/>
        <v>SWOORI38 WW2_RIO_1 FROM_TO</v>
      </c>
      <c r="B74" s="15" t="s">
        <v>167</v>
      </c>
      <c r="C74" s="15" t="s">
        <v>142</v>
      </c>
      <c r="D74" s="15">
        <v>154</v>
      </c>
      <c r="E74" s="15">
        <v>5</v>
      </c>
      <c r="F74" s="15">
        <v>5</v>
      </c>
      <c r="G74" s="15" t="s">
        <v>64</v>
      </c>
      <c r="H74" s="15" t="s">
        <v>67</v>
      </c>
      <c r="I74" s="15" t="s">
        <v>20</v>
      </c>
      <c r="J74" s="15">
        <v>73521.13</v>
      </c>
      <c r="K74" s="16">
        <v>-0.84684</v>
      </c>
      <c r="L74" s="16">
        <v>0.138569</v>
      </c>
      <c r="M74" s="16">
        <v>-0.84684</v>
      </c>
      <c r="N74" s="16">
        <v>0.138569</v>
      </c>
      <c r="O74" s="16">
        <v>200.3953</v>
      </c>
      <c r="P74" s="16">
        <v>-84.2577</v>
      </c>
      <c r="Q74" s="16">
        <v>0</v>
      </c>
      <c r="R74" s="17">
        <v>3091.787</v>
      </c>
      <c r="S74" s="17">
        <v>8776.811</v>
      </c>
      <c r="T74" s="17" t="s">
        <v>22</v>
      </c>
      <c r="U74" s="18" t="b">
        <f t="shared" si="13"/>
        <v>0</v>
      </c>
      <c r="V74" s="18" t="b">
        <f t="shared" si="12"/>
        <v>0</v>
      </c>
      <c r="W74" s="18" t="b">
        <f t="shared" si="12"/>
        <v>0</v>
      </c>
      <c r="X74" s="18" t="b">
        <f t="shared" si="12"/>
        <v>0</v>
      </c>
      <c r="Y74" s="18" t="b">
        <f t="shared" si="12"/>
        <v>0</v>
      </c>
      <c r="Z74" s="18" t="b">
        <f t="shared" si="7"/>
        <v>1</v>
      </c>
      <c r="AA74" s="18" t="b">
        <f t="shared" si="8"/>
        <v>1</v>
      </c>
      <c r="AB74" s="18" t="str">
        <f t="shared" si="10"/>
        <v>Non-Competitive</v>
      </c>
      <c r="AC74" s="18" t="str">
        <f t="shared" si="10"/>
        <v>Non-Competitive</v>
      </c>
      <c r="AD74" s="18" t="str">
        <f t="shared" si="10"/>
        <v>Non-Competitive</v>
      </c>
      <c r="AE74" s="18" t="str">
        <f t="shared" si="10"/>
        <v>Non-Competitive</v>
      </c>
      <c r="AF74" s="18" t="str">
        <f t="shared" si="10"/>
        <v>Non-Competitive</v>
      </c>
      <c r="AG74" s="18">
        <v>4</v>
      </c>
      <c r="AH74" s="18">
        <v>9</v>
      </c>
      <c r="AI74" s="18">
        <v>9</v>
      </c>
      <c r="AJ74" s="18">
        <v>4</v>
      </c>
      <c r="AK74" s="18">
        <v>9</v>
      </c>
      <c r="AL74" s="18">
        <v>9</v>
      </c>
      <c r="AM74" s="18">
        <v>4</v>
      </c>
      <c r="AN74" s="18">
        <v>9</v>
      </c>
      <c r="AO74" s="18">
        <v>9</v>
      </c>
      <c r="AP74" s="18">
        <v>4</v>
      </c>
      <c r="AQ74" s="18">
        <v>9</v>
      </c>
      <c r="AR74" s="18">
        <v>9</v>
      </c>
      <c r="AS74" s="18">
        <v>4</v>
      </c>
      <c r="AT74" s="18">
        <v>9</v>
      </c>
      <c r="AU74" s="18">
        <v>9</v>
      </c>
    </row>
    <row r="75" spans="1:47" ht="15">
      <c r="A75" s="15" t="str">
        <f t="shared" si="11"/>
        <v>SWOORI38 WW2_RIO_1 TO_FROM</v>
      </c>
      <c r="B75" s="15" t="s">
        <v>167</v>
      </c>
      <c r="C75" s="15" t="s">
        <v>142</v>
      </c>
      <c r="D75" s="15">
        <v>154</v>
      </c>
      <c r="E75" s="15">
        <v>5</v>
      </c>
      <c r="F75" s="15">
        <v>5</v>
      </c>
      <c r="G75" s="15" t="s">
        <v>64</v>
      </c>
      <c r="H75" s="15" t="s">
        <v>67</v>
      </c>
      <c r="I75" s="15" t="s">
        <v>23</v>
      </c>
      <c r="J75" s="15">
        <v>73521.13</v>
      </c>
      <c r="K75" s="16">
        <v>-0.13857</v>
      </c>
      <c r="L75" s="16">
        <v>0.84684</v>
      </c>
      <c r="M75" s="16">
        <v>-0.13857</v>
      </c>
      <c r="N75" s="16">
        <v>0.84684</v>
      </c>
      <c r="O75" s="16">
        <v>163.9037</v>
      </c>
      <c r="P75" s="16">
        <v>-141.748</v>
      </c>
      <c r="Q75" s="16">
        <v>0</v>
      </c>
      <c r="R75" s="17">
        <v>8776.811</v>
      </c>
      <c r="S75" s="17">
        <v>3091.787</v>
      </c>
      <c r="T75" s="17" t="s">
        <v>22</v>
      </c>
      <c r="U75" s="18" t="b">
        <f t="shared" si="13"/>
        <v>0</v>
      </c>
      <c r="V75" s="18" t="b">
        <f t="shared" si="12"/>
        <v>0</v>
      </c>
      <c r="W75" s="18" t="b">
        <f t="shared" si="12"/>
        <v>0</v>
      </c>
      <c r="X75" s="18" t="b">
        <f t="shared" si="12"/>
        <v>0</v>
      </c>
      <c r="Y75" s="18" t="b">
        <f t="shared" si="12"/>
        <v>0</v>
      </c>
      <c r="Z75" s="18" t="b">
        <f>(P75&lt;D75)</f>
        <v>1</v>
      </c>
      <c r="AA75" s="18" t="b">
        <f>(K75&lt;=-0.02)</f>
        <v>1</v>
      </c>
      <c r="AB75" s="18" t="str">
        <f t="shared" si="10"/>
        <v>Non-Competitive</v>
      </c>
      <c r="AC75" s="18" t="str">
        <f t="shared" si="10"/>
        <v>Non-Competitive</v>
      </c>
      <c r="AD75" s="18" t="str">
        <f t="shared" si="10"/>
        <v>Non-Competitive</v>
      </c>
      <c r="AE75" s="18" t="str">
        <f t="shared" si="10"/>
        <v>Non-Competitive</v>
      </c>
      <c r="AF75" s="18" t="str">
        <f t="shared" si="10"/>
        <v>Non-Competitive</v>
      </c>
      <c r="AG75" s="18">
        <v>11</v>
      </c>
      <c r="AH75" s="18">
        <v>11</v>
      </c>
      <c r="AI75" s="18">
        <v>11</v>
      </c>
      <c r="AJ75" s="18">
        <v>11</v>
      </c>
      <c r="AK75" s="18">
        <v>11</v>
      </c>
      <c r="AL75" s="18">
        <v>11</v>
      </c>
      <c r="AM75" s="18">
        <v>11</v>
      </c>
      <c r="AN75" s="18">
        <v>11</v>
      </c>
      <c r="AO75" s="18">
        <v>11</v>
      </c>
      <c r="AP75" s="18">
        <v>11</v>
      </c>
      <c r="AQ75" s="18">
        <v>11</v>
      </c>
      <c r="AR75" s="18">
        <v>11</v>
      </c>
      <c r="AS75" s="18">
        <v>11</v>
      </c>
      <c r="AT75" s="18">
        <v>11</v>
      </c>
      <c r="AU75" s="18">
        <v>11</v>
      </c>
    </row>
    <row r="76" spans="1:47" ht="15">
      <c r="A76" s="15" t="str">
        <f t="shared" si="11"/>
        <v>XGRS58 6377__A FROM_TO</v>
      </c>
      <c r="B76" s="15" t="s">
        <v>168</v>
      </c>
      <c r="C76" s="15" t="s">
        <v>43</v>
      </c>
      <c r="D76" s="15">
        <v>185</v>
      </c>
      <c r="E76" s="15">
        <v>3</v>
      </c>
      <c r="F76" s="15">
        <v>3</v>
      </c>
      <c r="G76" s="15" t="s">
        <v>44</v>
      </c>
      <c r="H76" s="15" t="s">
        <v>45</v>
      </c>
      <c r="I76" s="15" t="s">
        <v>20</v>
      </c>
      <c r="J76" s="15">
        <v>73521.13</v>
      </c>
      <c r="K76" s="16">
        <v>-0.64269</v>
      </c>
      <c r="L76" s="16">
        <v>0.087072</v>
      </c>
      <c r="M76" s="16">
        <v>-0.64269</v>
      </c>
      <c r="N76" s="16">
        <v>0.192643</v>
      </c>
      <c r="O76" s="16">
        <v>152.7871</v>
      </c>
      <c r="P76" s="16">
        <v>-262.884</v>
      </c>
      <c r="Q76" s="16">
        <v>0</v>
      </c>
      <c r="R76" s="17">
        <v>10000</v>
      </c>
      <c r="S76" s="17">
        <v>7162.947</v>
      </c>
      <c r="T76" s="17" t="s">
        <v>21</v>
      </c>
      <c r="U76" s="18" t="b">
        <f t="shared" si="13"/>
        <v>0</v>
      </c>
      <c r="V76" s="18" t="b">
        <f t="shared" si="12"/>
        <v>0</v>
      </c>
      <c r="W76" s="18" t="b">
        <f t="shared" si="12"/>
        <v>0</v>
      </c>
      <c r="X76" s="18" t="b">
        <f t="shared" si="12"/>
        <v>0</v>
      </c>
      <c r="Y76" s="18" t="b">
        <f t="shared" si="12"/>
        <v>0</v>
      </c>
      <c r="Z76" s="18" t="b">
        <f>(P76&lt;D76)</f>
        <v>1</v>
      </c>
      <c r="AA76" s="18" t="b">
        <f>(K76&lt;=-0.02)</f>
        <v>1</v>
      </c>
      <c r="AB76" s="18" t="str">
        <f t="shared" si="10"/>
        <v>Non-Competitive</v>
      </c>
      <c r="AC76" s="18" t="str">
        <f t="shared" si="10"/>
        <v>Non-Competitive</v>
      </c>
      <c r="AD76" s="18" t="str">
        <f t="shared" si="10"/>
        <v>Non-Competitive</v>
      </c>
      <c r="AE76" s="18" t="str">
        <f t="shared" si="10"/>
        <v>Non-Competitive</v>
      </c>
      <c r="AF76" s="18" t="str">
        <f t="shared" si="10"/>
        <v>Non-Competitive</v>
      </c>
      <c r="AG76" s="18">
        <v>5</v>
      </c>
      <c r="AH76" s="18">
        <v>5</v>
      </c>
      <c r="AI76" s="18">
        <v>5</v>
      </c>
      <c r="AJ76" s="18">
        <v>5</v>
      </c>
      <c r="AK76" s="18">
        <v>5</v>
      </c>
      <c r="AL76" s="18">
        <v>5</v>
      </c>
      <c r="AM76" s="18">
        <v>5</v>
      </c>
      <c r="AN76" s="18">
        <v>5</v>
      </c>
      <c r="AO76" s="18">
        <v>5</v>
      </c>
      <c r="AP76" s="18">
        <v>5</v>
      </c>
      <c r="AQ76" s="18">
        <v>5</v>
      </c>
      <c r="AR76" s="18">
        <v>5</v>
      </c>
      <c r="AS76" s="18">
        <v>5</v>
      </c>
      <c r="AT76" s="18">
        <v>5</v>
      </c>
      <c r="AU76" s="18">
        <v>5</v>
      </c>
    </row>
    <row r="77" spans="1:47" ht="15">
      <c r="A77" s="15" t="str">
        <f t="shared" si="11"/>
        <v>XGRS58 6377__A TO_FROM</v>
      </c>
      <c r="B77" s="15" t="s">
        <v>168</v>
      </c>
      <c r="C77" s="15" t="s">
        <v>43</v>
      </c>
      <c r="D77" s="15">
        <v>185</v>
      </c>
      <c r="E77" s="15">
        <v>3</v>
      </c>
      <c r="F77" s="15">
        <v>3</v>
      </c>
      <c r="G77" s="15" t="s">
        <v>44</v>
      </c>
      <c r="H77" s="15" t="s">
        <v>45</v>
      </c>
      <c r="I77" s="15" t="s">
        <v>23</v>
      </c>
      <c r="J77" s="15">
        <v>73521.13</v>
      </c>
      <c r="K77" s="16">
        <v>-0.08707</v>
      </c>
      <c r="L77" s="16">
        <v>0.642689</v>
      </c>
      <c r="M77" s="16">
        <v>-0.19264</v>
      </c>
      <c r="N77" s="16">
        <v>0.642689</v>
      </c>
      <c r="O77" s="16">
        <v>338.5505</v>
      </c>
      <c r="P77" s="16">
        <v>-56.8873</v>
      </c>
      <c r="Q77" s="16">
        <v>0</v>
      </c>
      <c r="R77" s="17">
        <v>7162.947</v>
      </c>
      <c r="S77" s="17">
        <v>10000</v>
      </c>
      <c r="T77" s="17" t="s">
        <v>22</v>
      </c>
      <c r="U77" s="18" t="b">
        <f t="shared" si="13"/>
        <v>0</v>
      </c>
      <c r="V77" s="18" t="b">
        <f t="shared" si="12"/>
        <v>0</v>
      </c>
      <c r="W77" s="18" t="b">
        <f t="shared" si="12"/>
        <v>0</v>
      </c>
      <c r="X77" s="18" t="b">
        <f t="shared" si="12"/>
        <v>0</v>
      </c>
      <c r="Y77" s="18" t="b">
        <f t="shared" si="12"/>
        <v>0</v>
      </c>
      <c r="Z77" s="18" t="b">
        <f>(P77&lt;D77)</f>
        <v>1</v>
      </c>
      <c r="AA77" s="18" t="b">
        <f>(K77&lt;=-0.02)</f>
        <v>1</v>
      </c>
      <c r="AB77" s="18" t="str">
        <f t="shared" si="10"/>
        <v>Non-Competitive</v>
      </c>
      <c r="AC77" s="18" t="str">
        <f t="shared" si="10"/>
        <v>Non-Competitive</v>
      </c>
      <c r="AD77" s="18" t="str">
        <f t="shared" si="10"/>
        <v>Non-Competitive</v>
      </c>
      <c r="AE77" s="18" t="str">
        <f t="shared" si="10"/>
        <v>Non-Competitive</v>
      </c>
      <c r="AF77" s="18" t="str">
        <f t="shared" si="10"/>
        <v>Non-Competitive</v>
      </c>
      <c r="AG77" s="18">
        <v>8</v>
      </c>
      <c r="AH77" s="18">
        <v>8</v>
      </c>
      <c r="AI77" s="18">
        <v>8</v>
      </c>
      <c r="AJ77" s="18">
        <v>8</v>
      </c>
      <c r="AK77" s="18">
        <v>8</v>
      </c>
      <c r="AL77" s="18">
        <v>8</v>
      </c>
      <c r="AM77" s="18">
        <v>8</v>
      </c>
      <c r="AN77" s="18">
        <v>8</v>
      </c>
      <c r="AO77" s="18">
        <v>8</v>
      </c>
      <c r="AP77" s="18">
        <v>8</v>
      </c>
      <c r="AQ77" s="18">
        <v>8</v>
      </c>
      <c r="AR77" s="18">
        <v>8</v>
      </c>
      <c r="AS77" s="18">
        <v>8</v>
      </c>
      <c r="AT77" s="18">
        <v>8</v>
      </c>
      <c r="AU77" s="18">
        <v>8</v>
      </c>
    </row>
    <row r="78" spans="11:47" ht="15">
      <c r="K78" s="10"/>
      <c r="L78" s="10"/>
      <c r="M78" s="10"/>
      <c r="N78" s="10"/>
      <c r="O78" s="10"/>
      <c r="P78" s="10"/>
      <c r="Q78" s="10"/>
      <c r="R78" s="10"/>
      <c r="S78" s="10"/>
      <c r="T78" s="10"/>
      <c r="AF78" s="6" t="s">
        <v>169</v>
      </c>
      <c r="AG78" s="6">
        <f>SUM(AG4:AG77)</f>
        <v>1085</v>
      </c>
      <c r="AH78" s="18">
        <f aca="true" t="shared" si="14" ref="AH78:AU78">SUM(AH4:AH77)</f>
        <v>1459</v>
      </c>
      <c r="AI78" s="18">
        <f t="shared" si="14"/>
        <v>2119</v>
      </c>
      <c r="AJ78" s="18">
        <f t="shared" si="14"/>
        <v>794</v>
      </c>
      <c r="AK78" s="18">
        <f t="shared" si="14"/>
        <v>1013</v>
      </c>
      <c r="AL78" s="18">
        <f t="shared" si="14"/>
        <v>1400</v>
      </c>
      <c r="AM78" s="18">
        <f t="shared" si="14"/>
        <v>698</v>
      </c>
      <c r="AN78" s="18">
        <f t="shared" si="14"/>
        <v>917</v>
      </c>
      <c r="AO78" s="18">
        <f t="shared" si="14"/>
        <v>1247</v>
      </c>
      <c r="AP78" s="18">
        <f t="shared" si="14"/>
        <v>553</v>
      </c>
      <c r="AQ78" s="18">
        <f t="shared" si="14"/>
        <v>656</v>
      </c>
      <c r="AR78" s="18">
        <f t="shared" si="14"/>
        <v>910</v>
      </c>
      <c r="AS78" s="18">
        <f t="shared" si="14"/>
        <v>455</v>
      </c>
      <c r="AT78" s="18">
        <f t="shared" si="14"/>
        <v>533</v>
      </c>
      <c r="AU78" s="18">
        <f t="shared" si="14"/>
        <v>736</v>
      </c>
    </row>
    <row r="79" spans="11:20" ht="15"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1:20" ht="15"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1:20" ht="15"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1:20" ht="15"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1:20" ht="15"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1:20" ht="15"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1:20" ht="15"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1:20" ht="15"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1:20" ht="15"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1:20" ht="15"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1:20" ht="15"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1:20" ht="15"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1:20" ht="15"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1:20" ht="15"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1:20" ht="15"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1:20" ht="15"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1:20" ht="15"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1:20" ht="15"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1:20" ht="15"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1:20" ht="15"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1:20" ht="15"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1:20" ht="15"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1:20" ht="15"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1:20" ht="15"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1:20" ht="15"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1:20" ht="15"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1:20" ht="15"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1:20" ht="15"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1:20" ht="15"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1:20" ht="15"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1:20" ht="15"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1:20" ht="15"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1:20" ht="15"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1:20" ht="15"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1:20" ht="15"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1:20" ht="15"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1:20" ht="15"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1:20" ht="15"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1:20" ht="15"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1:20" ht="15"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1:20" ht="15"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1:20" ht="15"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1:20" ht="15"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1:20" ht="15"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1:20" ht="15"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1:20" ht="15"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1:20" ht="15"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1:20" ht="15"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1:20" ht="15"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1:20" ht="15"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1:20" ht="15"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1:20" ht="15"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1:20" ht="15"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1:20" ht="15"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1:20" ht="15"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1:20" ht="15"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1:20" ht="15"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1:20" ht="15"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1:20" ht="15"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1:20" ht="15"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1:20" ht="15"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1:20" ht="15"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1:20" ht="15"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1:20" ht="15"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1:20" ht="15"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1:20" ht="15"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1:20" ht="15"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1:20" ht="15"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1:20" ht="15"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1:20" ht="15"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1:20" ht="15"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1:20" ht="15"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1:20" ht="15"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1:20" ht="15"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1:20" ht="15"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1:20" ht="15"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1:20" ht="15"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1:20" ht="15"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1:20" ht="15"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1:20" ht="15"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1:20" ht="15"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1:20" ht="15"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1:20" ht="15"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1:20" ht="15"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1:20" ht="15"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1:20" ht="15"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1:20" ht="15"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1:20" ht="15"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1:20" ht="15"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1:20" ht="15"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1:20" ht="15"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1:20" ht="15"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1:20" ht="15"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1:20" ht="15"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1:20" ht="15"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1:20" ht="15"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1:20" ht="15"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1:20" ht="15"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1:20" ht="15"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1:20" ht="15"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1:20" ht="15"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1:20" ht="15"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1:20" ht="15"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1:20" ht="15"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1:20" ht="15"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1:20" ht="15"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1:20" ht="15"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1:20" ht="15"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1:20" ht="15"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1:20" ht="15"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1:20" ht="15"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1:20" ht="15"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1:20" ht="15"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1:20" ht="15"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1:20" ht="15"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1:20" ht="15"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1:20" ht="15"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1:20" ht="15"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1:20" ht="15"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1:20" ht="15"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1:20" ht="15"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1:20" ht="15"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1:20" ht="15"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1:20" ht="15"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1:20" ht="15"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1:20" ht="15"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1:20" ht="15"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1:20" ht="15"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1:20" ht="15"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1:20" ht="15"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1:20" ht="15"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1:20" ht="15"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1:20" ht="15"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1:20" ht="15"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1:20" ht="15"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1:20" ht="15"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1:20" ht="15"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1:20" ht="15"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1:20" ht="15"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1:20" ht="15"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1:20" ht="15"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1:20" ht="15"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1:20" ht="15"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1:20" ht="15"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1:20" ht="15"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1:20" ht="15"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1:20" ht="15"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1:20" ht="15"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1:20" ht="15"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1:20" ht="15"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1:20" ht="15"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1:20" ht="15"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1:20" ht="15"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1:20" ht="15"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1:20" ht="15"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1:20" ht="15"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1:20" ht="15"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1:20" ht="15"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1:20" ht="15"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1:20" ht="15"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1:20" ht="15"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1:20" ht="15"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1:20" ht="15"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1:20" ht="15"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1:20" ht="15"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1:20" ht="15"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1:20" ht="15"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1:20" ht="15"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1:20" ht="15"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1:20" ht="15"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1:20" ht="15"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1:20" ht="15"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1:20" ht="15"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1:20" ht="15"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1:20" ht="15"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1:20" ht="15"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1:20" ht="15"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1:20" ht="15"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1:20" ht="15"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1:20" ht="15"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1:20" ht="15"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1:20" ht="15"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1:20" ht="15"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1:20" ht="15"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1:20" ht="15"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1:20" ht="15"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1:20" ht="15"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1:20" ht="15"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1:20" ht="15"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1:20" ht="15"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1:20" ht="15"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1:20" ht="15"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1:20" ht="15"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1:20" ht="15"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1:20" ht="15"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1:20" ht="15"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1:20" ht="15"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1:20" ht="15"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1:20" ht="15"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1:20" ht="15"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1:20" ht="15"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1:20" ht="15"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1:20" ht="15"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1:20" ht="15"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1:20" ht="15"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1:20" ht="15"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1:20" ht="15"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1:20" ht="15"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1:20" ht="15"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1:20" ht="15"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1:20" ht="15"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1:20" ht="15"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1:20" ht="15"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1:20" ht="15"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1:20" ht="15"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1:20" ht="15"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1:20" ht="15"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1:20" ht="15"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1:20" ht="15"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1:20" ht="15"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1:20" ht="15"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1:20" ht="15"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1:20" ht="15"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1:20" ht="15"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1:20" ht="15"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1:20" ht="15"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1:20" ht="15"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1:20" ht="15"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1:20" ht="15"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1:20" ht="15"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1:20" ht="15"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1:20" ht="15"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1:20" ht="15"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1:20" ht="15"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1:20" ht="15"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1:20" ht="15"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1:20" ht="15"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1:20" ht="15"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1:20" ht="15"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1:20" ht="15"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1:20" ht="15"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1:20" ht="15"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1:20" ht="15"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1:20" ht="15"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1:20" ht="15"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1:20" ht="15"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1:20" ht="15"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1:20" ht="15"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1:20" ht="15"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1:20" ht="15"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1:20" ht="15"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1:20" ht="15"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1:20" ht="15"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1:20" ht="15"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1:20" ht="15"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1:20" ht="15"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1:20" ht="15"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1:20" ht="15"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1:20" ht="15"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1:20" ht="15"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1:20" ht="15"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1:20" ht="15"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1:20" ht="15"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1:20" ht="15"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1:20" ht="15"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1:20" ht="15"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1:20" ht="15"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1:20" ht="15"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1:20" ht="15"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1:20" ht="15"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1:20" ht="15"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1:20" ht="15"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1:20" ht="15"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1:20" ht="15"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1:20" ht="15"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1:20" ht="15"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1:20" ht="15"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1:20" ht="15"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1:20" ht="15"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1:20" ht="15"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1:20" ht="15"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1:20" ht="15"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1:20" ht="15"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1:20" ht="15"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1:20" ht="15"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1:20" ht="15"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1:20" ht="15"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1:20" ht="15"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1:20" ht="15"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1:20" ht="15"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1:20" ht="15"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1:20" ht="15"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1:20" ht="15"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1:20" ht="15"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1:20" ht="15"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1:20" ht="15"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1:20" ht="15"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1:20" ht="15"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1:20" ht="15"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1:20" ht="15"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1:20" ht="15"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1:20" ht="15"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1:20" ht="15"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1:20" ht="15"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1:20" ht="15"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1:20" ht="15"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1:20" ht="15"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1:20" ht="15"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1:20" ht="15"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1:20" ht="15"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1:20" ht="15"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1:20" ht="15"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1:20" ht="15"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1:20" ht="15"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1:20" ht="15"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1:20" ht="15"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1:20" ht="15"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1:20" ht="15"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1:20" ht="15"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1:20" ht="15"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1:20" ht="15"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1:20" ht="15"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1:20" ht="15"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1:20" ht="15"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1:20" ht="15"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1:20" ht="15"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1:20" ht="15"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1:20" ht="15"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1:20" ht="15"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1:20" ht="15"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1:20" ht="15"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1:20" ht="15"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1:20" ht="15"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1:20" ht="15"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1:20" ht="15"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1:20" ht="15"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1:20" ht="15"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1:20" ht="15"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1:20" ht="15"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1:20" ht="15"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1:20" ht="15"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1:20" ht="15"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1:20" ht="15"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1:20" ht="15"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1:20" ht="15"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1:20" ht="15"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1:20" ht="15"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1:20" ht="15"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1:20" ht="15"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1:20" ht="15"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1:20" ht="15"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1:20" ht="15"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1:20" ht="15"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1:20" ht="15"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1:20" ht="15"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1:20" ht="15"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1:20" ht="15"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1:20" ht="15"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1:20" ht="15"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1:20" ht="15"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1:20" ht="15"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1:20" ht="15"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1:20" ht="15"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1:20" ht="15"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1:20" ht="15"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1:20" ht="15"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1:20" ht="15"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1:20" ht="15"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1:20" ht="15"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1:20" ht="15"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1:20" ht="15"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1:20" ht="15"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1:20" ht="15"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1:20" ht="15"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1:20" ht="15"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1:20" ht="15"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1:20" ht="15"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1:20" ht="15"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1:20" ht="15"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1:20" ht="15"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1:20" ht="15"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1:20" ht="15"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1:20" ht="15"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1:20" ht="15"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1:20" ht="15"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1:20" ht="15"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1:20" ht="15"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1:20" ht="15"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1:20" ht="15"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1:20" ht="15"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1:20" ht="15"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1:20" ht="15"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1:20" ht="15"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1:20" ht="15"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1:20" ht="15"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1:20" ht="15"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1:20" ht="15"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1:20" ht="15"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1:20" ht="15"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1:20" ht="15"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1:20" ht="15"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1:20" ht="15"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1:20" ht="15"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1:20" ht="15"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1:20" ht="15"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1:20" ht="15"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1:20" ht="15"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1:20" ht="15"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1:20" ht="15"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1:20" ht="15"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1:20" ht="15"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1:20" ht="15"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1:20" ht="15"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1:20" ht="15"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1:20" ht="15"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1:20" ht="15"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1:20" ht="15"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1:20" ht="15"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1:20" ht="15"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1:20" ht="15"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1:20" ht="15"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1:20" ht="15"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1:20" ht="15"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1:20" ht="15"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1:20" ht="15"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1:20" ht="15"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1:20" ht="15"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1:20" ht="15"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1:20" ht="15"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1:20" ht="15"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1:20" ht="15"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1:20" ht="15"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1:20" ht="15"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1:20" ht="15"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1:20" ht="15"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1:20" ht="15"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1:20" ht="15"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1:20" ht="15"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1:20" ht="15"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1:20" ht="15"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1:20" ht="15"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1:20" ht="15"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1:20" ht="15"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1:20" ht="15"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1:20" ht="15"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1:20" ht="15"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1:20" ht="15"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1:20" ht="15"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1:20" ht="15"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1:20" ht="15"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1:20" ht="15"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1:20" ht="15"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1:20" ht="15"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1:20" ht="15"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1:20" ht="15"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1:20" ht="15"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1:20" ht="15"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1:20" ht="15"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1:20" ht="15"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1:20" ht="15"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1:20" ht="15"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1:20" ht="15"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1:20" ht="15"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1:20" ht="15"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1:20" ht="15"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1:20" ht="15"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1:20" ht="15"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1:20" ht="15"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1:20" ht="15"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1:20" ht="15"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1:20" ht="15"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1:20" ht="15"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1:20" ht="15"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1:20" ht="15"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1:20" ht="15"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1:20" ht="15"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1:20" ht="15"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1:20" ht="15"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1:20" ht="15"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1:20" ht="15"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1:20" ht="15"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1:20" ht="15"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1:20" ht="15"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1:20" ht="15"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1:20" ht="15"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1:20" ht="15"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1:20" ht="15"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1:20" ht="15"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1:20" ht="15"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1:20" ht="15"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1:20" ht="15"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1:20" ht="15"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1:20" ht="15"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1:20" ht="15"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1:20" ht="15"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1:20" ht="15"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1:20" ht="15"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1:20" ht="15"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1:20" ht="15"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1:20" ht="15"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1:20" ht="15"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1:20" ht="15"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1:20" ht="15"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1:20" ht="15"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1:20" ht="15"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1:20" ht="15"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1:20" ht="15"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1:20" ht="15"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1:20" ht="15"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1:20" ht="15"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1:20" ht="15"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1:20" ht="15"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1:20" ht="15"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1:20" ht="15"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1:20" ht="15"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1:20" ht="15"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1:20" ht="15"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1:20" ht="15"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1:20" ht="15"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1:20" ht="15"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1:20" ht="15"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1:20" ht="15"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1:20" ht="15"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1:20" ht="15"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1:20" ht="15"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1:20" ht="15"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1:20" ht="15"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1:20" ht="15"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1:20" ht="15"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1:20" ht="15"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1:20" ht="15"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1:20" ht="15"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1:20" ht="15"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1:20" ht="15"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1:20" ht="15"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1:20" ht="15"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1:20" ht="15"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1:20" ht="15"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1:20" ht="15"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1:20" ht="15"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1:20" ht="15"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1:20" ht="15"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1:20" ht="15"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1:20" ht="15"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1:20" ht="15"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1:20" ht="15"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1:20" ht="15"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1:20" ht="15"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1:20" ht="15"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1:20" ht="15"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1:20" ht="15"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1:20" ht="15"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1:20" ht="15"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1:20" ht="15"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1:20" ht="15"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1:20" ht="15"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1:20" ht="15"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1:20" ht="15"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</sheetData>
  <sheetProtection/>
  <autoFilter ref="A3:AV3"/>
  <mergeCells count="9">
    <mergeCell ref="K1:T2"/>
    <mergeCell ref="U1:Y1"/>
    <mergeCell ref="AB1:AF1"/>
    <mergeCell ref="AG1:AU1"/>
    <mergeCell ref="AG2:AI2"/>
    <mergeCell ref="AJ2:AL2"/>
    <mergeCell ref="AM2:AO2"/>
    <mergeCell ref="AP2:AR2"/>
    <mergeCell ref="AS2:AU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85" zoomScaleNormal="85" zoomScalePageLayoutView="0" workbookViewId="0" topLeftCell="A1">
      <selection activeCell="I26" sqref="I26"/>
    </sheetView>
  </sheetViews>
  <sheetFormatPr defaultColWidth="9.140625" defaultRowHeight="15"/>
  <cols>
    <col min="1" max="1" width="40.57421875" style="6" bestFit="1" customWidth="1"/>
    <col min="2" max="2" width="16.28125" style="6" customWidth="1"/>
    <col min="3" max="3" width="10.140625" style="6" customWidth="1"/>
    <col min="4" max="8" width="9.140625" style="6" customWidth="1"/>
    <col min="9" max="9" width="32.421875" style="6" bestFit="1" customWidth="1"/>
    <col min="10" max="10" width="13.140625" style="6" bestFit="1" customWidth="1"/>
    <col min="11" max="16384" width="9.140625" style="6" customWidth="1"/>
  </cols>
  <sheetData>
    <row r="1" spans="2:7" ht="15">
      <c r="B1" s="20" t="s">
        <v>95</v>
      </c>
      <c r="C1" s="20"/>
      <c r="D1" s="20"/>
      <c r="E1" s="20"/>
      <c r="F1" s="20"/>
      <c r="G1" s="20"/>
    </row>
    <row r="2" spans="2:24" ht="15">
      <c r="B2" s="1" t="s">
        <v>92</v>
      </c>
      <c r="C2" s="5">
        <f>'SCED Historical Long-Term CCT'!U2</f>
        <v>1000</v>
      </c>
      <c r="D2" s="2">
        <f>'SCED Historical Long-Term CCT'!V2</f>
        <v>1500</v>
      </c>
      <c r="E2" s="2">
        <f>'SCED Historical Long-Term CCT'!W2</f>
        <v>2000</v>
      </c>
      <c r="F2" s="2">
        <f>'SCED Historical Long-Term CCT'!X2</f>
        <v>2500</v>
      </c>
      <c r="G2" s="2">
        <f>'SCED Historical Long-Term CCT'!Y2</f>
        <v>3000</v>
      </c>
      <c r="I2" s="1"/>
      <c r="J2" s="22" t="s">
        <v>97</v>
      </c>
      <c r="K2" s="19"/>
      <c r="L2" s="19"/>
      <c r="M2" s="19" t="s">
        <v>101</v>
      </c>
      <c r="N2" s="19"/>
      <c r="O2" s="19"/>
      <c r="P2" s="19" t="s">
        <v>102</v>
      </c>
      <c r="Q2" s="19"/>
      <c r="R2" s="19"/>
      <c r="S2" s="19" t="s">
        <v>103</v>
      </c>
      <c r="T2" s="19"/>
      <c r="U2" s="19"/>
      <c r="V2" s="19" t="s">
        <v>104</v>
      </c>
      <c r="W2" s="19"/>
      <c r="X2" s="19"/>
    </row>
    <row r="3" spans="2:24" ht="15">
      <c r="B3" s="1" t="s">
        <v>21</v>
      </c>
      <c r="C3" s="6">
        <f>COUNTIF('SCED Historical SCED CCT'!AB:AB,"Competitive")</f>
        <v>2</v>
      </c>
      <c r="D3" s="6">
        <f>COUNTIF('SCED Historical SCED CCT'!AC:AC,"Competitive")</f>
        <v>7</v>
      </c>
      <c r="E3" s="6">
        <f>COUNTIF('SCED Historical SCED CCT'!AD:AD,"Competitive")</f>
        <v>8</v>
      </c>
      <c r="F3" s="6">
        <f>COUNTIF('SCED Historical SCED CCT'!AE:AE,"Competitive")</f>
        <v>14</v>
      </c>
      <c r="G3" s="6">
        <f>COUNTIF('SCED Historical SCED CCT'!AF:AF,"Competitive")</f>
        <v>20</v>
      </c>
      <c r="I3" s="1"/>
      <c r="J3" s="8" t="s">
        <v>96</v>
      </c>
      <c r="K3" s="1" t="s">
        <v>98</v>
      </c>
      <c r="L3" s="1" t="s">
        <v>99</v>
      </c>
      <c r="M3" s="1" t="s">
        <v>96</v>
      </c>
      <c r="N3" s="1" t="s">
        <v>98</v>
      </c>
      <c r="O3" s="1" t="s">
        <v>99</v>
      </c>
      <c r="P3" s="1" t="s">
        <v>96</v>
      </c>
      <c r="Q3" s="1" t="s">
        <v>98</v>
      </c>
      <c r="R3" s="1" t="s">
        <v>99</v>
      </c>
      <c r="S3" s="1" t="s">
        <v>96</v>
      </c>
      <c r="T3" s="1" t="s">
        <v>98</v>
      </c>
      <c r="U3" s="1" t="s">
        <v>99</v>
      </c>
      <c r="V3" s="1" t="s">
        <v>96</v>
      </c>
      <c r="W3" s="1" t="s">
        <v>98</v>
      </c>
      <c r="X3" s="1" t="s">
        <v>99</v>
      </c>
    </row>
    <row r="4" spans="2:24" ht="15">
      <c r="B4" s="1" t="s">
        <v>108</v>
      </c>
      <c r="C4" s="7">
        <f>C3/C7</f>
        <v>0.02702702702702703</v>
      </c>
      <c r="D4" s="7">
        <f>D3/D7</f>
        <v>0.0945945945945946</v>
      </c>
      <c r="E4" s="7">
        <f>E3/E7</f>
        <v>0.10810810810810811</v>
      </c>
      <c r="F4" s="7">
        <f>F3/F7</f>
        <v>0.1891891891891892</v>
      </c>
      <c r="G4" s="7">
        <f>G3/G7</f>
        <v>0.2702702702702703</v>
      </c>
      <c r="I4" s="1" t="s">
        <v>106</v>
      </c>
      <c r="J4" s="18">
        <v>1085</v>
      </c>
      <c r="K4" s="18">
        <v>1459</v>
      </c>
      <c r="L4" s="18">
        <v>2119</v>
      </c>
      <c r="M4" s="18">
        <v>794</v>
      </c>
      <c r="N4" s="18">
        <v>1013</v>
      </c>
      <c r="O4" s="18">
        <v>1400</v>
      </c>
      <c r="P4" s="18">
        <v>698</v>
      </c>
      <c r="Q4" s="18">
        <v>917</v>
      </c>
      <c r="R4" s="18">
        <v>1247</v>
      </c>
      <c r="S4" s="18">
        <v>553</v>
      </c>
      <c r="T4" s="18">
        <v>656</v>
      </c>
      <c r="U4" s="18">
        <v>910</v>
      </c>
      <c r="V4" s="18">
        <v>455</v>
      </c>
      <c r="W4" s="18">
        <v>533</v>
      </c>
      <c r="X4" s="18">
        <v>736</v>
      </c>
    </row>
    <row r="5" spans="2:24" ht="15">
      <c r="B5" s="1" t="s">
        <v>93</v>
      </c>
      <c r="C5" s="6">
        <f>COUNTIF('SCED Historical SCED CCT'!AB:AB,"Non-Competitive")</f>
        <v>72</v>
      </c>
      <c r="D5" s="6">
        <f>COUNTIF('SCED Historical SCED CCT'!AC:AC,"Non-Competitive")</f>
        <v>67</v>
      </c>
      <c r="E5" s="6">
        <f>COUNTIF('SCED Historical SCED CCT'!AD:AD,"Non-Competitive")</f>
        <v>66</v>
      </c>
      <c r="F5" s="6">
        <f>COUNTIF('SCED Historical SCED CCT'!AE:AE,"Non-Competitive")</f>
        <v>60</v>
      </c>
      <c r="G5" s="6">
        <f>COUNTIF('SCED Historical SCED CCT'!AF:AF,"Non-Competitive")</f>
        <v>54</v>
      </c>
      <c r="I5" s="1" t="s">
        <v>105</v>
      </c>
      <c r="J5" s="7">
        <f>J4/(610*74)</f>
        <v>0.024036331413380595</v>
      </c>
      <c r="K5" s="7">
        <f aca="true" t="shared" si="0" ref="K5:X5">K4/(610*74)</f>
        <v>0.0323216659282233</v>
      </c>
      <c r="L5" s="7">
        <f t="shared" si="0"/>
        <v>0.04694284448382809</v>
      </c>
      <c r="M5" s="7">
        <f t="shared" si="0"/>
        <v>0.017589720868409393</v>
      </c>
      <c r="N5" s="7">
        <f t="shared" si="0"/>
        <v>0.022441293752769164</v>
      </c>
      <c r="O5" s="7">
        <f t="shared" si="0"/>
        <v>0.031014621178555603</v>
      </c>
      <c r="P5" s="7">
        <f t="shared" si="0"/>
        <v>0.015463003987594152</v>
      </c>
      <c r="Q5" s="7">
        <f t="shared" si="0"/>
        <v>0.02031457687195392</v>
      </c>
      <c r="R5" s="7">
        <f t="shared" si="0"/>
        <v>0.027625166149756315</v>
      </c>
      <c r="S5" s="7">
        <f t="shared" si="0"/>
        <v>0.012250775365529465</v>
      </c>
      <c r="T5" s="7">
        <f t="shared" si="0"/>
        <v>0.014532565352237483</v>
      </c>
      <c r="U5" s="7">
        <f t="shared" si="0"/>
        <v>0.020159503766061144</v>
      </c>
      <c r="V5" s="7">
        <f t="shared" si="0"/>
        <v>0.010079751883030572</v>
      </c>
      <c r="W5" s="7">
        <f t="shared" si="0"/>
        <v>0.011807709348692956</v>
      </c>
      <c r="X5" s="7">
        <f t="shared" si="0"/>
        <v>0.016304829419583517</v>
      </c>
    </row>
    <row r="6" spans="2:9" ht="15">
      <c r="B6" s="1" t="s">
        <v>107</v>
      </c>
      <c r="C6" s="7">
        <f>C5/C7</f>
        <v>0.972972972972973</v>
      </c>
      <c r="D6" s="7">
        <f>D5/D7</f>
        <v>0.9054054054054054</v>
      </c>
      <c r="E6" s="7">
        <f>E5/E7</f>
        <v>0.8918918918918919</v>
      </c>
      <c r="F6" s="7">
        <f>F5/F7</f>
        <v>0.8108108108108109</v>
      </c>
      <c r="G6" s="7">
        <f>G5/G7</f>
        <v>0.7297297297297297</v>
      </c>
      <c r="I6" s="9"/>
    </row>
    <row r="7" spans="2:7" ht="15">
      <c r="B7" s="1" t="s">
        <v>94</v>
      </c>
      <c r="C7" s="6">
        <f>C3+C5</f>
        <v>74</v>
      </c>
      <c r="D7" s="6">
        <f>D3+D5</f>
        <v>74</v>
      </c>
      <c r="E7" s="6">
        <f>E3+E5</f>
        <v>74</v>
      </c>
      <c r="F7" s="6">
        <f>F3+F5</f>
        <v>74</v>
      </c>
      <c r="G7" s="6">
        <f>G3+G5</f>
        <v>74</v>
      </c>
    </row>
    <row r="8" spans="1:25" ht="15">
      <c r="A8" s="21" t="s">
        <v>105</v>
      </c>
      <c r="B8" s="8" t="s">
        <v>96</v>
      </c>
      <c r="C8" s="7">
        <v>0.024036331413380595</v>
      </c>
      <c r="D8" s="7">
        <v>0.017589720868409393</v>
      </c>
      <c r="E8" s="7">
        <v>0.015463003987594152</v>
      </c>
      <c r="F8" s="7">
        <v>0.012250775365529465</v>
      </c>
      <c r="G8" s="7">
        <v>0.010079751883030572</v>
      </c>
      <c r="J8" s="7"/>
      <c r="K8" s="7"/>
      <c r="L8" s="7"/>
      <c r="N8" s="7"/>
      <c r="O8" s="7"/>
      <c r="P8" s="7"/>
      <c r="Q8" s="7"/>
      <c r="R8" s="7"/>
      <c r="Y8" s="7"/>
    </row>
    <row r="9" spans="1:18" ht="15">
      <c r="A9" s="21"/>
      <c r="B9" s="8" t="s">
        <v>98</v>
      </c>
      <c r="C9" s="7">
        <v>0.0323216659282233</v>
      </c>
      <c r="D9" s="7">
        <v>0.022441293752769164</v>
      </c>
      <c r="E9" s="7">
        <v>0.02031457687195392</v>
      </c>
      <c r="F9" s="7">
        <v>0.014532565352237483</v>
      </c>
      <c r="G9" s="7">
        <v>0.011807709348692956</v>
      </c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>
      <c r="A10" s="21"/>
      <c r="B10" s="8" t="s">
        <v>99</v>
      </c>
      <c r="C10" s="7">
        <v>0.04694284448382809</v>
      </c>
      <c r="D10" s="7">
        <v>0.031014621178555603</v>
      </c>
      <c r="E10" s="7">
        <v>0.027625166149756315</v>
      </c>
      <c r="F10" s="7">
        <v>0.020159503766061144</v>
      </c>
      <c r="G10" s="7">
        <v>0.016304829419583517</v>
      </c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9:13" ht="15">
      <c r="I11" s="7"/>
      <c r="J11" s="7"/>
      <c r="K11" s="7"/>
      <c r="L11" s="7"/>
      <c r="M11" s="7"/>
    </row>
    <row r="12" spans="9:13" ht="15">
      <c r="I12" s="7"/>
      <c r="J12" s="7"/>
      <c r="K12" s="7"/>
      <c r="L12" s="7"/>
      <c r="M12" s="7"/>
    </row>
    <row r="13" spans="9:13" ht="15">
      <c r="I13" s="7"/>
      <c r="J13" s="7"/>
      <c r="K13" s="7"/>
      <c r="L13" s="7"/>
      <c r="M13" s="7"/>
    </row>
    <row r="14" spans="9:24" ht="15">
      <c r="I14" s="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9:13" ht="15">
      <c r="I15" s="7"/>
      <c r="J15" s="7"/>
      <c r="K15" s="7"/>
      <c r="L15" s="7"/>
      <c r="M15" s="7"/>
    </row>
    <row r="18" spans="10:14" ht="15">
      <c r="J18" s="7"/>
      <c r="K18" s="7"/>
      <c r="L18" s="7"/>
      <c r="M18" s="7"/>
      <c r="N18" s="7"/>
    </row>
    <row r="19" spans="10:14" ht="15">
      <c r="J19" s="7"/>
      <c r="K19" s="7"/>
      <c r="L19" s="7"/>
      <c r="M19" s="7"/>
      <c r="N19" s="7"/>
    </row>
    <row r="20" spans="10:14" ht="15">
      <c r="J20" s="7"/>
      <c r="K20" s="7"/>
      <c r="L20" s="7"/>
      <c r="M20" s="7"/>
      <c r="N20" s="7"/>
    </row>
  </sheetData>
  <sheetProtection/>
  <mergeCells count="7">
    <mergeCell ref="V2:X2"/>
    <mergeCell ref="A8:A10"/>
    <mergeCell ref="B1:G1"/>
    <mergeCell ref="J2:L2"/>
    <mergeCell ref="M2:O2"/>
    <mergeCell ref="P2:R2"/>
    <mergeCell ref="S2:U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Li, Dapeng</dc:creator>
  <cp:keywords/>
  <dc:description/>
  <cp:lastModifiedBy>ERCOT</cp:lastModifiedBy>
  <dcterms:created xsi:type="dcterms:W3CDTF">2013-02-28T17:04:30Z</dcterms:created>
  <dcterms:modified xsi:type="dcterms:W3CDTF">2013-03-29T15:55:56Z</dcterms:modified>
  <cp:category/>
  <cp:version/>
  <cp:contentType/>
  <cp:contentStatus/>
</cp:coreProperties>
</file>