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35" yWindow="-90" windowWidth="19020" windowHeight="11895" firstSheet="2" activeTab="8"/>
  </bookViews>
  <sheets>
    <sheet name="Data Agg logic" sheetId="12" r:id="rId1"/>
    <sheet name="Scenario 1" sheetId="7" r:id="rId2"/>
    <sheet name="Scenario 2" sheetId="4" r:id="rId3"/>
    <sheet name="Scenario 3 " sheetId="6" r:id="rId4"/>
    <sheet name="Scenario 3a" sheetId="8" r:id="rId5"/>
    <sheet name="Multiple POI ex 1" sheetId="1" r:id="rId6"/>
    <sheet name="Multiple POI ex 2" sheetId="9" r:id="rId7"/>
    <sheet name="Multiple POI ex 3" sheetId="10" r:id="rId8"/>
    <sheet name="Multiple POI ex 4" sheetId="11" r:id="rId9"/>
    <sheet name="Sheet3" sheetId="3" r:id="rId10"/>
  </sheets>
  <calcPr calcId="125725"/>
</workbook>
</file>

<file path=xl/calcChain.xml><?xml version="1.0" encoding="utf-8"?>
<calcChain xmlns="http://schemas.openxmlformats.org/spreadsheetml/2006/main">
  <c r="J50" i="11"/>
  <c r="E58" l="1"/>
  <c r="E57"/>
  <c r="E56"/>
  <c r="F59" s="1"/>
  <c r="E56" i="10"/>
  <c r="E55"/>
  <c r="E54"/>
  <c r="H59" i="9"/>
  <c r="H58"/>
  <c r="H57"/>
  <c r="E59"/>
  <c r="E58"/>
  <c r="E57"/>
  <c r="E47" i="1"/>
  <c r="E46"/>
  <c r="E45"/>
  <c r="M52" i="11"/>
  <c r="M51"/>
  <c r="M50"/>
  <c r="J52"/>
  <c r="J51"/>
  <c r="I52"/>
  <c r="I51"/>
  <c r="I50"/>
  <c r="F52"/>
  <c r="F51"/>
  <c r="F50"/>
  <c r="M50" i="10"/>
  <c r="M49"/>
  <c r="M48"/>
  <c r="L50"/>
  <c r="L49"/>
  <c r="L48"/>
  <c r="F50"/>
  <c r="F49"/>
  <c r="F48"/>
  <c r="M53" i="9"/>
  <c r="M52"/>
  <c r="M51"/>
  <c r="L53"/>
  <c r="L52"/>
  <c r="L51"/>
  <c r="I53"/>
  <c r="I52"/>
  <c r="I51"/>
  <c r="F53"/>
  <c r="F52"/>
  <c r="F51"/>
  <c r="I41" i="1"/>
  <c r="I40"/>
  <c r="I39"/>
  <c r="F41"/>
  <c r="F40"/>
  <c r="F39"/>
  <c r="R21" i="7"/>
  <c r="R20"/>
  <c r="I37" s="1"/>
  <c r="R19"/>
  <c r="R18"/>
  <c r="C10" s="1"/>
  <c r="Q22" i="4"/>
  <c r="Q21"/>
  <c r="Q20"/>
  <c r="Q19"/>
  <c r="C39" s="1"/>
  <c r="J47" s="1"/>
  <c r="M56" s="1"/>
  <c r="Q18"/>
  <c r="F39" s="1"/>
  <c r="S30" i="6"/>
  <c r="S29"/>
  <c r="E7" s="1"/>
  <c r="S28"/>
  <c r="S27"/>
  <c r="C11" s="1"/>
  <c r="L19" s="1"/>
  <c r="P16" s="1"/>
  <c r="S26"/>
  <c r="F40" s="1"/>
  <c r="AB30" i="8"/>
  <c r="AB29"/>
  <c r="T42" s="1"/>
  <c r="AB28"/>
  <c r="AB27"/>
  <c r="K10" s="1"/>
  <c r="AB26"/>
  <c r="AB25"/>
  <c r="K42" s="1"/>
  <c r="AB24"/>
  <c r="AB23"/>
  <c r="B11" s="1"/>
  <c r="AB22"/>
  <c r="G39" i="11"/>
  <c r="C12" s="1"/>
  <c r="C5" s="1"/>
  <c r="G38"/>
  <c r="G37"/>
  <c r="L12" s="1"/>
  <c r="G36"/>
  <c r="F12" s="1"/>
  <c r="G35"/>
  <c r="I12" s="1"/>
  <c r="L26" s="1"/>
  <c r="G34"/>
  <c r="G33"/>
  <c r="G32"/>
  <c r="U12" s="1"/>
  <c r="L28" s="1"/>
  <c r="G39" i="10"/>
  <c r="C12" s="1"/>
  <c r="C5" s="1"/>
  <c r="G38"/>
  <c r="G37"/>
  <c r="G36"/>
  <c r="F12" s="1"/>
  <c r="F5" s="1"/>
  <c r="F20" s="1"/>
  <c r="J20" s="1"/>
  <c r="G35"/>
  <c r="I12" s="1"/>
  <c r="L27" s="1"/>
  <c r="G34"/>
  <c r="R12" s="1"/>
  <c r="L28" s="1"/>
  <c r="G33"/>
  <c r="G42" i="9"/>
  <c r="G41"/>
  <c r="C12" s="1"/>
  <c r="C5" s="1"/>
  <c r="G40"/>
  <c r="Q8" s="1"/>
  <c r="G39"/>
  <c r="G38"/>
  <c r="I12" s="1"/>
  <c r="C29" s="1"/>
  <c r="G37"/>
  <c r="P12" s="1"/>
  <c r="L29" s="1"/>
  <c r="G36"/>
  <c r="G35"/>
  <c r="M12" s="1"/>
  <c r="L28" s="1"/>
  <c r="G27" i="1"/>
  <c r="I12" s="1"/>
  <c r="G31"/>
  <c r="C12" s="1"/>
  <c r="C5" s="1"/>
  <c r="G30"/>
  <c r="J8" s="1"/>
  <c r="G29"/>
  <c r="G28"/>
  <c r="F12" s="1"/>
  <c r="F5" s="1"/>
  <c r="C42"/>
  <c r="D41"/>
  <c r="D40"/>
  <c r="D39"/>
  <c r="C54" i="9"/>
  <c r="D53"/>
  <c r="D52"/>
  <c r="D51"/>
  <c r="C51" i="10"/>
  <c r="D50"/>
  <c r="D49"/>
  <c r="D48"/>
  <c r="C53" i="11"/>
  <c r="D52"/>
  <c r="D51"/>
  <c r="D50"/>
  <c r="O12"/>
  <c r="L12" i="10"/>
  <c r="F12" i="9"/>
  <c r="C28" s="1"/>
  <c r="B42" i="8"/>
  <c r="N50" s="1"/>
  <c r="D56" s="1"/>
  <c r="E42"/>
  <c r="H42"/>
  <c r="E11"/>
  <c r="B10"/>
  <c r="J7"/>
  <c r="W42"/>
  <c r="Q42"/>
  <c r="N42"/>
  <c r="K62" s="1"/>
  <c r="M38"/>
  <c r="Q11"/>
  <c r="K11"/>
  <c r="K30" s="1"/>
  <c r="C37" i="7"/>
  <c r="J45" s="1"/>
  <c r="M53" s="1"/>
  <c r="G33"/>
  <c r="C11"/>
  <c r="E7"/>
  <c r="L40" i="6"/>
  <c r="I40"/>
  <c r="C40"/>
  <c r="L48" s="1"/>
  <c r="P43" s="1"/>
  <c r="H36"/>
  <c r="I11"/>
  <c r="F11"/>
  <c r="G35" i="4"/>
  <c r="E7"/>
  <c r="L39"/>
  <c r="J50" s="1"/>
  <c r="H58" s="1"/>
  <c r="I11"/>
  <c r="J22" s="1"/>
  <c r="H30" s="1"/>
  <c r="I39"/>
  <c r="C11"/>
  <c r="J19" s="1"/>
  <c r="M28" s="1"/>
  <c r="C10"/>
  <c r="F11"/>
  <c r="J19" i="7"/>
  <c r="M27" s="1"/>
  <c r="E49" i="10" l="1"/>
  <c r="H51" i="9"/>
  <c r="E50" i="10"/>
  <c r="I60" i="9"/>
  <c r="E40" i="1"/>
  <c r="F48"/>
  <c r="H41"/>
  <c r="F60" i="9"/>
  <c r="N11" i="8"/>
  <c r="H40" i="1"/>
  <c r="M35" i="8"/>
  <c r="N48" s="1"/>
  <c r="F37" i="7"/>
  <c r="E48" i="10"/>
  <c r="H39" i="1"/>
  <c r="F57" i="10"/>
  <c r="E41" i="1"/>
  <c r="K50" i="10"/>
  <c r="E52" i="11"/>
  <c r="H52"/>
  <c r="H51"/>
  <c r="H50"/>
  <c r="L52"/>
  <c r="L51"/>
  <c r="L50"/>
  <c r="F5" i="9"/>
  <c r="K53"/>
  <c r="K51"/>
  <c r="K52"/>
  <c r="H53"/>
  <c r="H52"/>
  <c r="E53"/>
  <c r="E51"/>
  <c r="E52"/>
  <c r="E39" i="1"/>
  <c r="F11" i="7"/>
  <c r="E4" s="1"/>
  <c r="J17" s="1"/>
  <c r="G30"/>
  <c r="J43" s="1"/>
  <c r="L53" s="1"/>
  <c r="J44"/>
  <c r="H52" s="1"/>
  <c r="G32" i="4"/>
  <c r="J45" s="1"/>
  <c r="E4"/>
  <c r="J17" s="1"/>
  <c r="J18" s="1"/>
  <c r="H27" s="1"/>
  <c r="J46"/>
  <c r="H55" s="1"/>
  <c r="L56"/>
  <c r="H33" i="6"/>
  <c r="L46" s="1"/>
  <c r="L47" s="1"/>
  <c r="I56" s="1"/>
  <c r="C10"/>
  <c r="E4" s="1"/>
  <c r="L17" s="1"/>
  <c r="O16" s="1"/>
  <c r="L18"/>
  <c r="I27" s="1"/>
  <c r="K29" i="8"/>
  <c r="N29" s="1"/>
  <c r="N19"/>
  <c r="D25" s="1"/>
  <c r="H11"/>
  <c r="J4"/>
  <c r="N17" s="1"/>
  <c r="N18" s="1"/>
  <c r="H28" s="1"/>
  <c r="K61"/>
  <c r="N30"/>
  <c r="N49"/>
  <c r="H60" s="1"/>
  <c r="C56"/>
  <c r="C26" i="11"/>
  <c r="F26" s="1"/>
  <c r="F5"/>
  <c r="G20" s="1"/>
  <c r="J20" s="1"/>
  <c r="J8"/>
  <c r="R12"/>
  <c r="L27" s="1"/>
  <c r="O26" s="1"/>
  <c r="E50"/>
  <c r="E51"/>
  <c r="J8" i="10"/>
  <c r="K48"/>
  <c r="O12"/>
  <c r="O28"/>
  <c r="K49"/>
  <c r="S12" i="9"/>
  <c r="Q5" s="1"/>
  <c r="L12" i="1"/>
  <c r="U5" i="11"/>
  <c r="F28" i="9"/>
  <c r="O28"/>
  <c r="G20" i="1"/>
  <c r="J20" s="1"/>
  <c r="O27" i="10"/>
  <c r="C27"/>
  <c r="F27" s="1"/>
  <c r="O29" i="9"/>
  <c r="F29"/>
  <c r="I5"/>
  <c r="F51" i="10" l="1"/>
  <c r="G21" i="9"/>
  <c r="L20" s="1"/>
  <c r="F42" i="1"/>
  <c r="I42"/>
  <c r="J18" i="7"/>
  <c r="H26" s="1"/>
  <c r="L27"/>
  <c r="N27" s="1"/>
  <c r="P27" s="1"/>
  <c r="J21" s="1"/>
  <c r="H28" s="1"/>
  <c r="O43" i="6"/>
  <c r="L28" i="4"/>
  <c r="O27" i="11"/>
  <c r="J5" i="10"/>
  <c r="F18" s="1"/>
  <c r="F54" i="9"/>
  <c r="C25" i="8"/>
  <c r="O28" i="11"/>
  <c r="M53"/>
  <c r="F53"/>
  <c r="L54" i="9"/>
  <c r="I54"/>
  <c r="J5" i="1"/>
  <c r="N53" i="7"/>
  <c r="P53" s="1"/>
  <c r="J47" s="1"/>
  <c r="H54" s="1"/>
  <c r="N56" i="4"/>
  <c r="P56"/>
  <c r="J49" s="1"/>
  <c r="H57" s="1"/>
  <c r="O56"/>
  <c r="J48" s="1"/>
  <c r="H56" s="1"/>
  <c r="P28"/>
  <c r="J21" s="1"/>
  <c r="H29" s="1"/>
  <c r="N28"/>
  <c r="O28"/>
  <c r="J20" s="1"/>
  <c r="H28" s="1"/>
  <c r="Q43" i="6"/>
  <c r="R43" s="1"/>
  <c r="L49" s="1"/>
  <c r="I57" s="1"/>
  <c r="Q16"/>
  <c r="S16" s="1"/>
  <c r="L21" s="1"/>
  <c r="I29" s="1"/>
  <c r="N61" i="8"/>
  <c r="N62"/>
  <c r="F25"/>
  <c r="N20" s="1"/>
  <c r="H29" s="1"/>
  <c r="G25"/>
  <c r="N21" s="1"/>
  <c r="H30" s="1"/>
  <c r="E25"/>
  <c r="E56"/>
  <c r="G56"/>
  <c r="N52" s="1"/>
  <c r="H62" s="1"/>
  <c r="F56"/>
  <c r="N51" s="1"/>
  <c r="H61" s="1"/>
  <c r="J5" i="11"/>
  <c r="G18" s="1"/>
  <c r="I53"/>
  <c r="L51" i="10"/>
  <c r="G19" i="9"/>
  <c r="F19" i="10" l="1"/>
  <c r="P36" s="1"/>
  <c r="I20"/>
  <c r="K20" s="1"/>
  <c r="L20" s="1"/>
  <c r="F21" s="1"/>
  <c r="P37" s="1"/>
  <c r="I27" s="1"/>
  <c r="I29" s="1"/>
  <c r="G18" i="1"/>
  <c r="O27" i="7"/>
  <c r="J20" s="1"/>
  <c r="H27" s="1"/>
  <c r="O53"/>
  <c r="J46" s="1"/>
  <c r="H53" s="1"/>
  <c r="R16" i="6"/>
  <c r="L20" s="1"/>
  <c r="I28" s="1"/>
  <c r="S43"/>
  <c r="L50" s="1"/>
  <c r="I58" s="1"/>
  <c r="Q62" i="8"/>
  <c r="Q61"/>
  <c r="Q29"/>
  <c r="Q30"/>
  <c r="I20" i="11"/>
  <c r="K20" s="1"/>
  <c r="G19"/>
  <c r="O34" s="1"/>
  <c r="C57" s="1"/>
  <c r="G20" i="9"/>
  <c r="O35" s="1"/>
  <c r="C58" s="1"/>
  <c r="K20"/>
  <c r="C53" i="10" l="1"/>
  <c r="R28"/>
  <c r="M20"/>
  <c r="F22" s="1"/>
  <c r="P38" s="1"/>
  <c r="C57" s="1"/>
  <c r="C55"/>
  <c r="R27"/>
  <c r="R28" i="11"/>
  <c r="G19" i="1"/>
  <c r="N27" s="1"/>
  <c r="C47" s="1"/>
  <c r="I20"/>
  <c r="K20" s="1"/>
  <c r="M20" s="1"/>
  <c r="G22" s="1"/>
  <c r="N29" s="1"/>
  <c r="C49" s="1"/>
  <c r="R27" i="11"/>
  <c r="Q63" i="8"/>
  <c r="Q31"/>
  <c r="M20" i="11"/>
  <c r="G22" s="1"/>
  <c r="O36" s="1"/>
  <c r="C59" s="1"/>
  <c r="L20"/>
  <c r="G21" s="1"/>
  <c r="O35" s="1"/>
  <c r="I26" s="1"/>
  <c r="R26"/>
  <c r="R28" i="9"/>
  <c r="R29"/>
  <c r="M20"/>
  <c r="O20" s="1"/>
  <c r="G23" s="1"/>
  <c r="O37" s="1"/>
  <c r="C60" s="1"/>
  <c r="R29" i="10" l="1"/>
  <c r="R29" i="11"/>
  <c r="L20" i="1"/>
  <c r="G21" s="1"/>
  <c r="N28" s="1"/>
  <c r="C45" s="1"/>
  <c r="N20" i="9"/>
  <c r="G22" s="1"/>
  <c r="O36" s="1"/>
  <c r="I29" s="1"/>
  <c r="C55" i="11"/>
  <c r="I28"/>
  <c r="R30" i="9"/>
  <c r="I28"/>
  <c r="C56" l="1"/>
  <c r="I30"/>
</calcChain>
</file>

<file path=xl/sharedStrings.xml><?xml version="1.0" encoding="utf-8"?>
<sst xmlns="http://schemas.openxmlformats.org/spreadsheetml/2006/main" count="695" uniqueCount="158">
  <si>
    <t xml:space="preserve">Scenario 1 </t>
  </si>
  <si>
    <t>Only a storage facilitiy and its auxiliary facilities (station power)</t>
  </si>
  <si>
    <t>Battery</t>
  </si>
  <si>
    <t>M2</t>
  </si>
  <si>
    <t>M1</t>
  </si>
  <si>
    <t>M2 load</t>
  </si>
  <si>
    <t>ESI ID</t>
  </si>
  <si>
    <t>ESR gen</t>
  </si>
  <si>
    <t>ESR load</t>
  </si>
  <si>
    <t>Generation Site Retail Load assigned to an ESI ID</t>
  </si>
  <si>
    <t>M3</t>
  </si>
  <si>
    <t>CAES Load</t>
  </si>
  <si>
    <t>CAES Gen</t>
  </si>
  <si>
    <t xml:space="preserve">ESR Generation </t>
  </si>
  <si>
    <t>ESR Load</t>
  </si>
  <si>
    <t>M2 is a load only meter</t>
  </si>
  <si>
    <t>M1 energy is netted by ERCOT over the 15 minute interval to determine net energy flow for the site</t>
  </si>
  <si>
    <t>A storage facilitiy, auxiliary facilities, and other consuming facilities, all under common ownership</t>
  </si>
  <si>
    <t>TDSP Reported retail load assigned to an ESI ID</t>
  </si>
  <si>
    <t xml:space="preserve">Scenario 2 </t>
  </si>
  <si>
    <t xml:space="preserve">Scenario 3 </t>
  </si>
  <si>
    <t>A storage facilitiy, auxiliary facilities,other consuming facilities, and a non-storage generation facility, all under common ownership</t>
  </si>
  <si>
    <t>Non ESR generation</t>
  </si>
  <si>
    <t>Non ESR Gen</t>
  </si>
  <si>
    <t>Gen Site Retail Load = 0</t>
  </si>
  <si>
    <t>Site Net</t>
  </si>
  <si>
    <t>Gen Site Retail Load</t>
  </si>
  <si>
    <t>absolute value of site net</t>
  </si>
  <si>
    <t>M2 load is ESR consumed Load and is used in calculating load</t>
  </si>
  <si>
    <t>ESR consumed Load</t>
  </si>
  <si>
    <t>For site net positive or zero</t>
  </si>
  <si>
    <t>Gen Site retail load calculation (conditional calculation)</t>
  </si>
  <si>
    <t>In the first scenario, where there is only a storage facility and its auxiliary facilities, the storage facility purchases electricity from the ERCOT system to charge.  This purchase of electricity is a wholesale transaction because the stored energy will subsequently be injected into the ERCOT system for a wholesale sale.  Energy losses resulting from the energy conversion process and during storage are in the chain between the wholesale purchase and wholesale sale by the storage facility and therefore remain wholesale, like energy losses that occur in delivering energy from a generation facility through the ERCOT system to an end-use customer.  However, the electricity purchased from the ERCOT system for the auxiliary facilities is consumed by those facilities and should be treated as a retail sale, like electricity purchased off the ERCOT system for a non-storage generation facility and its auxiliary facilities are net consumers of energy from the ERCOT system.</t>
  </si>
  <si>
    <t>In the second scenario, where there is a storage facility, auxiliary facilities, and other consuming facilities, all under common ownership, the other consuming facilities’ use of electricity should be treated as a retail sale, like for consuming facilities that do not share interconnection points with generation facilities.  Otherwise, the owner could use the storage facility to make wholesale energy purchases from the ERCOT system for the end-use consumption of the energy at the consuming facilities.</t>
  </si>
  <si>
    <t>In the third scenario, where there is a storage facility, auxiliary facilities, other consuming facilities, and a non-storage generation facility, all under common ownership, the energy produced by the non-storage generation facility to charge the storage facility is self-use energy and should therefore not be treated as a retail sale, like energy generated by a non-storage generation facility and used for its auxiliary facilities.</t>
  </si>
  <si>
    <t xml:space="preserve">M1 is site net </t>
  </si>
  <si>
    <t>M2 energy is not netted over the 15 minute interval and is a Load only meter - generation values are not used</t>
  </si>
  <si>
    <t>M2 load (used in calculations to determine ESR Load)</t>
  </si>
  <si>
    <t>if site net &lt; 0 then 0</t>
  </si>
  <si>
    <t>if site net &gt; or = 0 then site net</t>
  </si>
  <si>
    <t xml:space="preserve">M1 energy is netted by ERCOT over the 15 minute interval to determine net energy flow </t>
  </si>
  <si>
    <t>Other consuming facilities</t>
  </si>
  <si>
    <t>M3 Retail load for other consuming facilities submitted by the TDSP on an ESI ID</t>
  </si>
  <si>
    <t>M3 is a load only meter</t>
  </si>
  <si>
    <t xml:space="preserve">M1net + M3 = site net </t>
  </si>
  <si>
    <t xml:space="preserve">M1 is Site net </t>
  </si>
  <si>
    <t>Site Generation (conditional calculation)</t>
  </si>
  <si>
    <t>Site Generation</t>
  </si>
  <si>
    <t>Site Gen: conditional compare to site net</t>
  </si>
  <si>
    <t>CAES Charging Load</t>
  </si>
  <si>
    <t xml:space="preserve">Site Net = M1net  - M2 </t>
  </si>
  <si>
    <t>Calculations for ESR Wholesale Load &amp; Site Retail Load</t>
  </si>
  <si>
    <t xml:space="preserve">Examples and calculations are provided for conceptual discussion </t>
  </si>
  <si>
    <t>TDSP read</t>
  </si>
  <si>
    <t>Other Load</t>
  </si>
  <si>
    <t>ESR gen1</t>
  </si>
  <si>
    <t>ESR load1</t>
  </si>
  <si>
    <t>Non ESR Gen1</t>
  </si>
  <si>
    <t>ESR gen2</t>
  </si>
  <si>
    <t>ESR load2</t>
  </si>
  <si>
    <t>Non ESR Gen2</t>
  </si>
  <si>
    <t>ESR Generation 2</t>
  </si>
  <si>
    <t>ESR consumed Load 2</t>
  </si>
  <si>
    <t>Non ESR generation 2</t>
  </si>
  <si>
    <t>ESR Generation 1</t>
  </si>
  <si>
    <t>ESR consumed Load 1</t>
  </si>
  <si>
    <t>Non ESR generation 1</t>
  </si>
  <si>
    <t>M2+M3 load is ESR consumed Load and is used in calculating load</t>
  </si>
  <si>
    <t xml:space="preserve">Scenario 3a </t>
  </si>
  <si>
    <t>Battery 1</t>
  </si>
  <si>
    <t>Battery 2</t>
  </si>
  <si>
    <t>CAES Load 1</t>
  </si>
  <si>
    <t>CAES Gen 1</t>
  </si>
  <si>
    <t>CAES Load 2</t>
  </si>
  <si>
    <t>CAES Gen 2</t>
  </si>
  <si>
    <t>LSPLITPER</t>
  </si>
  <si>
    <t>ESR Load 1</t>
  </si>
  <si>
    <t>ESR Load 2</t>
  </si>
  <si>
    <t>ESR Load allocation based on telemetry shares</t>
  </si>
  <si>
    <t>SCADA - 15 min. int.</t>
  </si>
  <si>
    <t xml:space="preserve">Load </t>
  </si>
  <si>
    <t xml:space="preserve">ESR Load </t>
  </si>
  <si>
    <t>M2 &amp; M3 energy is not netted over the 15 minute interval. They are Load only meters - generation values are not used</t>
  </si>
  <si>
    <t>Other Load colocated with the CAES charging load</t>
  </si>
  <si>
    <t>ESR Gen, ESR Load and the other load are not at a commom switchyard, as defined in ERCOT Protocols Section 10.  POI's for the ESR Generator and the associated ESR charging load are greater than 400 yards apart.</t>
  </si>
  <si>
    <t>ESR load 1</t>
  </si>
  <si>
    <t>ESR load 2</t>
  </si>
  <si>
    <t>CAES Charging Load 1</t>
  </si>
  <si>
    <t>CAES Charging Load 2</t>
  </si>
  <si>
    <t>ESR gen 1</t>
  </si>
  <si>
    <t>ESR gen 2</t>
  </si>
  <si>
    <t xml:space="preserve">Total </t>
  </si>
  <si>
    <t>Total</t>
  </si>
  <si>
    <t>Site Net = M1net  - M2 - M3</t>
  </si>
  <si>
    <t>ESR Load = M2 + M3</t>
  </si>
  <si>
    <t>Wholesale Load</t>
  </si>
  <si>
    <t>Wholesale Storage Load (conditional calculation)</t>
  </si>
  <si>
    <t>site net</t>
  </si>
  <si>
    <t>Wholesale Storage load (conditional calculation)</t>
  </si>
  <si>
    <t>Wholesale Storage Load</t>
  </si>
  <si>
    <t>Wholesale Load allocation based on telemetry shares</t>
  </si>
  <si>
    <t xml:space="preserve">Wholesale Load = 0 </t>
  </si>
  <si>
    <r>
      <t xml:space="preserve">if ESR load &lt; or =  </t>
    </r>
    <r>
      <rPr>
        <sz val="11"/>
        <color indexed="10"/>
        <rFont val="Calibri"/>
        <family val="2"/>
      </rPr>
      <t>the absolute value of</t>
    </r>
    <r>
      <rPr>
        <sz val="11"/>
        <color theme="1"/>
        <rFont val="Calibri"/>
        <family val="2"/>
        <scheme val="minor"/>
      </rPr>
      <t xml:space="preserve"> site net then</t>
    </r>
  </si>
  <si>
    <r>
      <t xml:space="preserve">Gen Site Retail Load = </t>
    </r>
    <r>
      <rPr>
        <sz val="11"/>
        <color indexed="10"/>
        <rFont val="Calibri"/>
        <family val="2"/>
      </rPr>
      <t xml:space="preserve">the absolute value of </t>
    </r>
    <r>
      <rPr>
        <sz val="11"/>
        <color theme="1"/>
        <rFont val="Calibri"/>
        <family val="2"/>
        <scheme val="minor"/>
      </rPr>
      <t>Site net - ESR Load</t>
    </r>
  </si>
  <si>
    <r>
      <t xml:space="preserve">Wholesale Load is equal to </t>
    </r>
    <r>
      <rPr>
        <sz val="11"/>
        <color indexed="10"/>
        <rFont val="Calibri"/>
        <family val="2"/>
      </rPr>
      <t>the absolute value of</t>
    </r>
    <r>
      <rPr>
        <sz val="11"/>
        <color theme="1"/>
        <rFont val="Calibri"/>
        <family val="2"/>
        <scheme val="minor"/>
      </rPr>
      <t xml:space="preserve"> site net </t>
    </r>
  </si>
  <si>
    <r>
      <t xml:space="preserve">if ESR load &gt; </t>
    </r>
    <r>
      <rPr>
        <sz val="11"/>
        <color indexed="10"/>
        <rFont val="Calibri"/>
        <family val="2"/>
      </rPr>
      <t xml:space="preserve">the absolute value of </t>
    </r>
    <r>
      <rPr>
        <sz val="11"/>
        <color theme="1"/>
        <rFont val="Calibri"/>
        <family val="2"/>
        <scheme val="minor"/>
      </rPr>
      <t>site net then</t>
    </r>
  </si>
  <si>
    <t>For site net negative: conditional compare between the absolute value of site net and ESR Load</t>
  </si>
  <si>
    <t xml:space="preserve">Wholesale Load is equal to ESR load  </t>
  </si>
  <si>
    <t xml:space="preserve">Non ESR generation </t>
  </si>
  <si>
    <t>Associated Load</t>
  </si>
  <si>
    <t>Associated  Load</t>
  </si>
  <si>
    <t>Associated loads</t>
  </si>
  <si>
    <t>Associated Load1</t>
  </si>
  <si>
    <t>Associated Load2</t>
  </si>
  <si>
    <t>Non ESR Associated Load</t>
  </si>
  <si>
    <t>ESR Associated Load</t>
  </si>
  <si>
    <t>Associated Load 1</t>
  </si>
  <si>
    <t>Associated Load 2</t>
  </si>
  <si>
    <t>Site Net = M1net  - M2 + M3</t>
  </si>
  <si>
    <t xml:space="preserve">LMP </t>
  </si>
  <si>
    <t>SCED1</t>
  </si>
  <si>
    <t>SCED2</t>
  </si>
  <si>
    <t>SCED3</t>
  </si>
  <si>
    <t>TLMP</t>
  </si>
  <si>
    <t>ESR Gen 1</t>
  </si>
  <si>
    <t>ESR Gen 2</t>
  </si>
  <si>
    <t>Load Zone</t>
  </si>
  <si>
    <t>ESR Gen allocation based on base point shares</t>
  </si>
  <si>
    <t xml:space="preserve">ESR Gen  </t>
  </si>
  <si>
    <t>Gen</t>
  </si>
  <si>
    <t>GSPLITPER</t>
  </si>
  <si>
    <t>RNWF</t>
  </si>
  <si>
    <t>Charge (Pmt) for Load as Net:</t>
  </si>
  <si>
    <t>Charge (Pmt) for Generation as Net:</t>
  </si>
  <si>
    <t>Charge (Pmt) for Retail Load as Net:</t>
  </si>
  <si>
    <t>M2 &amp; M3 are load only meters</t>
  </si>
  <si>
    <t>Meter M2</t>
  </si>
  <si>
    <t>Meter M3</t>
  </si>
  <si>
    <t>Meter M1 (base point weighted RTRMPR)</t>
  </si>
  <si>
    <t>M2 RTRMPRES [$/MWh] =</t>
  </si>
  <si>
    <t>M3 RTRMPRES [$/MWh] =</t>
  </si>
  <si>
    <t>M1 RTRMPR [$/MWh] =</t>
  </si>
  <si>
    <t>LMP [$/MWh]</t>
  </si>
  <si>
    <t>Meter M1</t>
  </si>
  <si>
    <t>ESR Load 1 (Tele)</t>
  </si>
  <si>
    <t>ESR Gen 1 BP</t>
  </si>
  <si>
    <r>
      <t xml:space="preserve">Charge (Pmt) for </t>
    </r>
    <r>
      <rPr>
        <b/>
        <sz val="10"/>
        <color rgb="FFFF0000"/>
        <rFont val="Calibri"/>
        <family val="2"/>
        <scheme val="minor"/>
      </rPr>
      <t>ESR</t>
    </r>
    <r>
      <rPr>
        <b/>
        <sz val="10"/>
        <color theme="1"/>
        <rFont val="Calibri"/>
        <family val="2"/>
        <scheme val="minor"/>
      </rPr>
      <t xml:space="preserve"> Load as Net:</t>
    </r>
  </si>
  <si>
    <t>M3 RTRMPR [$/MWh] =</t>
  </si>
  <si>
    <t>ESR Gen, ESR Load and the other load are not at a commom switchyard, as defined in ERCOT Protocols Section 10.  POIs for the ESR Generator and the associated ESR charging load are greater than 400 yards apart.</t>
  </si>
  <si>
    <t>5 minute telemetry</t>
  </si>
  <si>
    <t>Generation / Load name</t>
  </si>
  <si>
    <t>15' Total</t>
  </si>
  <si>
    <t>DATA ENTRY</t>
  </si>
  <si>
    <t xml:space="preserve">DATA ENTRY </t>
  </si>
  <si>
    <t>Non ESR charging losses</t>
  </si>
  <si>
    <t>M2 RTRMPR [$/MWh] =</t>
  </si>
  <si>
    <t>ESR (Time)</t>
  </si>
  <si>
    <t>Outputs from conditional calculations</t>
  </si>
</sst>
</file>

<file path=xl/styles.xml><?xml version="1.0" encoding="utf-8"?>
<styleSheet xmlns="http://schemas.openxmlformats.org/spreadsheetml/2006/main">
  <numFmts count="7">
    <numFmt numFmtId="6" formatCode="&quot;$&quot;#,##0_);[Red]\(&quot;$&quot;#,##0\)"/>
    <numFmt numFmtId="8" formatCode="&quot;$&quot;#,##0.00_);[Red]\(&quot;$&quot;#,##0.00\)"/>
    <numFmt numFmtId="164" formatCode="0.0"/>
    <numFmt numFmtId="165" formatCode="0.000"/>
    <numFmt numFmtId="166" formatCode="0.0_);[Red]\(0.0\)"/>
    <numFmt numFmtId="167" formatCode="0.00_);[Red]\(0.00\)"/>
    <numFmt numFmtId="168" formatCode="0.000_);[Red]\(0.000\)"/>
  </numFmts>
  <fonts count="17">
    <font>
      <sz val="11"/>
      <color theme="1"/>
      <name val="Calibri"/>
      <family val="2"/>
      <scheme val="minor"/>
    </font>
    <font>
      <sz val="11"/>
      <color indexed="10"/>
      <name val="Calibri"/>
      <family val="2"/>
    </font>
    <font>
      <b/>
      <sz val="11"/>
      <color theme="1"/>
      <name val="Calibri"/>
      <family val="2"/>
      <scheme val="minor"/>
    </font>
    <font>
      <sz val="10"/>
      <color theme="1"/>
      <name val="Calibri"/>
      <family val="2"/>
      <scheme val="minor"/>
    </font>
    <font>
      <sz val="8"/>
      <color theme="1"/>
      <name val="Calibri"/>
      <family val="2"/>
      <scheme val="minor"/>
    </font>
    <font>
      <i/>
      <sz val="11"/>
      <color theme="1"/>
      <name val="Calibri"/>
      <family val="2"/>
      <scheme val="minor"/>
    </font>
    <font>
      <sz val="14"/>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2"/>
      <color theme="1"/>
      <name val="Times New Roman"/>
      <family val="1"/>
    </font>
    <font>
      <b/>
      <sz val="10"/>
      <color theme="1"/>
      <name val="Calibri"/>
      <family val="2"/>
      <scheme val="minor"/>
    </font>
    <font>
      <i/>
      <sz val="10"/>
      <color theme="1"/>
      <name val="Calibri"/>
      <family val="2"/>
      <scheme val="minor"/>
    </font>
    <font>
      <b/>
      <sz val="10"/>
      <color rgb="FFFF0000"/>
      <name val="Calibri"/>
      <family val="2"/>
      <scheme val="minor"/>
    </font>
    <font>
      <sz val="10"/>
      <name val="Calibri"/>
      <family val="2"/>
      <scheme val="minor"/>
    </font>
    <font>
      <b/>
      <sz val="10"/>
      <color theme="6" tint="-0.249977111117893"/>
      <name val="Calibri"/>
      <family val="2"/>
      <scheme val="minor"/>
    </font>
    <font>
      <b/>
      <sz val="10"/>
      <name val="Calibri"/>
      <family val="2"/>
      <scheme val="minor"/>
    </font>
  </fonts>
  <fills count="16">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8" tint="0.59999389629810485"/>
        <bgColor indexed="64"/>
      </patternFill>
    </fill>
    <fill>
      <patternFill patternType="solid">
        <fgColor theme="9" tint="0.39997558519241921"/>
        <bgColor indexed="64"/>
      </patternFill>
    </fill>
  </fills>
  <borders count="58">
    <border>
      <left/>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bottom style="thin">
        <color indexed="64"/>
      </bottom>
      <diagonal/>
    </border>
    <border>
      <left/>
      <right style="thin">
        <color indexed="64"/>
      </right>
      <top/>
      <bottom style="thin">
        <color indexed="64"/>
      </bottom>
      <diagonal/>
    </border>
    <border>
      <left style="mediumDashDotDot">
        <color indexed="64"/>
      </left>
      <right/>
      <top style="mediumDashDotDot">
        <color indexed="64"/>
      </top>
      <bottom/>
      <diagonal/>
    </border>
    <border>
      <left/>
      <right style="mediumDashDotDot">
        <color indexed="64"/>
      </right>
      <top style="mediumDashDotDot">
        <color indexed="64"/>
      </top>
      <bottom/>
      <diagonal/>
    </border>
    <border>
      <left style="mediumDashDotDot">
        <color indexed="64"/>
      </left>
      <right/>
      <top/>
      <bottom/>
      <diagonal/>
    </border>
    <border>
      <left style="thin">
        <color indexed="64"/>
      </left>
      <right style="mediumDashDotDot">
        <color indexed="64"/>
      </right>
      <top style="thin">
        <color indexed="64"/>
      </top>
      <bottom style="thin">
        <color indexed="64"/>
      </bottom>
      <diagonal/>
    </border>
    <border>
      <left style="thin">
        <color indexed="64"/>
      </left>
      <right style="mediumDashDotDot">
        <color indexed="64"/>
      </right>
      <top/>
      <bottom/>
      <diagonal/>
    </border>
    <border>
      <left style="thin">
        <color indexed="64"/>
      </left>
      <right style="mediumDashDotDot">
        <color indexed="64"/>
      </right>
      <top/>
      <bottom style="thin">
        <color indexed="64"/>
      </bottom>
      <diagonal/>
    </border>
    <border>
      <left style="mediumDashDotDot">
        <color indexed="64"/>
      </left>
      <right/>
      <top/>
      <bottom style="mediumDashDotDot">
        <color indexed="64"/>
      </bottom>
      <diagonal/>
    </border>
    <border>
      <left/>
      <right style="mediumDashDotDot">
        <color indexed="64"/>
      </right>
      <top/>
      <bottom style="mediumDashDotDot">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DashDotDot">
        <color indexed="64"/>
      </left>
      <right/>
      <top style="thin">
        <color indexed="64"/>
      </top>
      <bottom style="thin">
        <color indexed="64"/>
      </bottom>
      <diagonal/>
    </border>
    <border>
      <left/>
      <right style="mediumDashDotDot">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ck">
        <color indexed="64"/>
      </right>
      <top style="thin">
        <color indexed="64"/>
      </top>
      <bottom style="thin">
        <color indexed="64"/>
      </bottom>
      <diagonal/>
    </border>
    <border>
      <left/>
      <right/>
      <top style="thick">
        <color indexed="64"/>
      </top>
      <bottom/>
      <diagonal/>
    </border>
  </borders>
  <cellStyleXfs count="1">
    <xf numFmtId="0" fontId="0" fillId="0" borderId="0"/>
  </cellStyleXfs>
  <cellXfs count="637">
    <xf numFmtId="0" fontId="0" fillId="0" borderId="0" xfId="0"/>
    <xf numFmtId="0" fontId="0" fillId="0" borderId="0" xfId="0" applyBorder="1" applyAlignment="1"/>
    <xf numFmtId="0" fontId="0" fillId="2" borderId="1" xfId="0" applyFill="1" applyBorder="1" applyAlignment="1" applyProtection="1">
      <alignment horizontal="left"/>
    </xf>
    <xf numFmtId="0" fontId="0" fillId="3" borderId="1" xfId="0" applyFill="1" applyBorder="1" applyAlignment="1" applyProtection="1">
      <alignment horizontal="left"/>
    </xf>
    <xf numFmtId="0" fontId="0" fillId="0" borderId="1" xfId="0" applyFill="1" applyBorder="1" applyAlignment="1" applyProtection="1">
      <alignment horizontal="left"/>
    </xf>
    <xf numFmtId="0" fontId="0" fillId="4" borderId="1" xfId="0" applyFill="1" applyBorder="1" applyAlignment="1" applyProtection="1">
      <alignment horizontal="left"/>
    </xf>
    <xf numFmtId="0" fontId="0" fillId="5" borderId="1" xfId="0" applyFill="1" applyBorder="1" applyAlignment="1" applyProtection="1">
      <alignment horizontal="left"/>
    </xf>
    <xf numFmtId="0" fontId="0" fillId="0" borderId="0" xfId="0" applyFill="1" applyBorder="1" applyAlignment="1" applyProtection="1">
      <alignment horizontal="left"/>
    </xf>
    <xf numFmtId="0" fontId="0" fillId="0" borderId="0" xfId="0" applyFill="1" applyBorder="1"/>
    <xf numFmtId="0" fontId="0" fillId="0" borderId="0" xfId="0" applyProtection="1"/>
    <xf numFmtId="0" fontId="0" fillId="0" borderId="1" xfId="0" applyBorder="1" applyProtection="1"/>
    <xf numFmtId="0" fontId="2" fillId="7" borderId="3" xfId="0" applyFont="1" applyFill="1" applyBorder="1" applyProtection="1"/>
    <xf numFmtId="0" fontId="0" fillId="0" borderId="0" xfId="0" applyAlignment="1" applyProtection="1">
      <alignment wrapText="1"/>
    </xf>
    <xf numFmtId="0" fontId="0" fillId="6" borderId="4" xfId="0" applyFill="1" applyBorder="1" applyAlignment="1" applyProtection="1">
      <alignment horizontal="left"/>
    </xf>
    <xf numFmtId="0" fontId="0" fillId="0" borderId="5" xfId="0" applyBorder="1" applyProtection="1"/>
    <xf numFmtId="0" fontId="0" fillId="0" borderId="6" xfId="0" applyBorder="1" applyProtection="1"/>
    <xf numFmtId="0" fontId="0" fillId="0" borderId="7" xfId="0" applyBorder="1" applyProtection="1"/>
    <xf numFmtId="0" fontId="0" fillId="0" borderId="0" xfId="0" applyBorder="1" applyProtection="1"/>
    <xf numFmtId="0" fontId="0" fillId="0" borderId="1" xfId="0" applyFill="1" applyBorder="1" applyAlignment="1" applyProtection="1">
      <alignment horizontal="center"/>
    </xf>
    <xf numFmtId="0" fontId="0" fillId="0" borderId="0" xfId="0" applyFill="1" applyBorder="1" applyAlignment="1" applyProtection="1">
      <alignment horizontal="center"/>
    </xf>
    <xf numFmtId="0" fontId="0" fillId="5" borderId="0" xfId="0" applyFill="1" applyAlignment="1" applyProtection="1">
      <alignment horizontal="center"/>
    </xf>
    <xf numFmtId="0" fontId="0" fillId="3" borderId="0" xfId="0" applyFill="1" applyAlignment="1" applyProtection="1">
      <alignment horizontal="center"/>
    </xf>
    <xf numFmtId="0" fontId="0" fillId="2" borderId="0" xfId="0" applyFill="1" applyAlignment="1" applyProtection="1">
      <alignment horizontal="center"/>
    </xf>
    <xf numFmtId="0" fontId="0" fillId="0" borderId="0" xfId="0" applyFill="1" applyBorder="1" applyProtection="1"/>
    <xf numFmtId="0" fontId="2" fillId="0" borderId="1" xfId="0" applyFont="1" applyFill="1" applyBorder="1" applyProtection="1"/>
    <xf numFmtId="0" fontId="0" fillId="0" borderId="8" xfId="0" applyBorder="1" applyProtection="1"/>
    <xf numFmtId="0" fontId="0" fillId="0" borderId="4" xfId="0" applyBorder="1" applyProtection="1"/>
    <xf numFmtId="0" fontId="0" fillId="0" borderId="0" xfId="0" applyBorder="1" applyAlignment="1" applyProtection="1"/>
    <xf numFmtId="0" fontId="0" fillId="0" borderId="1" xfId="0" applyBorder="1" applyAlignment="1" applyProtection="1">
      <alignment horizontal="center"/>
    </xf>
    <xf numFmtId="0" fontId="2" fillId="0" borderId="0" xfId="0" applyFont="1" applyAlignment="1" applyProtection="1">
      <alignment horizontal="center" wrapText="1"/>
    </xf>
    <xf numFmtId="0" fontId="0" fillId="0" borderId="0" xfId="0" applyAlignment="1" applyProtection="1">
      <alignment horizontal="center"/>
    </xf>
    <xf numFmtId="0" fontId="0" fillId="8" borderId="0" xfId="0" applyFill="1" applyAlignment="1" applyProtection="1">
      <alignment horizontal="center"/>
    </xf>
    <xf numFmtId="0" fontId="0" fillId="9" borderId="0" xfId="0" applyFill="1" applyAlignment="1" applyProtection="1">
      <alignment horizontal="center"/>
    </xf>
    <xf numFmtId="0" fontId="0" fillId="0" borderId="9" xfId="0" applyBorder="1" applyAlignment="1" applyProtection="1"/>
    <xf numFmtId="0" fontId="0" fillId="0" borderId="9" xfId="0" applyBorder="1" applyAlignment="1" applyProtection="1">
      <alignment horizontal="right"/>
    </xf>
    <xf numFmtId="0" fontId="0" fillId="10" borderId="2" xfId="0" applyFill="1" applyBorder="1" applyAlignment="1" applyProtection="1">
      <alignment horizontal="center"/>
    </xf>
    <xf numFmtId="0" fontId="0" fillId="5" borderId="2" xfId="0" applyFill="1" applyBorder="1" applyAlignment="1" applyProtection="1">
      <alignment horizontal="center"/>
    </xf>
    <xf numFmtId="0" fontId="0" fillId="3" borderId="2" xfId="0" applyFill="1" applyBorder="1" applyAlignment="1" applyProtection="1">
      <alignment horizontal="center"/>
    </xf>
    <xf numFmtId="0" fontId="0" fillId="0" borderId="9" xfId="0" applyFont="1" applyBorder="1" applyAlignment="1" applyProtection="1">
      <alignment wrapText="1"/>
    </xf>
    <xf numFmtId="0" fontId="3" fillId="0" borderId="0" xfId="0" applyFont="1" applyFill="1" applyBorder="1" applyAlignment="1" applyProtection="1">
      <alignment horizontal="center"/>
    </xf>
    <xf numFmtId="0" fontId="3" fillId="8" borderId="2" xfId="0" applyFont="1" applyFill="1" applyBorder="1" applyAlignment="1" applyProtection="1">
      <alignment horizontal="center"/>
    </xf>
    <xf numFmtId="0" fontId="0" fillId="0" borderId="9" xfId="0" applyBorder="1" applyAlignment="1" applyProtection="1">
      <alignment wrapText="1"/>
    </xf>
    <xf numFmtId="0" fontId="0" fillId="9" borderId="2" xfId="0" applyFill="1" applyBorder="1" applyAlignment="1" applyProtection="1">
      <alignment horizontal="center"/>
    </xf>
    <xf numFmtId="0" fontId="0" fillId="0" borderId="0" xfId="0" applyBorder="1" applyAlignment="1" applyProtection="1">
      <alignment horizontal="center"/>
    </xf>
    <xf numFmtId="0" fontId="0" fillId="5" borderId="2" xfId="0" applyFill="1" applyBorder="1" applyProtection="1"/>
    <xf numFmtId="0" fontId="0" fillId="8" borderId="2" xfId="0" applyFill="1" applyBorder="1" applyProtection="1"/>
    <xf numFmtId="0" fontId="0" fillId="9" borderId="2" xfId="0" applyFill="1" applyBorder="1" applyProtection="1"/>
    <xf numFmtId="0" fontId="4" fillId="6" borderId="0" xfId="0" applyFont="1" applyFill="1" applyBorder="1" applyAlignment="1" applyProtection="1"/>
    <xf numFmtId="0" fontId="0" fillId="0" borderId="0" xfId="0" applyFill="1" applyAlignment="1" applyProtection="1">
      <alignment horizontal="center"/>
    </xf>
    <xf numFmtId="0" fontId="0" fillId="0" borderId="0" xfId="0" applyFill="1" applyProtection="1"/>
    <xf numFmtId="0" fontId="0" fillId="3" borderId="0" xfId="0" applyFill="1" applyProtection="1"/>
    <xf numFmtId="0" fontId="0" fillId="5" borderId="0" xfId="0" applyFill="1" applyProtection="1"/>
    <xf numFmtId="0" fontId="0" fillId="4" borderId="0" xfId="0" applyFill="1" applyProtection="1"/>
    <xf numFmtId="0" fontId="0" fillId="4" borderId="2" xfId="0" applyFill="1" applyBorder="1" applyAlignment="1" applyProtection="1">
      <alignment horizontal="center"/>
    </xf>
    <xf numFmtId="0" fontId="0" fillId="4" borderId="2" xfId="0" applyFill="1" applyBorder="1" applyProtection="1"/>
    <xf numFmtId="0" fontId="0" fillId="0" borderId="0" xfId="0" applyAlignment="1" applyProtection="1">
      <alignment vertical="center"/>
    </xf>
    <xf numFmtId="0" fontId="0" fillId="0" borderId="0" xfId="0" applyFill="1" applyBorder="1" applyAlignment="1" applyProtection="1">
      <alignment horizontal="center"/>
    </xf>
    <xf numFmtId="0" fontId="0" fillId="0" borderId="1" xfId="0" applyBorder="1" applyAlignment="1" applyProtection="1">
      <alignment horizontal="left"/>
    </xf>
    <xf numFmtId="0" fontId="0" fillId="0" borderId="10" xfId="0" applyFill="1" applyBorder="1" applyAlignment="1" applyProtection="1">
      <alignment horizontal="center"/>
    </xf>
    <xf numFmtId="0" fontId="0" fillId="0" borderId="2" xfId="0" applyFill="1" applyBorder="1" applyAlignment="1" applyProtection="1">
      <alignment horizontal="center"/>
    </xf>
    <xf numFmtId="0" fontId="0" fillId="11" borderId="10" xfId="0" applyFill="1" applyBorder="1" applyAlignment="1" applyProtection="1">
      <alignment horizontal="center"/>
    </xf>
    <xf numFmtId="0" fontId="0" fillId="11" borderId="1" xfId="0" applyFill="1" applyBorder="1" applyAlignment="1" applyProtection="1">
      <alignment horizontal="left"/>
    </xf>
    <xf numFmtId="0" fontId="0" fillId="11" borderId="0" xfId="0" applyFill="1" applyAlignment="1" applyProtection="1">
      <alignment horizontal="center"/>
    </xf>
    <xf numFmtId="0" fontId="0" fillId="0" borderId="0" xfId="0" applyFill="1" applyBorder="1" applyAlignment="1" applyProtection="1">
      <alignment horizontal="center"/>
    </xf>
    <xf numFmtId="0" fontId="0" fillId="0" borderId="0" xfId="0" applyFill="1" applyBorder="1" applyAlignment="1" applyProtection="1"/>
    <xf numFmtId="0" fontId="0" fillId="10" borderId="1" xfId="0" applyFill="1" applyBorder="1" applyAlignment="1" applyProtection="1">
      <alignment horizontal="center"/>
    </xf>
    <xf numFmtId="0" fontId="2" fillId="0" borderId="0" xfId="0" applyFont="1" applyFill="1" applyBorder="1"/>
    <xf numFmtId="0" fontId="2" fillId="0" borderId="0" xfId="0" applyFont="1" applyFill="1" applyBorder="1" applyProtection="1"/>
    <xf numFmtId="0" fontId="0" fillId="0" borderId="0" xfId="0" applyFill="1" applyBorder="1" applyAlignment="1" applyProtection="1">
      <alignment horizontal="right"/>
    </xf>
    <xf numFmtId="0" fontId="0" fillId="0" borderId="0" xfId="0" applyFill="1" applyBorder="1" applyAlignment="1" applyProtection="1">
      <alignment vertical="center"/>
    </xf>
    <xf numFmtId="0" fontId="0" fillId="0" borderId="0" xfId="0" applyFill="1" applyBorder="1" applyAlignment="1"/>
    <xf numFmtId="0" fontId="0" fillId="0" borderId="11" xfId="0" applyBorder="1" applyProtection="1"/>
    <xf numFmtId="0" fontId="0" fillId="0" borderId="12" xfId="0" applyBorder="1" applyProtection="1"/>
    <xf numFmtId="0" fontId="0" fillId="0" borderId="13" xfId="0" applyBorder="1" applyProtection="1"/>
    <xf numFmtId="0" fontId="0" fillId="0" borderId="14" xfId="0" applyBorder="1" applyProtection="1"/>
    <xf numFmtId="0" fontId="0" fillId="0" borderId="15" xfId="0" applyBorder="1" applyProtection="1"/>
    <xf numFmtId="0" fontId="3" fillId="0" borderId="0" xfId="0" applyFont="1" applyFill="1" applyBorder="1" applyAlignment="1" applyProtection="1"/>
    <xf numFmtId="0" fontId="0" fillId="0" borderId="0" xfId="0" applyFont="1" applyFill="1" applyBorder="1" applyAlignment="1" applyProtection="1"/>
    <xf numFmtId="0" fontId="0" fillId="0" borderId="14" xfId="0" applyFill="1" applyBorder="1"/>
    <xf numFmtId="0" fontId="0" fillId="0" borderId="0" xfId="0" applyAlignment="1"/>
    <xf numFmtId="0" fontId="0" fillId="0" borderId="9" xfId="0" applyBorder="1" applyAlignment="1" applyProtection="1"/>
    <xf numFmtId="0" fontId="0" fillId="0" borderId="0" xfId="0" applyAlignment="1" applyProtection="1">
      <alignment wrapText="1"/>
    </xf>
    <xf numFmtId="0" fontId="0" fillId="0" borderId="0" xfId="0" applyFill="1" applyBorder="1" applyAlignment="1" applyProtection="1">
      <alignment horizontal="center"/>
    </xf>
    <xf numFmtId="0" fontId="0" fillId="0" borderId="9" xfId="0" applyBorder="1" applyAlignment="1" applyProtection="1">
      <alignment horizontal="right" wrapText="1"/>
    </xf>
    <xf numFmtId="0" fontId="0" fillId="8" borderId="2" xfId="0" applyFill="1" applyBorder="1" applyAlignment="1" applyProtection="1">
      <alignment horizontal="center"/>
    </xf>
    <xf numFmtId="0" fontId="0" fillId="0" borderId="0" xfId="0" applyAlignment="1">
      <alignment wrapText="1"/>
    </xf>
    <xf numFmtId="0" fontId="0" fillId="0" borderId="5" xfId="0" applyBorder="1" applyProtection="1"/>
    <xf numFmtId="0" fontId="0" fillId="0" borderId="6" xfId="0" applyBorder="1" applyProtection="1"/>
    <xf numFmtId="0" fontId="0" fillId="0" borderId="7" xfId="0" applyBorder="1" applyProtection="1"/>
    <xf numFmtId="0" fontId="0" fillId="0" borderId="0" xfId="0" applyBorder="1"/>
    <xf numFmtId="0" fontId="0" fillId="0" borderId="10" xfId="0" applyBorder="1" applyProtection="1"/>
    <xf numFmtId="0" fontId="0" fillId="0" borderId="1" xfId="0" applyBorder="1"/>
    <xf numFmtId="0" fontId="0" fillId="0" borderId="16" xfId="0" applyBorder="1" applyProtection="1"/>
    <xf numFmtId="0" fontId="0" fillId="0" borderId="0" xfId="0" applyAlignment="1" applyProtection="1"/>
    <xf numFmtId="0" fontId="0" fillId="0" borderId="16" xfId="0" applyBorder="1"/>
    <xf numFmtId="0" fontId="2" fillId="0" borderId="0" xfId="0" applyFont="1" applyFill="1" applyBorder="1" applyAlignment="1" applyProtection="1"/>
    <xf numFmtId="0" fontId="0" fillId="0" borderId="6" xfId="0" applyBorder="1" applyAlignment="1" applyProtection="1"/>
    <xf numFmtId="0" fontId="0" fillId="0" borderId="6" xfId="0" applyFill="1" applyBorder="1" applyProtection="1"/>
    <xf numFmtId="0" fontId="0" fillId="0" borderId="6" xfId="0" applyFont="1" applyBorder="1" applyAlignment="1" applyProtection="1"/>
    <xf numFmtId="0" fontId="0" fillId="0" borderId="6" xfId="0" applyBorder="1" applyAlignment="1" applyProtection="1">
      <alignment horizontal="right"/>
    </xf>
    <xf numFmtId="0" fontId="0" fillId="0" borderId="6" xfId="0" applyFill="1" applyBorder="1" applyAlignment="1" applyProtection="1">
      <alignment horizontal="center"/>
    </xf>
    <xf numFmtId="0" fontId="0" fillId="12" borderId="2" xfId="0" applyFill="1" applyBorder="1" applyAlignment="1" applyProtection="1">
      <alignment horizontal="center"/>
    </xf>
    <xf numFmtId="0" fontId="0" fillId="12" borderId="2" xfId="0" applyFill="1" applyBorder="1" applyProtection="1"/>
    <xf numFmtId="0" fontId="0" fillId="0" borderId="7" xfId="0" applyBorder="1"/>
    <xf numFmtId="0" fontId="0" fillId="0" borderId="10" xfId="0" applyBorder="1"/>
    <xf numFmtId="0" fontId="0" fillId="0" borderId="17" xfId="0" applyBorder="1"/>
    <xf numFmtId="0" fontId="0" fillId="0" borderId="0" xfId="0" applyAlignment="1" applyProtection="1">
      <alignment wrapText="1"/>
    </xf>
    <xf numFmtId="0" fontId="0" fillId="0" borderId="0" xfId="0"/>
    <xf numFmtId="0" fontId="0" fillId="0" borderId="0" xfId="0" applyAlignment="1">
      <alignment wrapText="1"/>
    </xf>
    <xf numFmtId="0" fontId="0" fillId="0" borderId="0" xfId="0" applyFill="1" applyAlignment="1" applyProtection="1">
      <alignment horizontal="center"/>
    </xf>
    <xf numFmtId="0" fontId="0" fillId="0" borderId="0" xfId="0" applyFill="1" applyBorder="1" applyAlignment="1" applyProtection="1">
      <alignment horizontal="center"/>
    </xf>
    <xf numFmtId="0" fontId="0" fillId="0" borderId="0" xfId="0" applyFill="1" applyBorder="1" applyAlignment="1" applyProtection="1"/>
    <xf numFmtId="0" fontId="0" fillId="0" borderId="0" xfId="0" applyBorder="1" applyAlignment="1" applyProtection="1"/>
    <xf numFmtId="0" fontId="0" fillId="0" borderId="0" xfId="0" applyFill="1" applyBorder="1" applyAlignment="1" applyProtection="1">
      <alignment horizontal="center"/>
    </xf>
    <xf numFmtId="0" fontId="0" fillId="0" borderId="0" xfId="0" applyFill="1" applyBorder="1" applyAlignment="1" applyProtection="1"/>
    <xf numFmtId="0" fontId="0" fillId="0" borderId="8" xfId="0" applyBorder="1" applyAlignment="1" applyProtection="1"/>
    <xf numFmtId="0" fontId="0" fillId="0" borderId="9" xfId="0" applyBorder="1" applyAlignment="1" applyProtection="1"/>
    <xf numFmtId="0" fontId="0" fillId="0" borderId="9" xfId="0" applyFont="1" applyBorder="1" applyAlignment="1" applyProtection="1">
      <alignment wrapText="1"/>
    </xf>
    <xf numFmtId="0" fontId="4" fillId="6" borderId="0" xfId="0" applyFont="1" applyFill="1" applyAlignment="1" applyProtection="1"/>
    <xf numFmtId="0" fontId="4" fillId="6" borderId="10" xfId="0" applyFont="1" applyFill="1" applyBorder="1" applyAlignment="1" applyProtection="1"/>
    <xf numFmtId="0" fontId="0" fillId="0" borderId="0" xfId="0" applyAlignment="1" applyProtection="1">
      <alignment wrapText="1"/>
    </xf>
    <xf numFmtId="0" fontId="0" fillId="0" borderId="0" xfId="0" applyAlignment="1">
      <alignment wrapText="1"/>
    </xf>
    <xf numFmtId="0" fontId="0" fillId="0" borderId="0" xfId="0" applyFill="1" applyAlignment="1" applyProtection="1">
      <alignment horizontal="center"/>
    </xf>
    <xf numFmtId="0" fontId="0" fillId="0" borderId="0" xfId="0"/>
    <xf numFmtId="0" fontId="0" fillId="0" borderId="9" xfId="0" applyBorder="1" applyAlignment="1" applyProtection="1">
      <alignment wrapText="1"/>
    </xf>
    <xf numFmtId="0" fontId="0" fillId="0" borderId="0" xfId="0" applyBorder="1" applyAlignment="1" applyProtection="1">
      <alignment horizontal="center"/>
    </xf>
    <xf numFmtId="0" fontId="0" fillId="0" borderId="0" xfId="0" applyBorder="1" applyAlignment="1" applyProtection="1"/>
    <xf numFmtId="0" fontId="4" fillId="6" borderId="16" xfId="0" applyFont="1" applyFill="1" applyBorder="1" applyAlignment="1" applyProtection="1"/>
    <xf numFmtId="0" fontId="0" fillId="0" borderId="6" xfId="0" applyBorder="1"/>
    <xf numFmtId="0" fontId="2" fillId="0" borderId="1" xfId="0" applyFont="1" applyBorder="1" applyAlignment="1" applyProtection="1">
      <alignment horizontal="center" wrapText="1"/>
    </xf>
    <xf numFmtId="0" fontId="2" fillId="0" borderId="0" xfId="0" applyFont="1" applyBorder="1" applyAlignment="1" applyProtection="1">
      <alignment horizontal="center" wrapText="1"/>
    </xf>
    <xf numFmtId="0" fontId="2" fillId="0" borderId="10" xfId="0" applyFont="1" applyBorder="1" applyAlignment="1" applyProtection="1">
      <alignment horizontal="center" wrapText="1"/>
    </xf>
    <xf numFmtId="0" fontId="0" fillId="0" borderId="4" xfId="0" applyBorder="1" applyAlignment="1" applyProtection="1">
      <alignment horizontal="center"/>
    </xf>
    <xf numFmtId="0" fontId="0" fillId="0" borderId="16" xfId="0" applyBorder="1" applyAlignment="1" applyProtection="1">
      <alignment horizontal="center"/>
    </xf>
    <xf numFmtId="0" fontId="0" fillId="8" borderId="16" xfId="0" applyFill="1" applyBorder="1" applyAlignment="1" applyProtection="1">
      <alignment horizontal="center"/>
    </xf>
    <xf numFmtId="0" fontId="0" fillId="9" borderId="17" xfId="0" applyFill="1" applyBorder="1" applyAlignment="1" applyProtection="1">
      <alignment horizontal="center"/>
    </xf>
    <xf numFmtId="0" fontId="2" fillId="0" borderId="0" xfId="0" applyFont="1" applyFill="1" applyBorder="1" applyAlignment="1" applyProtection="1">
      <alignment horizontal="center"/>
    </xf>
    <xf numFmtId="0" fontId="0" fillId="0" borderId="8" xfId="0" applyBorder="1" applyAlignment="1" applyProtection="1"/>
    <xf numFmtId="0" fontId="0" fillId="0" borderId="0" xfId="0" applyFill="1" applyBorder="1" applyAlignment="1" applyProtection="1">
      <alignment wrapText="1"/>
    </xf>
    <xf numFmtId="0" fontId="0" fillId="0" borderId="0" xfId="0" applyFill="1" applyBorder="1" applyAlignment="1" applyProtection="1">
      <alignment horizontal="center"/>
    </xf>
    <xf numFmtId="0" fontId="0" fillId="0" borderId="0" xfId="0" applyFill="1" applyBorder="1" applyAlignment="1" applyProtection="1"/>
    <xf numFmtId="0" fontId="4" fillId="0" borderId="0" xfId="0" applyFont="1" applyFill="1" applyBorder="1" applyAlignment="1" applyProtection="1"/>
    <xf numFmtId="0" fontId="0" fillId="0" borderId="0" xfId="0" applyBorder="1" applyAlignment="1" applyProtection="1"/>
    <xf numFmtId="0" fontId="0" fillId="0" borderId="0" xfId="0" applyFont="1" applyBorder="1" applyAlignment="1" applyProtection="1"/>
    <xf numFmtId="0" fontId="0" fillId="0" borderId="0" xfId="0" applyBorder="1" applyAlignment="1" applyProtection="1">
      <alignment wrapText="1"/>
    </xf>
    <xf numFmtId="0" fontId="0" fillId="0" borderId="0" xfId="0" applyBorder="1" applyAlignment="1" applyProtection="1">
      <alignment horizontal="right"/>
    </xf>
    <xf numFmtId="0" fontId="0" fillId="3" borderId="1" xfId="0" applyFill="1" applyBorder="1" applyAlignment="1" applyProtection="1">
      <alignment horizontal="center"/>
    </xf>
    <xf numFmtId="0" fontId="0" fillId="0" borderId="18" xfId="0" applyBorder="1"/>
    <xf numFmtId="0" fontId="0" fillId="0" borderId="19" xfId="0" applyBorder="1"/>
    <xf numFmtId="0" fontId="0" fillId="0" borderId="20" xfId="0" applyBorder="1" applyProtection="1"/>
    <xf numFmtId="0" fontId="2" fillId="7" borderId="21" xfId="0" applyFont="1" applyFill="1" applyBorder="1" applyProtection="1"/>
    <xf numFmtId="0" fontId="0" fillId="0" borderId="22" xfId="0" applyBorder="1" applyProtection="1"/>
    <xf numFmtId="0" fontId="0" fillId="0" borderId="20" xfId="0" applyFill="1" applyBorder="1" applyProtection="1"/>
    <xf numFmtId="0" fontId="0" fillId="0" borderId="22" xfId="0" applyFill="1" applyBorder="1" applyAlignment="1" applyProtection="1">
      <alignment horizontal="left"/>
    </xf>
    <xf numFmtId="0" fontId="2" fillId="0" borderId="22" xfId="0" applyFont="1" applyFill="1" applyBorder="1" applyProtection="1"/>
    <xf numFmtId="0" fontId="0" fillId="0" borderId="23" xfId="0" applyBorder="1" applyProtection="1"/>
    <xf numFmtId="0" fontId="0" fillId="0" borderId="24" xfId="0" applyBorder="1"/>
    <xf numFmtId="0" fontId="0" fillId="0" borderId="25" xfId="0" applyBorder="1"/>
    <xf numFmtId="0" fontId="0" fillId="0" borderId="0" xfId="0" applyFill="1"/>
    <xf numFmtId="0" fontId="5" fillId="0" borderId="0" xfId="0" applyFont="1" applyProtection="1"/>
    <xf numFmtId="0" fontId="0" fillId="12" borderId="9" xfId="0" applyFill="1" applyBorder="1" applyProtection="1"/>
    <xf numFmtId="0" fontId="0" fillId="8" borderId="9" xfId="0" applyFill="1" applyBorder="1" applyProtection="1"/>
    <xf numFmtId="0" fontId="0" fillId="9" borderId="9" xfId="0" applyFill="1" applyBorder="1" applyProtection="1"/>
    <xf numFmtId="0" fontId="0" fillId="0" borderId="1" xfId="0" applyBorder="1" applyAlignment="1" applyProtection="1"/>
    <xf numFmtId="0" fontId="2" fillId="0" borderId="5" xfId="0" applyFont="1" applyBorder="1" applyAlignment="1" applyProtection="1">
      <alignment horizontal="center" wrapText="1"/>
    </xf>
    <xf numFmtId="0" fontId="2" fillId="0" borderId="7" xfId="0" applyFont="1" applyBorder="1" applyAlignment="1" applyProtection="1">
      <alignment horizontal="center" vertical="center" wrapText="1"/>
    </xf>
    <xf numFmtId="0" fontId="0" fillId="0" borderId="1" xfId="0" applyBorder="1" applyAlignment="1">
      <alignment horizontal="center"/>
    </xf>
    <xf numFmtId="165" fontId="0" fillId="0" borderId="10" xfId="0" applyNumberFormat="1" applyBorder="1" applyAlignment="1">
      <alignment horizontal="center" vertical="center"/>
    </xf>
    <xf numFmtId="0" fontId="0" fillId="0" borderId="4" xfId="0" applyBorder="1" applyAlignment="1">
      <alignment horizontal="center"/>
    </xf>
    <xf numFmtId="165" fontId="0" fillId="0" borderId="17" xfId="0" applyNumberFormat="1" applyBorder="1" applyAlignment="1">
      <alignment horizontal="center" vertical="center"/>
    </xf>
    <xf numFmtId="0" fontId="0" fillId="0" borderId="14" xfId="0" applyBorder="1"/>
    <xf numFmtId="0" fontId="2" fillId="0" borderId="26" xfId="0" applyFont="1" applyBorder="1" applyAlignment="1" applyProtection="1">
      <alignment horizontal="center" wrapText="1"/>
    </xf>
    <xf numFmtId="0" fontId="2" fillId="0" borderId="26" xfId="0" applyFont="1" applyBorder="1" applyAlignment="1" applyProtection="1">
      <alignment horizontal="center" vertical="center" wrapText="1"/>
    </xf>
    <xf numFmtId="0" fontId="0" fillId="0" borderId="27" xfId="0" applyBorder="1" applyAlignment="1">
      <alignment horizontal="center"/>
    </xf>
    <xf numFmtId="0" fontId="0" fillId="0" borderId="28" xfId="0" applyBorder="1" applyAlignment="1">
      <alignment horizontal="center"/>
    </xf>
    <xf numFmtId="0" fontId="0" fillId="13" borderId="22" xfId="0" applyFill="1" applyBorder="1" applyAlignment="1" applyProtection="1">
      <alignment horizontal="center"/>
    </xf>
    <xf numFmtId="0" fontId="0" fillId="13" borderId="20" xfId="0" applyFill="1" applyBorder="1" applyProtection="1"/>
    <xf numFmtId="0" fontId="0" fillId="13" borderId="22" xfId="0" applyFill="1" applyBorder="1" applyAlignment="1" applyProtection="1">
      <alignment horizontal="left"/>
    </xf>
    <xf numFmtId="0" fontId="0" fillId="0" borderId="13" xfId="0" applyBorder="1"/>
    <xf numFmtId="0" fontId="0" fillId="0" borderId="15" xfId="0" applyBorder="1"/>
    <xf numFmtId="0" fontId="0" fillId="0" borderId="9" xfId="0" applyBorder="1"/>
    <xf numFmtId="165" fontId="0" fillId="8" borderId="27" xfId="0" applyNumberFormat="1" applyFill="1" applyBorder="1" applyAlignment="1">
      <alignment horizontal="center" vertical="center"/>
    </xf>
    <xf numFmtId="165" fontId="0" fillId="8" borderId="28" xfId="0" applyNumberFormat="1" applyFill="1" applyBorder="1" applyAlignment="1">
      <alignment horizontal="center" vertical="center"/>
    </xf>
    <xf numFmtId="164" fontId="0" fillId="8" borderId="2" xfId="0" applyNumberFormat="1" applyFill="1" applyBorder="1"/>
    <xf numFmtId="0" fontId="0" fillId="0" borderId="9" xfId="0" applyFill="1" applyBorder="1" applyProtection="1"/>
    <xf numFmtId="0" fontId="0" fillId="0" borderId="9" xfId="0" applyBorder="1" applyProtection="1"/>
    <xf numFmtId="0" fontId="0" fillId="0" borderId="8" xfId="0" applyBorder="1" applyAlignment="1">
      <alignment horizontal="left"/>
    </xf>
    <xf numFmtId="0" fontId="3" fillId="0" borderId="6" xfId="0" applyFont="1" applyBorder="1" applyAlignment="1" applyProtection="1"/>
    <xf numFmtId="0" fontId="0" fillId="6" borderId="6" xfId="0" applyFill="1" applyBorder="1" applyAlignment="1" applyProtection="1">
      <alignment horizontal="center"/>
    </xf>
    <xf numFmtId="0" fontId="3" fillId="0" borderId="6" xfId="0" applyFont="1" applyFill="1" applyBorder="1" applyAlignment="1" applyProtection="1"/>
    <xf numFmtId="0" fontId="0" fillId="0" borderId="6" xfId="0" applyFill="1" applyBorder="1" applyAlignment="1" applyProtection="1">
      <alignment horizontal="right"/>
    </xf>
    <xf numFmtId="0" fontId="0" fillId="0" borderId="6" xfId="0" applyFont="1" applyFill="1" applyBorder="1" applyAlignment="1" applyProtection="1"/>
    <xf numFmtId="0" fontId="0" fillId="0" borderId="6" xfId="0" applyFill="1" applyBorder="1" applyAlignment="1" applyProtection="1"/>
    <xf numFmtId="0" fontId="0" fillId="0" borderId="0" xfId="0" applyAlignment="1" applyProtection="1">
      <alignment wrapText="1"/>
    </xf>
    <xf numFmtId="0" fontId="0" fillId="0" borderId="0" xfId="0" applyFill="1" applyAlignment="1" applyProtection="1">
      <alignment horizontal="center"/>
    </xf>
    <xf numFmtId="0" fontId="0" fillId="0" borderId="0" xfId="0" applyFill="1" applyBorder="1" applyAlignment="1" applyProtection="1">
      <alignment horizontal="center"/>
    </xf>
    <xf numFmtId="0" fontId="0" fillId="0" borderId="0" xfId="0"/>
    <xf numFmtId="0" fontId="0" fillId="0" borderId="0" xfId="0" applyFill="1" applyBorder="1" applyAlignment="1" applyProtection="1"/>
    <xf numFmtId="0" fontId="0" fillId="0" borderId="0" xfId="0" applyAlignment="1">
      <alignment wrapText="1"/>
    </xf>
    <xf numFmtId="0" fontId="0" fillId="0" borderId="0" xfId="0" applyBorder="1" applyAlignment="1" applyProtection="1">
      <alignment horizontal="center"/>
    </xf>
    <xf numFmtId="0" fontId="0" fillId="0" borderId="0" xfId="0" applyBorder="1" applyAlignment="1" applyProtection="1"/>
    <xf numFmtId="164" fontId="0" fillId="8" borderId="2" xfId="0" applyNumberFormat="1" applyFill="1" applyBorder="1" applyProtection="1"/>
    <xf numFmtId="0" fontId="2" fillId="0" borderId="0" xfId="0" applyFont="1" applyFill="1" applyBorder="1" applyAlignment="1"/>
    <xf numFmtId="0" fontId="0" fillId="0" borderId="0" xfId="0" applyBorder="1" applyAlignment="1">
      <alignment wrapText="1"/>
    </xf>
    <xf numFmtId="0" fontId="6" fillId="0" borderId="1" xfId="0" applyFont="1" applyBorder="1" applyAlignment="1">
      <alignment horizontal="center"/>
    </xf>
    <xf numFmtId="0" fontId="6" fillId="0" borderId="0" xfId="0" applyFont="1" applyBorder="1" applyAlignment="1">
      <alignment horizontal="center"/>
    </xf>
    <xf numFmtId="0" fontId="0" fillId="0" borderId="0" xfId="0" applyFill="1" applyAlignment="1" applyProtection="1">
      <alignment horizontal="center"/>
    </xf>
    <xf numFmtId="0" fontId="0" fillId="0" borderId="0" xfId="0" applyFill="1" applyBorder="1" applyAlignment="1" applyProtection="1">
      <alignment horizontal="center"/>
    </xf>
    <xf numFmtId="0" fontId="0" fillId="0" borderId="0" xfId="0"/>
    <xf numFmtId="0" fontId="0" fillId="0" borderId="0" xfId="0" applyFill="1" applyBorder="1" applyAlignment="1" applyProtection="1"/>
    <xf numFmtId="0" fontId="0" fillId="0" borderId="0" xfId="0" applyAlignment="1">
      <alignment wrapText="1"/>
    </xf>
    <xf numFmtId="0" fontId="0" fillId="0" borderId="0" xfId="0" applyBorder="1" applyAlignment="1" applyProtection="1"/>
    <xf numFmtId="0" fontId="0" fillId="0" borderId="0" xfId="0" applyFill="1" applyBorder="1" applyAlignment="1" applyProtection="1">
      <alignment horizontal="center"/>
    </xf>
    <xf numFmtId="0" fontId="0" fillId="0" borderId="0" xfId="0" applyFill="1" applyBorder="1" applyAlignment="1" applyProtection="1"/>
    <xf numFmtId="0" fontId="0" fillId="0" borderId="0" xfId="0"/>
    <xf numFmtId="0" fontId="0" fillId="0" borderId="0" xfId="0" applyBorder="1" applyAlignment="1" applyProtection="1"/>
    <xf numFmtId="0" fontId="0" fillId="0" borderId="9" xfId="0" applyBorder="1"/>
    <xf numFmtId="0" fontId="10" fillId="0" borderId="0" xfId="0" applyFont="1" applyAlignment="1" applyProtection="1">
      <alignment horizontal="justify"/>
      <protection locked="0"/>
    </xf>
    <xf numFmtId="0" fontId="0" fillId="0" borderId="0" xfId="0" applyProtection="1">
      <protection locked="0"/>
    </xf>
    <xf numFmtId="0" fontId="0" fillId="11" borderId="1" xfId="0" applyFill="1" applyBorder="1" applyAlignment="1" applyProtection="1">
      <alignment horizontal="center"/>
    </xf>
    <xf numFmtId="0" fontId="0" fillId="11" borderId="4" xfId="0" applyFill="1" applyBorder="1" applyAlignment="1" applyProtection="1">
      <alignment horizontal="left"/>
    </xf>
    <xf numFmtId="165" fontId="0" fillId="8" borderId="17" xfId="0" applyNumberFormat="1" applyFill="1" applyBorder="1" applyAlignment="1">
      <alignment horizontal="center" vertical="center"/>
    </xf>
    <xf numFmtId="165" fontId="0" fillId="8" borderId="10" xfId="0" applyNumberFormat="1" applyFill="1" applyBorder="1" applyAlignment="1">
      <alignment horizontal="center" vertical="center"/>
    </xf>
    <xf numFmtId="0" fontId="0" fillId="0" borderId="0" xfId="0" applyAlignment="1" applyProtection="1">
      <alignment wrapText="1"/>
    </xf>
    <xf numFmtId="0" fontId="0" fillId="0" borderId="0" xfId="0" applyFill="1" applyBorder="1" applyAlignment="1" applyProtection="1">
      <alignment horizontal="center"/>
    </xf>
    <xf numFmtId="0" fontId="4" fillId="6" borderId="0" xfId="0" applyFont="1" applyFill="1" applyAlignment="1" applyProtection="1"/>
    <xf numFmtId="0" fontId="0" fillId="0" borderId="0" xfId="0" applyFill="1" applyBorder="1" applyAlignment="1" applyProtection="1"/>
    <xf numFmtId="0" fontId="0" fillId="0" borderId="0" xfId="0" applyAlignment="1">
      <alignment wrapText="1"/>
    </xf>
    <xf numFmtId="0" fontId="0" fillId="6" borderId="8" xfId="0" applyFill="1" applyBorder="1" applyAlignment="1" applyProtection="1"/>
    <xf numFmtId="0" fontId="0" fillId="0" borderId="2" xfId="0" applyBorder="1" applyAlignment="1" applyProtection="1">
      <alignment horizontal="center"/>
    </xf>
    <xf numFmtId="0" fontId="0" fillId="0" borderId="0" xfId="0" applyBorder="1" applyAlignment="1" applyProtection="1">
      <alignment horizontal="center"/>
    </xf>
    <xf numFmtId="0" fontId="0" fillId="0" borderId="0" xfId="0" applyBorder="1" applyAlignment="1" applyProtection="1"/>
    <xf numFmtId="0" fontId="4" fillId="6" borderId="16" xfId="0" applyFont="1" applyFill="1" applyBorder="1" applyAlignment="1" applyProtection="1"/>
    <xf numFmtId="0" fontId="12" fillId="2" borderId="0" xfId="0" applyFont="1" applyFill="1" applyBorder="1" applyAlignment="1" applyProtection="1"/>
    <xf numFmtId="0" fontId="0" fillId="0" borderId="0" xfId="0" applyProtection="1">
      <protection locked="0"/>
    </xf>
    <xf numFmtId="0" fontId="0" fillId="0" borderId="0" xfId="0"/>
    <xf numFmtId="166" fontId="14" fillId="14" borderId="34" xfId="0" applyNumberFormat="1" applyFont="1" applyFill="1" applyBorder="1" applyProtection="1">
      <protection locked="0"/>
    </xf>
    <xf numFmtId="166" fontId="14" fillId="14" borderId="36" xfId="0" applyNumberFormat="1" applyFont="1" applyFill="1" applyBorder="1" applyProtection="1">
      <protection locked="0"/>
    </xf>
    <xf numFmtId="0" fontId="0" fillId="0" borderId="0" xfId="0" applyAlignment="1"/>
    <xf numFmtId="0" fontId="3" fillId="2" borderId="0" xfId="0" applyFont="1" applyFill="1" applyBorder="1" applyAlignment="1" applyProtection="1"/>
    <xf numFmtId="166" fontId="3" fillId="14" borderId="34" xfId="0" applyNumberFormat="1" applyFont="1" applyFill="1" applyBorder="1" applyProtection="1">
      <protection locked="0"/>
    </xf>
    <xf numFmtId="166" fontId="3" fillId="14" borderId="36" xfId="0" applyNumberFormat="1" applyFont="1" applyFill="1" applyBorder="1" applyProtection="1">
      <protection locked="0"/>
    </xf>
    <xf numFmtId="0" fontId="0" fillId="6" borderId="3" xfId="0" applyFill="1" applyBorder="1" applyAlignment="1" applyProtection="1"/>
    <xf numFmtId="0" fontId="0" fillId="3" borderId="2" xfId="0" applyFill="1" applyBorder="1" applyProtection="1"/>
    <xf numFmtId="0" fontId="0" fillId="2" borderId="2" xfId="0" applyFill="1" applyBorder="1" applyProtection="1"/>
    <xf numFmtId="0" fontId="0" fillId="6" borderId="2" xfId="0" applyFill="1" applyBorder="1" applyProtection="1"/>
    <xf numFmtId="0" fontId="0" fillId="13" borderId="2" xfId="0" applyFill="1" applyBorder="1" applyProtection="1"/>
    <xf numFmtId="0" fontId="0" fillId="5" borderId="3" xfId="0" applyFill="1" applyBorder="1" applyAlignment="1" applyProtection="1">
      <protection locked="0"/>
    </xf>
    <xf numFmtId="0" fontId="0" fillId="3" borderId="3" xfId="0" applyFill="1" applyBorder="1" applyAlignment="1" applyProtection="1">
      <protection locked="0"/>
    </xf>
    <xf numFmtId="0" fontId="0" fillId="2" borderId="3" xfId="0" applyFill="1" applyBorder="1" applyAlignment="1" applyProtection="1">
      <protection locked="0"/>
    </xf>
    <xf numFmtId="0" fontId="0" fillId="6" borderId="3" xfId="0" applyFill="1" applyBorder="1" applyAlignment="1" applyProtection="1">
      <protection locked="0"/>
    </xf>
    <xf numFmtId="0" fontId="0" fillId="5" borderId="50" xfId="0" applyFill="1" applyBorder="1" applyAlignment="1" applyProtection="1">
      <protection locked="0"/>
    </xf>
    <xf numFmtId="0" fontId="0" fillId="3" borderId="50" xfId="0" applyFill="1" applyBorder="1" applyAlignment="1" applyProtection="1">
      <protection locked="0"/>
    </xf>
    <xf numFmtId="0" fontId="0" fillId="2" borderId="50" xfId="0" applyFill="1" applyBorder="1" applyAlignment="1" applyProtection="1">
      <protection locked="0"/>
    </xf>
    <xf numFmtId="0" fontId="0" fillId="6" borderId="50" xfId="0" applyFill="1" applyBorder="1" applyAlignment="1" applyProtection="1">
      <protection locked="0"/>
    </xf>
    <xf numFmtId="0" fontId="0" fillId="0" borderId="53" xfId="0" applyFill="1" applyBorder="1" applyProtection="1"/>
    <xf numFmtId="0" fontId="0" fillId="0" borderId="54" xfId="0" applyFill="1" applyBorder="1" applyProtection="1"/>
    <xf numFmtId="0" fontId="0" fillId="0" borderId="55" xfId="0" applyFill="1" applyBorder="1" applyProtection="1"/>
    <xf numFmtId="0" fontId="0" fillId="0" borderId="12" xfId="0" applyFill="1" applyBorder="1" applyProtection="1"/>
    <xf numFmtId="0" fontId="0" fillId="0" borderId="49" xfId="0" applyBorder="1" applyAlignment="1" applyProtection="1">
      <alignment horizontal="center"/>
    </xf>
    <xf numFmtId="0" fontId="0" fillId="5" borderId="49" xfId="0" applyFill="1" applyBorder="1" applyAlignment="1" applyProtection="1">
      <alignment horizontal="center"/>
      <protection locked="0"/>
    </xf>
    <xf numFmtId="0" fontId="0" fillId="5" borderId="3" xfId="0" applyFill="1" applyBorder="1" applyAlignment="1" applyProtection="1">
      <alignment horizontal="center"/>
      <protection locked="0"/>
    </xf>
    <xf numFmtId="0" fontId="0" fillId="5" borderId="50" xfId="0" applyFill="1" applyBorder="1" applyAlignment="1" applyProtection="1">
      <alignment horizontal="center"/>
      <protection locked="0"/>
    </xf>
    <xf numFmtId="0" fontId="0" fillId="3" borderId="49" xfId="0" applyFill="1" applyBorder="1" applyAlignment="1" applyProtection="1">
      <alignment horizontal="center"/>
      <protection locked="0"/>
    </xf>
    <xf numFmtId="0" fontId="0" fillId="3" borderId="3" xfId="0" applyFill="1" applyBorder="1" applyAlignment="1" applyProtection="1">
      <alignment horizontal="center"/>
      <protection locked="0"/>
    </xf>
    <xf numFmtId="0" fontId="0" fillId="3" borderId="50" xfId="0" applyFill="1" applyBorder="1" applyAlignment="1" applyProtection="1">
      <alignment horizontal="center"/>
      <protection locked="0"/>
    </xf>
    <xf numFmtId="0" fontId="0" fillId="2" borderId="49" xfId="0" applyFill="1" applyBorder="1" applyAlignment="1" applyProtection="1">
      <alignment horizontal="center"/>
      <protection locked="0"/>
    </xf>
    <xf numFmtId="0" fontId="0" fillId="2" borderId="3" xfId="0" applyFill="1" applyBorder="1" applyAlignment="1" applyProtection="1">
      <alignment horizontal="center"/>
      <protection locked="0"/>
    </xf>
    <xf numFmtId="0" fontId="0" fillId="2" borderId="50" xfId="0" applyFill="1" applyBorder="1" applyAlignment="1" applyProtection="1">
      <alignment horizontal="center"/>
      <protection locked="0"/>
    </xf>
    <xf numFmtId="0" fontId="0" fillId="6" borderId="49" xfId="0" applyFill="1" applyBorder="1" applyAlignment="1" applyProtection="1">
      <alignment horizontal="center"/>
      <protection locked="0"/>
    </xf>
    <xf numFmtId="0" fontId="0" fillId="6" borderId="3" xfId="0" applyFill="1" applyBorder="1" applyAlignment="1" applyProtection="1">
      <alignment horizontal="center"/>
      <protection locked="0"/>
    </xf>
    <xf numFmtId="0" fontId="0" fillId="6" borderId="50" xfId="0" applyFill="1" applyBorder="1" applyAlignment="1" applyProtection="1">
      <alignment horizontal="center"/>
      <protection locked="0"/>
    </xf>
    <xf numFmtId="0" fontId="0" fillId="5" borderId="49" xfId="0" applyFill="1" applyBorder="1" applyAlignment="1" applyProtection="1">
      <alignment horizontal="center"/>
    </xf>
    <xf numFmtId="0" fontId="0" fillId="3" borderId="49" xfId="0" applyFill="1" applyBorder="1" applyAlignment="1" applyProtection="1">
      <alignment horizontal="center"/>
    </xf>
    <xf numFmtId="0" fontId="0" fillId="2" borderId="49" xfId="0" applyFill="1" applyBorder="1" applyAlignment="1" applyProtection="1">
      <alignment horizontal="center"/>
    </xf>
    <xf numFmtId="0" fontId="0" fillId="6" borderId="49" xfId="0" applyFill="1" applyBorder="1" applyAlignment="1" applyProtection="1">
      <alignment horizontal="center"/>
    </xf>
    <xf numFmtId="0" fontId="0" fillId="5" borderId="3"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6" borderId="3" xfId="0" applyFill="1" applyBorder="1" applyAlignment="1" applyProtection="1">
      <alignment horizontal="center" vertical="center"/>
      <protection locked="0"/>
    </xf>
    <xf numFmtId="0" fontId="0" fillId="0" borderId="2" xfId="0" applyBorder="1" applyAlignment="1" applyProtection="1">
      <alignment horizontal="center" vertical="center"/>
    </xf>
    <xf numFmtId="0" fontId="0" fillId="5" borderId="2" xfId="0" applyFill="1" applyBorder="1" applyAlignment="1" applyProtection="1">
      <alignment horizontal="center" vertical="center"/>
    </xf>
    <xf numFmtId="0" fontId="0" fillId="3" borderId="2" xfId="0" applyFill="1" applyBorder="1" applyAlignment="1" applyProtection="1">
      <alignment horizontal="center" vertical="center"/>
    </xf>
    <xf numFmtId="0" fontId="0" fillId="2" borderId="2" xfId="0" applyFill="1" applyBorder="1" applyAlignment="1" applyProtection="1">
      <alignment horizontal="center" vertical="center"/>
    </xf>
    <xf numFmtId="0" fontId="0" fillId="6" borderId="2" xfId="0" applyFill="1" applyBorder="1" applyAlignment="1" applyProtection="1">
      <alignment horizontal="center" vertical="center"/>
    </xf>
    <xf numFmtId="0" fontId="0" fillId="5" borderId="49" xfId="0" applyFill="1" applyBorder="1" applyAlignment="1" applyProtection="1">
      <alignment horizontal="center" vertical="center"/>
      <protection locked="0"/>
    </xf>
    <xf numFmtId="0" fontId="0" fillId="5" borderId="50" xfId="0" applyFill="1" applyBorder="1" applyAlignment="1" applyProtection="1">
      <alignment horizontal="center" vertical="center"/>
      <protection locked="0"/>
    </xf>
    <xf numFmtId="0" fontId="0" fillId="3" borderId="49" xfId="0" applyFill="1" applyBorder="1" applyAlignment="1" applyProtection="1">
      <alignment horizontal="center" vertical="center"/>
      <protection locked="0"/>
    </xf>
    <xf numFmtId="0" fontId="0" fillId="3" borderId="50" xfId="0" applyFill="1" applyBorder="1" applyAlignment="1" applyProtection="1">
      <alignment horizontal="center" vertical="center"/>
      <protection locked="0"/>
    </xf>
    <xf numFmtId="0" fontId="0" fillId="2" borderId="49" xfId="0" applyFill="1" applyBorder="1" applyAlignment="1" applyProtection="1">
      <alignment horizontal="center" vertical="center"/>
      <protection locked="0"/>
    </xf>
    <xf numFmtId="0" fontId="0" fillId="2" borderId="50" xfId="0" applyFill="1" applyBorder="1" applyAlignment="1" applyProtection="1">
      <alignment horizontal="center" vertical="center"/>
      <protection locked="0"/>
    </xf>
    <xf numFmtId="0" fontId="0" fillId="6" borderId="49" xfId="0" applyFill="1" applyBorder="1" applyAlignment="1" applyProtection="1">
      <alignment horizontal="center" vertical="center"/>
      <protection locked="0"/>
    </xf>
    <xf numFmtId="0" fontId="0" fillId="6" borderId="50" xfId="0" applyFill="1" applyBorder="1" applyAlignment="1" applyProtection="1">
      <alignment horizontal="center" vertical="center"/>
      <protection locked="0"/>
    </xf>
    <xf numFmtId="0" fontId="0" fillId="13" borderId="3" xfId="0" applyFill="1" applyBorder="1" applyAlignment="1" applyProtection="1">
      <alignment wrapText="1"/>
      <protection locked="0"/>
    </xf>
    <xf numFmtId="0" fontId="0" fillId="0" borderId="2" xfId="0" applyBorder="1" applyAlignment="1" applyProtection="1">
      <alignment horizontal="center" vertical="center" wrapText="1"/>
    </xf>
    <xf numFmtId="0" fontId="0" fillId="13" borderId="49" xfId="0" applyFill="1" applyBorder="1" applyAlignment="1" applyProtection="1">
      <alignment wrapText="1"/>
      <protection locked="0"/>
    </xf>
    <xf numFmtId="0" fontId="0" fillId="13" borderId="50" xfId="0" applyFill="1" applyBorder="1" applyAlignment="1" applyProtection="1">
      <alignment wrapText="1"/>
      <protection locked="0"/>
    </xf>
    <xf numFmtId="0" fontId="0" fillId="0" borderId="13" xfId="0" applyBorder="1" applyAlignment="1"/>
    <xf numFmtId="0" fontId="0" fillId="0" borderId="14" xfId="0" applyBorder="1" applyAlignment="1"/>
    <xf numFmtId="0" fontId="0" fillId="0" borderId="15" xfId="0" applyBorder="1" applyAlignment="1"/>
    <xf numFmtId="0" fontId="0" fillId="2" borderId="49" xfId="0" applyFill="1" applyBorder="1" applyAlignment="1" applyProtection="1">
      <alignment horizontal="center" vertical="center" wrapText="1"/>
      <protection locked="0"/>
    </xf>
    <xf numFmtId="0" fontId="0" fillId="2" borderId="3" xfId="0" applyFill="1" applyBorder="1" applyAlignment="1" applyProtection="1">
      <alignment horizontal="center" vertical="center" wrapText="1"/>
      <protection locked="0"/>
    </xf>
    <xf numFmtId="0" fontId="0" fillId="2" borderId="50" xfId="0" applyFill="1" applyBorder="1" applyAlignment="1" applyProtection="1">
      <alignment horizontal="center" vertical="center" wrapText="1"/>
      <protection locked="0"/>
    </xf>
    <xf numFmtId="0" fontId="0" fillId="2" borderId="2" xfId="0" applyFill="1" applyBorder="1" applyAlignment="1" applyProtection="1">
      <alignment horizontal="center" vertical="center" wrapText="1"/>
    </xf>
    <xf numFmtId="0" fontId="0" fillId="11" borderId="49" xfId="0" applyFill="1" applyBorder="1" applyAlignment="1" applyProtection="1">
      <alignment horizontal="center" vertical="center" wrapText="1"/>
      <protection locked="0"/>
    </xf>
    <xf numFmtId="0" fontId="0" fillId="11" borderId="3" xfId="0" applyFill="1" applyBorder="1" applyAlignment="1" applyProtection="1">
      <alignment horizontal="center" vertical="center" wrapText="1"/>
      <protection locked="0"/>
    </xf>
    <xf numFmtId="0" fontId="0" fillId="11" borderId="50" xfId="0" applyFill="1" applyBorder="1" applyAlignment="1" applyProtection="1">
      <alignment horizontal="center" vertical="center" wrapText="1"/>
      <protection locked="0"/>
    </xf>
    <xf numFmtId="0" fontId="0" fillId="5" borderId="49"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0" fillId="5" borderId="50" xfId="0" applyFill="1" applyBorder="1" applyAlignment="1" applyProtection="1">
      <alignment horizontal="center" vertical="center" wrapText="1"/>
      <protection locked="0"/>
    </xf>
    <xf numFmtId="0" fontId="0" fillId="3" borderId="49" xfId="0" applyFill="1" applyBorder="1" applyAlignment="1" applyProtection="1">
      <alignment horizontal="center" vertical="center" wrapText="1"/>
      <protection locked="0"/>
    </xf>
    <xf numFmtId="0" fontId="0" fillId="3" borderId="3" xfId="0" applyFill="1" applyBorder="1" applyAlignment="1" applyProtection="1">
      <alignment horizontal="center" vertical="center" wrapText="1"/>
      <protection locked="0"/>
    </xf>
    <xf numFmtId="0" fontId="0" fillId="3" borderId="50" xfId="0" applyFill="1" applyBorder="1" applyAlignment="1" applyProtection="1">
      <alignment horizontal="center" vertical="center" wrapText="1"/>
      <protection locked="0"/>
    </xf>
    <xf numFmtId="0" fontId="0" fillId="6" borderId="49" xfId="0" applyFill="1" applyBorder="1" applyAlignment="1" applyProtection="1">
      <alignment horizontal="center" vertical="center" wrapText="1"/>
      <protection locked="0"/>
    </xf>
    <xf numFmtId="0" fontId="0" fillId="6" borderId="3" xfId="0" applyFill="1" applyBorder="1" applyAlignment="1" applyProtection="1">
      <alignment horizontal="center" vertical="center" wrapText="1"/>
      <protection locked="0"/>
    </xf>
    <xf numFmtId="0" fontId="0" fillId="6" borderId="50" xfId="0" applyFill="1" applyBorder="1" applyAlignment="1" applyProtection="1">
      <alignment horizontal="center" vertical="center" wrapText="1"/>
      <protection locked="0"/>
    </xf>
    <xf numFmtId="0" fontId="0" fillId="13" borderId="49" xfId="0" applyFill="1" applyBorder="1" applyAlignment="1" applyProtection="1">
      <alignment horizontal="center" vertical="center" wrapText="1"/>
      <protection locked="0"/>
    </xf>
    <xf numFmtId="0" fontId="0" fillId="13" borderId="3" xfId="0" applyFill="1" applyBorder="1" applyAlignment="1" applyProtection="1">
      <alignment horizontal="center" vertical="center" wrapText="1"/>
      <protection locked="0"/>
    </xf>
    <xf numFmtId="0" fontId="0" fillId="13" borderId="50" xfId="0" applyFill="1" applyBorder="1" applyAlignment="1" applyProtection="1">
      <alignment horizontal="center" vertical="center" wrapText="1"/>
      <protection locked="0"/>
    </xf>
    <xf numFmtId="0" fontId="0" fillId="11" borderId="2" xfId="0" applyFill="1" applyBorder="1" applyProtection="1"/>
    <xf numFmtId="0" fontId="0" fillId="11" borderId="49" xfId="0" applyFill="1" applyBorder="1" applyAlignment="1" applyProtection="1">
      <protection locked="0"/>
    </xf>
    <xf numFmtId="0" fontId="0" fillId="11" borderId="3" xfId="0" applyFill="1" applyBorder="1" applyAlignment="1" applyProtection="1">
      <protection locked="0"/>
    </xf>
    <xf numFmtId="0" fontId="0" fillId="11" borderId="50" xfId="0" applyFill="1" applyBorder="1" applyAlignment="1" applyProtection="1">
      <protection locked="0"/>
    </xf>
    <xf numFmtId="0" fontId="0" fillId="2" borderId="49" xfId="0" applyFill="1" applyBorder="1" applyAlignment="1" applyProtection="1">
      <protection locked="0"/>
    </xf>
    <xf numFmtId="0" fontId="0" fillId="5" borderId="49" xfId="0" applyFill="1" applyBorder="1" applyAlignment="1" applyProtection="1">
      <protection locked="0"/>
    </xf>
    <xf numFmtId="0" fontId="0" fillId="3" borderId="49" xfId="0" applyFill="1" applyBorder="1" applyAlignment="1" applyProtection="1">
      <protection locked="0"/>
    </xf>
    <xf numFmtId="0" fontId="0" fillId="6" borderId="49" xfId="0" applyFill="1" applyBorder="1" applyAlignment="1" applyProtection="1">
      <protection locked="0"/>
    </xf>
    <xf numFmtId="0" fontId="0" fillId="4" borderId="3" xfId="0" applyFill="1" applyBorder="1" applyAlignment="1" applyProtection="1">
      <protection locked="0"/>
    </xf>
    <xf numFmtId="0" fontId="0" fillId="4" borderId="49" xfId="0" applyFill="1" applyBorder="1" applyAlignment="1" applyProtection="1">
      <protection locked="0"/>
    </xf>
    <xf numFmtId="0" fontId="0" fillId="4" borderId="50" xfId="0" applyFill="1" applyBorder="1" applyAlignment="1" applyProtection="1">
      <protection locked="0"/>
    </xf>
    <xf numFmtId="0" fontId="0" fillId="0" borderId="15" xfId="0" applyFill="1" applyBorder="1" applyAlignment="1" applyProtection="1"/>
    <xf numFmtId="0" fontId="0" fillId="13" borderId="51" xfId="0" applyFill="1" applyBorder="1" applyAlignment="1" applyProtection="1">
      <alignment horizontal="center" vertical="center"/>
      <protection locked="0"/>
    </xf>
    <xf numFmtId="0" fontId="0" fillId="13" borderId="26" xfId="0" applyFill="1" applyBorder="1" applyAlignment="1" applyProtection="1">
      <alignment horizontal="center" vertical="center"/>
      <protection locked="0"/>
    </xf>
    <xf numFmtId="0" fontId="0" fillId="13" borderId="52" xfId="0" applyFill="1" applyBorder="1" applyAlignment="1" applyProtection="1">
      <alignment horizontal="center" vertical="center"/>
      <protection locked="0"/>
    </xf>
    <xf numFmtId="0" fontId="0" fillId="13" borderId="49" xfId="0" applyFill="1" applyBorder="1" applyAlignment="1" applyProtection="1">
      <alignment horizontal="center" vertical="center"/>
    </xf>
    <xf numFmtId="0" fontId="0" fillId="0" borderId="8" xfId="0" applyBorder="1" applyAlignment="1" applyProtection="1"/>
    <xf numFmtId="0" fontId="0" fillId="0" borderId="9" xfId="0" applyBorder="1" applyAlignment="1" applyProtection="1"/>
    <xf numFmtId="0" fontId="0" fillId="0" borderId="0" xfId="0" applyBorder="1" applyAlignment="1">
      <alignment vertical="center" wrapText="1"/>
    </xf>
    <xf numFmtId="0" fontId="0" fillId="0" borderId="9" xfId="0" applyFont="1" applyBorder="1" applyAlignment="1" applyProtection="1"/>
    <xf numFmtId="0" fontId="0" fillId="5" borderId="3" xfId="0" applyFill="1" applyBorder="1" applyAlignment="1" applyProtection="1"/>
    <xf numFmtId="0" fontId="0" fillId="0" borderId="0" xfId="0" applyFill="1" applyBorder="1" applyAlignment="1" applyProtection="1">
      <alignment horizontal="center"/>
    </xf>
    <xf numFmtId="0" fontId="0" fillId="0" borderId="0" xfId="0" applyFill="1" applyBorder="1" applyAlignment="1" applyProtection="1"/>
    <xf numFmtId="0" fontId="0" fillId="0" borderId="0" xfId="0"/>
    <xf numFmtId="0" fontId="0" fillId="0" borderId="0" xfId="0" applyBorder="1" applyAlignment="1" applyProtection="1"/>
    <xf numFmtId="0" fontId="0" fillId="0" borderId="9" xfId="0" applyBorder="1" applyAlignment="1"/>
    <xf numFmtId="0" fontId="0" fillId="0" borderId="0" xfId="0" applyFill="1" applyBorder="1" applyAlignment="1"/>
    <xf numFmtId="0" fontId="0" fillId="0" borderId="0" xfId="0" applyBorder="1" applyAlignment="1">
      <alignment horizontal="left"/>
    </xf>
    <xf numFmtId="164" fontId="0" fillId="0" borderId="0" xfId="0" applyNumberFormat="1" applyFill="1" applyBorder="1"/>
    <xf numFmtId="0" fontId="0" fillId="0" borderId="1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0" xfId="0" applyBorder="1" applyAlignment="1" applyProtection="1">
      <alignment horizontal="center" vertical="center"/>
    </xf>
    <xf numFmtId="0" fontId="0" fillId="0" borderId="57" xfId="0" applyBorder="1"/>
    <xf numFmtId="0" fontId="0" fillId="0" borderId="16" xfId="0" applyBorder="1" applyAlignment="1"/>
    <xf numFmtId="0" fontId="0" fillId="8" borderId="3" xfId="0" applyFill="1" applyBorder="1" applyAlignment="1" applyProtection="1"/>
    <xf numFmtId="0" fontId="0" fillId="9" borderId="3" xfId="0" applyFill="1" applyBorder="1" applyAlignment="1" applyProtection="1"/>
    <xf numFmtId="0" fontId="12" fillId="0" borderId="0" xfId="0" applyFont="1" applyFill="1" applyBorder="1"/>
    <xf numFmtId="0" fontId="3" fillId="0" borderId="0" xfId="0" applyFont="1" applyFill="1" applyBorder="1"/>
    <xf numFmtId="0" fontId="3" fillId="0" borderId="0" xfId="0" applyFont="1" applyFill="1" applyBorder="1" applyProtection="1">
      <protection locked="0"/>
    </xf>
    <xf numFmtId="0" fontId="15" fillId="0" borderId="0" xfId="0" applyFont="1" applyFill="1" applyBorder="1" applyProtection="1">
      <protection locked="0"/>
    </xf>
    <xf numFmtId="0" fontId="0" fillId="0" borderId="0" xfId="0" applyFill="1" applyProtection="1">
      <protection locked="0"/>
    </xf>
    <xf numFmtId="0" fontId="0" fillId="0" borderId="1" xfId="0" applyFont="1" applyBorder="1" applyAlignment="1" applyProtection="1"/>
    <xf numFmtId="0" fontId="0" fillId="0" borderId="1" xfId="0" applyBorder="1" applyAlignment="1"/>
    <xf numFmtId="0" fontId="0" fillId="0" borderId="0" xfId="0" applyFont="1" applyFill="1"/>
    <xf numFmtId="0" fontId="14" fillId="0" borderId="0" xfId="0" applyFont="1" applyFill="1" applyBorder="1"/>
    <xf numFmtId="0" fontId="14" fillId="0" borderId="0" xfId="0" applyFont="1" applyFill="1" applyBorder="1" applyProtection="1">
      <protection locked="0"/>
    </xf>
    <xf numFmtId="0" fontId="6" fillId="0" borderId="1" xfId="0" applyFont="1" applyBorder="1" applyAlignment="1" applyProtection="1">
      <alignment horizontal="center"/>
    </xf>
    <xf numFmtId="0" fontId="0" fillId="2" borderId="0" xfId="0" applyFont="1" applyFill="1" applyProtection="1"/>
    <xf numFmtId="0" fontId="0" fillId="0" borderId="0" xfId="0" applyFont="1" applyFill="1" applyProtection="1"/>
    <xf numFmtId="0" fontId="14" fillId="2" borderId="0" xfId="0" applyFont="1" applyFill="1" applyBorder="1" applyProtection="1"/>
    <xf numFmtId="0" fontId="14" fillId="0" borderId="0" xfId="0" applyFont="1" applyFill="1" applyBorder="1" applyProtection="1"/>
    <xf numFmtId="0" fontId="11" fillId="2" borderId="0" xfId="0" applyFont="1" applyFill="1" applyBorder="1" applyAlignment="1" applyProtection="1"/>
    <xf numFmtId="0" fontId="14" fillId="2" borderId="0" xfId="0" applyFont="1" applyFill="1" applyBorder="1" applyAlignment="1" applyProtection="1"/>
    <xf numFmtId="0" fontId="14" fillId="2" borderId="31" xfId="0" applyFont="1" applyFill="1" applyBorder="1" applyProtection="1"/>
    <xf numFmtId="0" fontId="14" fillId="2" borderId="37" xfId="0" applyFont="1" applyFill="1" applyBorder="1" applyAlignment="1" applyProtection="1">
      <alignment horizontal="center"/>
    </xf>
    <xf numFmtId="0" fontId="14" fillId="2" borderId="32" xfId="0" applyFont="1" applyFill="1" applyBorder="1" applyAlignment="1" applyProtection="1">
      <alignment horizontal="center"/>
    </xf>
    <xf numFmtId="166" fontId="16" fillId="2" borderId="33" xfId="0" applyNumberFormat="1" applyFont="1" applyFill="1" applyBorder="1" applyProtection="1"/>
    <xf numFmtId="166" fontId="16" fillId="2" borderId="34" xfId="0" applyNumberFormat="1" applyFont="1" applyFill="1" applyBorder="1" applyProtection="1"/>
    <xf numFmtId="166" fontId="14" fillId="2" borderId="0" xfId="0" applyNumberFormat="1" applyFont="1" applyFill="1" applyBorder="1" applyProtection="1"/>
    <xf numFmtId="166" fontId="14" fillId="2" borderId="33" xfId="0" applyNumberFormat="1" applyFont="1" applyFill="1" applyBorder="1" applyProtection="1"/>
    <xf numFmtId="166" fontId="14" fillId="2" borderId="34" xfId="0" applyNumberFormat="1" applyFont="1" applyFill="1" applyBorder="1" applyProtection="1"/>
    <xf numFmtId="0" fontId="14" fillId="2" borderId="39" xfId="0" applyFont="1" applyFill="1" applyBorder="1" applyAlignment="1" applyProtection="1">
      <alignment horizontal="justify"/>
    </xf>
    <xf numFmtId="0" fontId="14" fillId="2" borderId="6" xfId="0" applyFont="1" applyFill="1" applyBorder="1" applyProtection="1"/>
    <xf numFmtId="6" fontId="14" fillId="2" borderId="40" xfId="0" applyNumberFormat="1" applyFont="1" applyFill="1" applyBorder="1" applyProtection="1"/>
    <xf numFmtId="166" fontId="14" fillId="7" borderId="33" xfId="0" applyNumberFormat="1" applyFont="1" applyFill="1" applyBorder="1" applyProtection="1"/>
    <xf numFmtId="166" fontId="14" fillId="14" borderId="34" xfId="0" applyNumberFormat="1" applyFont="1" applyFill="1" applyBorder="1" applyProtection="1"/>
    <xf numFmtId="166" fontId="14" fillId="14" borderId="0" xfId="0" applyNumberFormat="1" applyFont="1" applyFill="1" applyBorder="1" applyProtection="1"/>
    <xf numFmtId="0" fontId="14" fillId="2" borderId="33" xfId="0" applyFont="1" applyFill="1" applyBorder="1" applyAlignment="1" applyProtection="1">
      <alignment horizontal="justify"/>
    </xf>
    <xf numFmtId="6" fontId="14" fillId="2" borderId="34" xfId="0" applyNumberFormat="1" applyFont="1" applyFill="1" applyBorder="1" applyProtection="1"/>
    <xf numFmtId="0" fontId="14" fillId="2" borderId="41" xfId="0" applyFont="1" applyFill="1" applyBorder="1" applyAlignment="1" applyProtection="1">
      <alignment horizontal="justify"/>
    </xf>
    <xf numFmtId="0" fontId="14" fillId="2" borderId="16" xfId="0" applyFont="1" applyFill="1" applyBorder="1" applyProtection="1"/>
    <xf numFmtId="6" fontId="14" fillId="2" borderId="42" xfId="0" applyNumberFormat="1" applyFont="1" applyFill="1" applyBorder="1" applyProtection="1"/>
    <xf numFmtId="0" fontId="14" fillId="2" borderId="35" xfId="0" applyFont="1" applyFill="1" applyBorder="1" applyProtection="1"/>
    <xf numFmtId="0" fontId="14" fillId="2" borderId="38" xfId="0" applyFont="1" applyFill="1" applyBorder="1" applyProtection="1"/>
    <xf numFmtId="0" fontId="14" fillId="2" borderId="36" xfId="0" applyFont="1" applyFill="1" applyBorder="1" applyProtection="1"/>
    <xf numFmtId="166" fontId="3" fillId="15" borderId="35" xfId="0" applyNumberFormat="1" applyFont="1" applyFill="1" applyBorder="1" applyProtection="1"/>
    <xf numFmtId="166" fontId="14" fillId="15" borderId="36" xfId="0" applyNumberFormat="1" applyFont="1" applyFill="1" applyBorder="1" applyProtection="1"/>
    <xf numFmtId="166" fontId="14" fillId="15" borderId="38" xfId="0" applyNumberFormat="1" applyFont="1" applyFill="1" applyBorder="1" applyProtection="1"/>
    <xf numFmtId="0" fontId="16" fillId="15" borderId="43" xfId="0" applyFont="1" applyFill="1" applyBorder="1" applyProtection="1"/>
    <xf numFmtId="40" fontId="11" fillId="15" borderId="32" xfId="0" applyNumberFormat="1" applyFont="1" applyFill="1" applyBorder="1" applyProtection="1"/>
    <xf numFmtId="0" fontId="14" fillId="15" borderId="0" xfId="0" applyFont="1" applyFill="1" applyBorder="1" applyProtection="1"/>
    <xf numFmtId="0" fontId="11" fillId="2" borderId="33" xfId="0" applyFont="1" applyFill="1" applyBorder="1" applyProtection="1"/>
    <xf numFmtId="0" fontId="11" fillId="2" borderId="34" xfId="0" applyFont="1" applyFill="1" applyBorder="1" applyProtection="1"/>
    <xf numFmtId="0" fontId="14" fillId="15" borderId="31" xfId="0" applyFont="1" applyFill="1" applyBorder="1" applyProtection="1"/>
    <xf numFmtId="166" fontId="11" fillId="15" borderId="32" xfId="0" applyNumberFormat="1" applyFont="1" applyFill="1" applyBorder="1" applyProtection="1"/>
    <xf numFmtId="0" fontId="15" fillId="2" borderId="31" xfId="0" applyFont="1" applyFill="1" applyBorder="1" applyProtection="1"/>
    <xf numFmtId="8" fontId="15" fillId="2" borderId="32" xfId="0" applyNumberFormat="1" applyFont="1" applyFill="1" applyBorder="1" applyProtection="1"/>
    <xf numFmtId="166" fontId="3" fillId="7" borderId="33" xfId="0" applyNumberFormat="1" applyFont="1" applyFill="1" applyBorder="1" applyProtection="1"/>
    <xf numFmtId="168" fontId="3" fillId="14" borderId="34" xfId="0" applyNumberFormat="1" applyFont="1" applyFill="1" applyBorder="1" applyProtection="1"/>
    <xf numFmtId="8" fontId="11" fillId="15" borderId="32" xfId="0" applyNumberFormat="1" applyFont="1" applyFill="1" applyBorder="1" applyProtection="1"/>
    <xf numFmtId="0" fontId="15" fillId="2" borderId="33" xfId="0" applyFont="1" applyFill="1" applyBorder="1" applyProtection="1"/>
    <xf numFmtId="8" fontId="15" fillId="2" borderId="34" xfId="0" applyNumberFormat="1" applyFont="1" applyFill="1" applyBorder="1" applyProtection="1"/>
    <xf numFmtId="40" fontId="11" fillId="15" borderId="44" xfId="0" applyNumberFormat="1" applyFont="1" applyFill="1" applyBorder="1" applyProtection="1"/>
    <xf numFmtId="166" fontId="3" fillId="15" borderId="36" xfId="0" applyNumberFormat="1" applyFont="1" applyFill="1" applyBorder="1" applyProtection="1"/>
    <xf numFmtId="0" fontId="14" fillId="2" borderId="33" xfId="0" applyFont="1" applyFill="1" applyBorder="1" applyProtection="1"/>
    <xf numFmtId="8" fontId="16" fillId="2" borderId="0" xfId="0" applyNumberFormat="1" applyFont="1" applyFill="1" applyBorder="1" applyProtection="1"/>
    <xf numFmtId="0" fontId="10" fillId="0" borderId="0" xfId="0" applyFont="1" applyAlignment="1" applyProtection="1">
      <alignment horizontal="justify"/>
    </xf>
    <xf numFmtId="0" fontId="3" fillId="2" borderId="0" xfId="0" applyFont="1" applyFill="1" applyBorder="1" applyProtection="1"/>
    <xf numFmtId="0" fontId="3" fillId="0" borderId="0" xfId="0" applyFont="1" applyFill="1" applyBorder="1" applyProtection="1"/>
    <xf numFmtId="0" fontId="3" fillId="2" borderId="31" xfId="0" applyFont="1" applyFill="1" applyBorder="1" applyProtection="1"/>
    <xf numFmtId="0" fontId="3" fillId="2" borderId="37" xfId="0" applyFont="1" applyFill="1" applyBorder="1" applyAlignment="1" applyProtection="1">
      <alignment horizontal="center"/>
    </xf>
    <xf numFmtId="0" fontId="11" fillId="2" borderId="33" xfId="0" applyFont="1" applyFill="1" applyBorder="1" applyAlignment="1" applyProtection="1">
      <alignment horizontal="center"/>
    </xf>
    <xf numFmtId="0" fontId="11" fillId="2" borderId="0" xfId="0" applyFont="1" applyFill="1" applyBorder="1" applyProtection="1"/>
    <xf numFmtId="0" fontId="3" fillId="2" borderId="39" xfId="0" applyFont="1" applyFill="1" applyBorder="1" applyAlignment="1" applyProtection="1">
      <alignment horizontal="justify"/>
    </xf>
    <xf numFmtId="0" fontId="3" fillId="2" borderId="6" xfId="0" applyFont="1" applyFill="1" applyBorder="1" applyProtection="1"/>
    <xf numFmtId="166" fontId="3" fillId="2" borderId="6" xfId="0" applyNumberFormat="1" applyFont="1" applyFill="1" applyBorder="1" applyProtection="1"/>
    <xf numFmtId="166" fontId="3" fillId="14" borderId="34" xfId="0" applyNumberFormat="1" applyFont="1" applyFill="1" applyBorder="1" applyProtection="1"/>
    <xf numFmtId="166" fontId="3" fillId="2" borderId="0" xfId="0" applyNumberFormat="1" applyFont="1" applyFill="1" applyBorder="1" applyProtection="1"/>
    <xf numFmtId="166" fontId="3" fillId="14" borderId="0" xfId="0" applyNumberFormat="1" applyFont="1" applyFill="1" applyBorder="1" applyProtection="1"/>
    <xf numFmtId="0" fontId="3" fillId="2" borderId="33" xfId="0" applyFont="1" applyFill="1" applyBorder="1" applyAlignment="1" applyProtection="1">
      <alignment horizontal="justify"/>
    </xf>
    <xf numFmtId="0" fontId="3" fillId="2" borderId="41" xfId="0" applyFont="1" applyFill="1" applyBorder="1" applyAlignment="1" applyProtection="1">
      <alignment horizontal="justify"/>
    </xf>
    <xf numFmtId="0" fontId="3" fillId="2" borderId="16" xfId="0" applyFont="1" applyFill="1" applyBorder="1" applyProtection="1"/>
    <xf numFmtId="166" fontId="3" fillId="2" borderId="16" xfId="0" applyNumberFormat="1" applyFont="1" applyFill="1" applyBorder="1" applyProtection="1"/>
    <xf numFmtId="0" fontId="3" fillId="2" borderId="35" xfId="0" applyFont="1" applyFill="1" applyBorder="1" applyProtection="1"/>
    <xf numFmtId="0" fontId="3" fillId="2" borderId="38" xfId="0" applyFont="1" applyFill="1" applyBorder="1" applyProtection="1"/>
    <xf numFmtId="166" fontId="3" fillId="2" borderId="38" xfId="0" applyNumberFormat="1" applyFont="1" applyFill="1" applyBorder="1" applyProtection="1"/>
    <xf numFmtId="166" fontId="3" fillId="15" borderId="38" xfId="0" applyNumberFormat="1" applyFont="1" applyFill="1" applyBorder="1" applyProtection="1"/>
    <xf numFmtId="0" fontId="11" fillId="15" borderId="43" xfId="0" applyFont="1" applyFill="1" applyBorder="1" applyProtection="1"/>
    <xf numFmtId="166" fontId="3" fillId="15" borderId="0" xfId="0" applyNumberFormat="1" applyFont="1" applyFill="1" applyBorder="1" applyProtection="1"/>
    <xf numFmtId="166" fontId="3" fillId="15" borderId="31" xfId="0" applyNumberFormat="1" applyFont="1" applyFill="1" applyBorder="1" applyProtection="1"/>
    <xf numFmtId="0" fontId="3" fillId="15" borderId="0" xfId="0" applyFont="1" applyFill="1" applyBorder="1" applyProtection="1"/>
    <xf numFmtId="40" fontId="15" fillId="2" borderId="34" xfId="0" applyNumberFormat="1" applyFont="1" applyFill="1" applyBorder="1" applyProtection="1"/>
    <xf numFmtId="166" fontId="3" fillId="2" borderId="33" xfId="0" applyNumberFormat="1" applyFont="1" applyFill="1" applyBorder="1" applyAlignment="1" applyProtection="1">
      <alignment horizontal="justify"/>
    </xf>
    <xf numFmtId="8" fontId="11" fillId="15" borderId="44" xfId="0" applyNumberFormat="1" applyFont="1" applyFill="1" applyBorder="1" applyProtection="1"/>
    <xf numFmtId="166" fontId="3" fillId="2" borderId="33" xfId="0" applyNumberFormat="1" applyFont="1" applyFill="1" applyBorder="1" applyProtection="1"/>
    <xf numFmtId="40" fontId="3" fillId="2" borderId="0" xfId="0" applyNumberFormat="1" applyFont="1" applyFill="1" applyBorder="1" applyProtection="1"/>
    <xf numFmtId="166" fontId="3" fillId="2" borderId="35" xfId="0" applyNumberFormat="1" applyFont="1" applyFill="1" applyBorder="1" applyProtection="1"/>
    <xf numFmtId="0" fontId="11" fillId="2" borderId="37" xfId="0" applyFont="1" applyFill="1" applyBorder="1" applyAlignment="1" applyProtection="1">
      <alignment horizontal="center"/>
    </xf>
    <xf numFmtId="167" fontId="3" fillId="2" borderId="6" xfId="0" applyNumberFormat="1" applyFont="1" applyFill="1" applyBorder="1" applyProtection="1"/>
    <xf numFmtId="167" fontId="3" fillId="7" borderId="33" xfId="0" applyNumberFormat="1" applyFont="1" applyFill="1" applyBorder="1" applyProtection="1"/>
    <xf numFmtId="167" fontId="3" fillId="14" borderId="34" xfId="0" applyNumberFormat="1" applyFont="1" applyFill="1" applyBorder="1" applyProtection="1"/>
    <xf numFmtId="167" fontId="3" fillId="2" borderId="0" xfId="0" applyNumberFormat="1" applyFont="1" applyFill="1" applyBorder="1" applyProtection="1"/>
    <xf numFmtId="167" fontId="3" fillId="14" borderId="0" xfId="0" applyNumberFormat="1" applyFont="1" applyFill="1" applyBorder="1" applyProtection="1"/>
    <xf numFmtId="167" fontId="3" fillId="2" borderId="16" xfId="0" applyNumberFormat="1" applyFont="1" applyFill="1" applyBorder="1" applyProtection="1"/>
    <xf numFmtId="167" fontId="3" fillId="2" borderId="38" xfId="0" applyNumberFormat="1" applyFont="1" applyFill="1" applyBorder="1" applyProtection="1"/>
    <xf numFmtId="167" fontId="3" fillId="15" borderId="35" xfId="0" applyNumberFormat="1" applyFont="1" applyFill="1" applyBorder="1" applyProtection="1"/>
    <xf numFmtId="167" fontId="3" fillId="15" borderId="36" xfId="0" applyNumberFormat="1" applyFont="1" applyFill="1" applyBorder="1" applyProtection="1"/>
    <xf numFmtId="167" fontId="3" fillId="15" borderId="38" xfId="0" applyNumberFormat="1" applyFont="1" applyFill="1" applyBorder="1" applyProtection="1"/>
    <xf numFmtId="0" fontId="11" fillId="15" borderId="31" xfId="0" applyFont="1" applyFill="1" applyBorder="1" applyProtection="1"/>
    <xf numFmtId="0" fontId="3" fillId="15" borderId="31" xfId="0" applyFont="1" applyFill="1" applyBorder="1" applyProtection="1"/>
    <xf numFmtId="0" fontId="11" fillId="15" borderId="32" xfId="0" applyFont="1" applyFill="1" applyBorder="1" applyProtection="1"/>
    <xf numFmtId="0" fontId="3" fillId="2" borderId="33" xfId="0" applyFont="1" applyFill="1" applyBorder="1" applyProtection="1"/>
    <xf numFmtId="0" fontId="12" fillId="2" borderId="0" xfId="0" applyFont="1" applyFill="1" applyBorder="1" applyProtection="1"/>
    <xf numFmtId="0" fontId="12" fillId="0" borderId="0" xfId="0" applyFont="1" applyFill="1" applyBorder="1" applyProtection="1"/>
    <xf numFmtId="0" fontId="3" fillId="2" borderId="37" xfId="0" applyFont="1" applyFill="1" applyBorder="1" applyProtection="1"/>
    <xf numFmtId="0" fontId="3" fillId="2" borderId="32" xfId="0" applyFont="1" applyFill="1" applyBorder="1" applyProtection="1"/>
    <xf numFmtId="0" fontId="11" fillId="2" borderId="0" xfId="0" applyFont="1" applyFill="1" applyBorder="1" applyAlignment="1" applyProtection="1">
      <alignment horizontal="center"/>
    </xf>
    <xf numFmtId="0" fontId="11" fillId="2" borderId="34" xfId="0" applyFont="1" applyFill="1" applyBorder="1" applyAlignment="1" applyProtection="1">
      <alignment horizontal="center"/>
    </xf>
    <xf numFmtId="166" fontId="3" fillId="2" borderId="40" xfId="0" applyNumberFormat="1" applyFont="1" applyFill="1" applyBorder="1" applyProtection="1"/>
    <xf numFmtId="166" fontId="3" fillId="7" borderId="0" xfId="0" applyNumberFormat="1" applyFont="1" applyFill="1" applyBorder="1" applyProtection="1"/>
    <xf numFmtId="166" fontId="3" fillId="2" borderId="34" xfId="0" applyNumberFormat="1" applyFont="1" applyFill="1" applyBorder="1" applyProtection="1"/>
    <xf numFmtId="166" fontId="3" fillId="2" borderId="42" xfId="0" applyNumberFormat="1" applyFont="1" applyFill="1" applyBorder="1" applyProtection="1"/>
    <xf numFmtId="166" fontId="3" fillId="2" borderId="36" xfId="0" applyNumberFormat="1" applyFont="1" applyFill="1" applyBorder="1" applyProtection="1"/>
    <xf numFmtId="0" fontId="11" fillId="15" borderId="0" xfId="0" applyFont="1" applyFill="1" applyBorder="1" applyProtection="1"/>
    <xf numFmtId="0" fontId="15" fillId="2" borderId="0" xfId="0" applyFont="1" applyFill="1" applyBorder="1" applyProtection="1"/>
    <xf numFmtId="0" fontId="15" fillId="0" borderId="0" xfId="0" applyFont="1" applyFill="1" applyBorder="1" applyProtection="1"/>
    <xf numFmtId="8" fontId="3" fillId="2" borderId="0" xfId="0" applyNumberFormat="1" applyFont="1" applyFill="1" applyBorder="1" applyProtection="1"/>
    <xf numFmtId="0" fontId="0" fillId="0" borderId="8" xfId="0" applyBorder="1" applyAlignment="1" applyProtection="1"/>
    <xf numFmtId="0" fontId="0" fillId="0" borderId="9" xfId="0" applyBorder="1" applyAlignment="1" applyProtection="1"/>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1" xfId="0" applyBorder="1" applyAlignment="1">
      <alignment vertical="center" wrapText="1"/>
    </xf>
    <xf numFmtId="0" fontId="0" fillId="0" borderId="0" xfId="0" applyBorder="1" applyAlignment="1">
      <alignment vertical="center" wrapText="1"/>
    </xf>
    <xf numFmtId="0" fontId="0" fillId="0" borderId="10" xfId="0" applyBorder="1" applyAlignment="1">
      <alignment vertical="center" wrapText="1"/>
    </xf>
    <xf numFmtId="0" fontId="0" fillId="0" borderId="4"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2" fillId="0" borderId="8" xfId="0" applyFont="1" applyBorder="1" applyAlignment="1" applyProtection="1">
      <alignment horizontal="center"/>
    </xf>
    <xf numFmtId="0" fontId="2" fillId="0" borderId="9" xfId="0" applyFont="1" applyBorder="1" applyAlignment="1" applyProtection="1">
      <alignment horizontal="center"/>
    </xf>
    <xf numFmtId="0" fontId="2" fillId="0" borderId="2" xfId="0" applyFont="1" applyBorder="1" applyAlignment="1" applyProtection="1">
      <alignment horizontal="center"/>
    </xf>
    <xf numFmtId="0" fontId="7" fillId="0" borderId="8" xfId="0" applyFont="1" applyBorder="1" applyAlignment="1">
      <alignment horizontal="center" wrapText="1"/>
    </xf>
    <xf numFmtId="0" fontId="6" fillId="0" borderId="9" xfId="0" applyFont="1" applyBorder="1" applyAlignment="1">
      <alignment horizontal="center" wrapText="1"/>
    </xf>
    <xf numFmtId="0" fontId="6" fillId="0" borderId="2" xfId="0" applyFont="1" applyBorder="1" applyAlignment="1">
      <alignment horizontal="center" wrapText="1"/>
    </xf>
    <xf numFmtId="0" fontId="0" fillId="0" borderId="8" xfId="0" applyBorder="1" applyAlignment="1" applyProtection="1">
      <alignment wrapText="1"/>
    </xf>
    <xf numFmtId="0" fontId="0" fillId="0" borderId="9" xfId="0" applyBorder="1" applyAlignment="1" applyProtection="1">
      <alignment wrapText="1"/>
    </xf>
    <xf numFmtId="0" fontId="0" fillId="0" borderId="8" xfId="0" applyBorder="1" applyAlignment="1" applyProtection="1">
      <alignment horizontal="center"/>
    </xf>
    <xf numFmtId="0" fontId="0" fillId="0" borderId="2" xfId="0" applyBorder="1" applyAlignment="1" applyProtection="1"/>
    <xf numFmtId="0" fontId="0" fillId="0" borderId="8" xfId="0" applyFont="1" applyBorder="1" applyAlignment="1" applyProtection="1"/>
    <xf numFmtId="0" fontId="0" fillId="0" borderId="9" xfId="0" applyFont="1" applyBorder="1" applyAlignment="1" applyProtection="1"/>
    <xf numFmtId="0" fontId="0" fillId="5" borderId="3" xfId="0" applyFill="1" applyBorder="1" applyAlignment="1" applyProtection="1"/>
    <xf numFmtId="0" fontId="0" fillId="5" borderId="8" xfId="0" applyFill="1" applyBorder="1" applyAlignment="1" applyProtection="1"/>
    <xf numFmtId="0" fontId="0" fillId="3" borderId="3" xfId="0" applyFill="1" applyBorder="1" applyAlignment="1" applyProtection="1"/>
    <xf numFmtId="0" fontId="0" fillId="3" borderId="8" xfId="0" applyFill="1" applyBorder="1" applyAlignment="1" applyProtection="1"/>
    <xf numFmtId="0" fontId="0" fillId="2" borderId="3" xfId="0" applyFill="1" applyBorder="1" applyAlignment="1" applyProtection="1"/>
    <xf numFmtId="0" fontId="0" fillId="2" borderId="8" xfId="0" applyFill="1" applyBorder="1" applyAlignment="1" applyProtection="1"/>
    <xf numFmtId="0" fontId="0" fillId="0" borderId="9" xfId="0" applyBorder="1" applyAlignment="1">
      <alignment wrapText="1"/>
    </xf>
    <xf numFmtId="0" fontId="0" fillId="0" borderId="0" xfId="0" applyAlignment="1" applyProtection="1">
      <alignment wrapText="1"/>
    </xf>
    <xf numFmtId="0" fontId="0" fillId="0" borderId="0" xfId="0" applyAlignment="1">
      <alignment wrapText="1"/>
    </xf>
    <xf numFmtId="0" fontId="4" fillId="6" borderId="0" xfId="0" applyFont="1" applyFill="1" applyAlignment="1" applyProtection="1"/>
    <xf numFmtId="0" fontId="4" fillId="6" borderId="10" xfId="0" applyFont="1" applyFill="1" applyBorder="1" applyAlignment="1" applyProtection="1"/>
    <xf numFmtId="0" fontId="0" fillId="6" borderId="3" xfId="0" applyFill="1" applyBorder="1" applyAlignment="1" applyProtection="1"/>
    <xf numFmtId="0" fontId="0" fillId="6" borderId="8" xfId="0" applyFill="1" applyBorder="1" applyAlignment="1" applyProtection="1"/>
    <xf numFmtId="0" fontId="0" fillId="0" borderId="9" xfId="0" applyBorder="1" applyAlignment="1" applyProtection="1">
      <alignment horizontal="center"/>
    </xf>
    <xf numFmtId="0" fontId="0" fillId="0" borderId="2" xfId="0" applyBorder="1" applyAlignment="1" applyProtection="1">
      <alignment horizontal="center"/>
    </xf>
    <xf numFmtId="0" fontId="0" fillId="0" borderId="0" xfId="0" applyFill="1" applyBorder="1" applyAlignment="1" applyProtection="1">
      <alignment horizontal="center"/>
    </xf>
    <xf numFmtId="0" fontId="4" fillId="0" borderId="0" xfId="0" applyFont="1" applyFill="1" applyBorder="1" applyAlignment="1" applyProtection="1"/>
    <xf numFmtId="0" fontId="0" fillId="0" borderId="0" xfId="0" applyFill="1" applyBorder="1" applyAlignment="1" applyProtection="1"/>
    <xf numFmtId="0" fontId="0" fillId="0" borderId="3" xfId="0" applyBorder="1" applyAlignment="1" applyProtection="1"/>
    <xf numFmtId="0" fontId="0" fillId="0" borderId="8" xfId="0" applyBorder="1" applyAlignment="1"/>
    <xf numFmtId="0" fontId="0" fillId="0" borderId="49" xfId="0" applyBorder="1" applyAlignment="1" applyProtection="1">
      <alignment horizontal="center"/>
    </xf>
    <xf numFmtId="0" fontId="0" fillId="0" borderId="3" xfId="0" applyBorder="1" applyAlignment="1">
      <alignment horizontal="center"/>
    </xf>
    <xf numFmtId="0" fontId="0" fillId="0" borderId="50" xfId="0" applyBorder="1" applyAlignment="1">
      <alignment horizontal="center"/>
    </xf>
    <xf numFmtId="0" fontId="2" fillId="0" borderId="47" xfId="0" applyFont="1" applyBorder="1" applyAlignment="1" applyProtection="1">
      <alignment horizontal="center"/>
    </xf>
    <xf numFmtId="0" fontId="2" fillId="0" borderId="46" xfId="0" applyFont="1" applyBorder="1" applyAlignment="1" applyProtection="1">
      <alignment horizontal="center"/>
    </xf>
    <xf numFmtId="0" fontId="2" fillId="0" borderId="48" xfId="0" applyFont="1" applyBorder="1" applyAlignment="1" applyProtection="1">
      <alignment horizontal="center"/>
    </xf>
    <xf numFmtId="0" fontId="0" fillId="0" borderId="0" xfId="0"/>
    <xf numFmtId="0" fontId="0" fillId="0" borderId="0" xfId="0" applyFill="1" applyAlignment="1" applyProtection="1">
      <alignment horizontal="center"/>
    </xf>
    <xf numFmtId="0" fontId="3" fillId="0" borderId="8" xfId="0" applyFont="1" applyBorder="1" applyAlignment="1" applyProtection="1"/>
    <xf numFmtId="0" fontId="3" fillId="0" borderId="9" xfId="0" applyFont="1" applyBorder="1" applyAlignment="1" applyProtection="1"/>
    <xf numFmtId="0" fontId="0" fillId="4" borderId="3" xfId="0" applyFill="1" applyBorder="1" applyAlignment="1" applyProtection="1"/>
    <xf numFmtId="0" fontId="0" fillId="4" borderId="8" xfId="0" applyFill="1" applyBorder="1" applyAlignment="1" applyProtection="1"/>
    <xf numFmtId="0" fontId="0" fillId="0" borderId="9" xfId="0" applyFont="1" applyBorder="1" applyAlignment="1" applyProtection="1">
      <alignment wrapText="1"/>
    </xf>
    <xf numFmtId="0" fontId="4" fillId="6" borderId="16" xfId="0" applyFont="1" applyFill="1" applyBorder="1" applyAlignment="1" applyProtection="1"/>
    <xf numFmtId="0" fontId="0" fillId="0" borderId="6" xfId="0" applyBorder="1" applyAlignment="1" applyProtection="1"/>
    <xf numFmtId="0" fontId="0" fillId="5" borderId="9" xfId="0" applyFill="1" applyBorder="1" applyAlignment="1" applyProtection="1"/>
    <xf numFmtId="0" fontId="0" fillId="0" borderId="3" xfId="0" applyBorder="1" applyAlignment="1" applyProtection="1">
      <alignment horizontal="center"/>
    </xf>
    <xf numFmtId="0" fontId="0" fillId="0" borderId="0" xfId="0" applyBorder="1" applyAlignment="1" applyProtection="1">
      <alignment horizontal="center"/>
    </xf>
    <xf numFmtId="0" fontId="0" fillId="0" borderId="0" xfId="0" applyBorder="1" applyAlignment="1" applyProtection="1"/>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1" xfId="0" applyBorder="1" applyAlignment="1">
      <alignment horizontal="left" vertical="center" wrapText="1"/>
    </xf>
    <xf numFmtId="0" fontId="0" fillId="0" borderId="0" xfId="0" applyBorder="1" applyAlignment="1">
      <alignment horizontal="left" vertical="center" wrapText="1"/>
    </xf>
    <xf numFmtId="0" fontId="0" fillId="0" borderId="10" xfId="0" applyBorder="1" applyAlignment="1">
      <alignment horizontal="left" vertical="center" wrapText="1"/>
    </xf>
    <xf numFmtId="0" fontId="0" fillId="0" borderId="4"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11" borderId="3" xfId="0" applyFill="1" applyBorder="1" applyAlignment="1" applyProtection="1"/>
    <xf numFmtId="0" fontId="0" fillId="11" borderId="8" xfId="0" applyFill="1" applyBorder="1" applyAlignment="1" applyProtection="1"/>
    <xf numFmtId="0" fontId="0" fillId="0" borderId="0" xfId="0" applyFill="1" applyBorder="1" applyAlignment="1" applyProtection="1">
      <alignment horizontal="left" wrapText="1"/>
    </xf>
    <xf numFmtId="0" fontId="2" fillId="0" borderId="26" xfId="0" applyFont="1" applyFill="1" applyBorder="1" applyAlignment="1" applyProtection="1">
      <alignment horizontal="center" vertical="center" wrapText="1"/>
    </xf>
    <xf numFmtId="0" fontId="2" fillId="0" borderId="26" xfId="0" applyFont="1" applyBorder="1" applyAlignment="1">
      <alignment horizontal="center" vertical="center" wrapText="1"/>
    </xf>
    <xf numFmtId="0" fontId="0" fillId="0" borderId="8" xfId="0" applyBorder="1"/>
    <xf numFmtId="0" fontId="0" fillId="0" borderId="8" xfId="0" applyBorder="1" applyAlignment="1" applyProtection="1">
      <alignment horizontal="center" wrapText="1"/>
    </xf>
    <xf numFmtId="0" fontId="0" fillId="0" borderId="2" xfId="0" applyBorder="1" applyAlignment="1" applyProtection="1">
      <alignment horizontal="center" wrapText="1"/>
    </xf>
    <xf numFmtId="0" fontId="0" fillId="0" borderId="2" xfId="0" applyBorder="1" applyAlignment="1">
      <alignment horizontal="center" wrapText="1"/>
    </xf>
    <xf numFmtId="0" fontId="0" fillId="0" borderId="2" xfId="0" applyBorder="1" applyAlignment="1">
      <alignment wrapText="1"/>
    </xf>
    <xf numFmtId="0" fontId="2" fillId="0" borderId="9" xfId="0" applyFont="1" applyBorder="1" applyAlignment="1">
      <alignment horizontal="center"/>
    </xf>
    <xf numFmtId="0" fontId="2" fillId="0" borderId="2" xfId="0" applyFont="1" applyBorder="1" applyAlignment="1">
      <alignment horizontal="center"/>
    </xf>
    <xf numFmtId="0" fontId="0" fillId="0" borderId="9" xfId="0" applyBorder="1" applyAlignment="1"/>
    <xf numFmtId="0" fontId="0" fillId="0" borderId="16" xfId="0" applyBorder="1" applyAlignment="1">
      <alignment horizontal="center" vertical="center"/>
    </xf>
    <xf numFmtId="165" fontId="0" fillId="0" borderId="16" xfId="0" applyNumberFormat="1" applyBorder="1" applyAlignment="1">
      <alignment horizontal="center" vertical="center"/>
    </xf>
    <xf numFmtId="165" fontId="0" fillId="0" borderId="0" xfId="0" applyNumberFormat="1" applyBorder="1" applyAlignment="1">
      <alignment horizontal="center" vertical="center"/>
    </xf>
    <xf numFmtId="0" fontId="2" fillId="0" borderId="6" xfId="0" applyFont="1" applyBorder="1" applyAlignment="1" applyProtection="1">
      <alignment horizontal="center" vertical="center"/>
    </xf>
    <xf numFmtId="0" fontId="0" fillId="0" borderId="0"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2" fillId="0" borderId="8" xfId="0" applyFont="1" applyBorder="1" applyAlignment="1" applyProtection="1">
      <alignment horizontal="center" wrapText="1"/>
    </xf>
    <xf numFmtId="0" fontId="2" fillId="0" borderId="9" xfId="0" applyFont="1" applyBorder="1" applyAlignment="1">
      <alignment wrapText="1"/>
    </xf>
    <xf numFmtId="0" fontId="2" fillId="0" borderId="2" xfId="0" applyFont="1" applyBorder="1" applyAlignment="1">
      <alignment wrapText="1"/>
    </xf>
    <xf numFmtId="0" fontId="0" fillId="0" borderId="0" xfId="0" applyAlignment="1">
      <alignment horizontal="left" vertical="center" wrapText="1"/>
    </xf>
    <xf numFmtId="0" fontId="2" fillId="0" borderId="6" xfId="0" applyFont="1" applyFill="1" applyBorder="1" applyAlignment="1" applyProtection="1">
      <alignment horizontal="center" vertical="center" wrapText="1"/>
    </xf>
    <xf numFmtId="0" fontId="2" fillId="0" borderId="6" xfId="0" applyFont="1" applyBorder="1" applyAlignment="1">
      <alignment horizontal="center" vertical="center" wrapText="1"/>
    </xf>
    <xf numFmtId="0" fontId="2" fillId="0" borderId="26" xfId="0" applyFont="1" applyBorder="1" applyAlignment="1" applyProtection="1">
      <alignment horizontal="center" vertical="center"/>
    </xf>
    <xf numFmtId="165" fontId="0" fillId="0" borderId="27" xfId="0" applyNumberFormat="1" applyBorder="1" applyAlignment="1">
      <alignment horizontal="center" vertical="center"/>
    </xf>
    <xf numFmtId="165" fontId="0" fillId="0" borderId="28" xfId="0" applyNumberFormat="1" applyBorder="1" applyAlignment="1">
      <alignment horizontal="center" vertical="center"/>
    </xf>
    <xf numFmtId="0" fontId="11" fillId="2" borderId="31" xfId="0" applyFont="1" applyFill="1" applyBorder="1" applyAlignment="1" applyProtection="1">
      <alignment horizontal="center"/>
    </xf>
    <xf numFmtId="0" fontId="11" fillId="2" borderId="32" xfId="0" applyFont="1" applyFill="1" applyBorder="1" applyAlignment="1" applyProtection="1">
      <alignment horizontal="center"/>
    </xf>
    <xf numFmtId="0" fontId="11" fillId="2" borderId="37" xfId="0" applyFont="1" applyFill="1" applyBorder="1" applyAlignment="1" applyProtection="1">
      <alignment horizontal="center"/>
    </xf>
    <xf numFmtId="0" fontId="7" fillId="0" borderId="8" xfId="0" applyFont="1" applyBorder="1" applyAlignment="1">
      <alignment horizontal="center"/>
    </xf>
    <xf numFmtId="0" fontId="0" fillId="0" borderId="2" xfId="0" applyBorder="1" applyAlignment="1"/>
    <xf numFmtId="0" fontId="0" fillId="0" borderId="29" xfId="0" applyBorder="1" applyAlignment="1" applyProtection="1">
      <alignment horizontal="center"/>
    </xf>
    <xf numFmtId="0" fontId="0" fillId="0" borderId="30" xfId="0" applyBorder="1" applyAlignment="1" applyProtection="1"/>
    <xf numFmtId="0" fontId="2" fillId="0" borderId="5" xfId="0" applyFont="1" applyBorder="1" applyAlignment="1" applyProtection="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13" borderId="8" xfId="0" applyFill="1" applyBorder="1" applyAlignment="1" applyProtection="1">
      <alignment wrapText="1"/>
    </xf>
    <xf numFmtId="0" fontId="0" fillId="13" borderId="56" xfId="0" applyFill="1" applyBorder="1" applyAlignment="1" applyProtection="1">
      <alignment wrapText="1"/>
    </xf>
    <xf numFmtId="0" fontId="0" fillId="0" borderId="10" xfId="0" applyBorder="1" applyAlignment="1"/>
    <xf numFmtId="0" fontId="0" fillId="2" borderId="56" xfId="0" applyFill="1" applyBorder="1" applyAlignment="1" applyProtection="1"/>
    <xf numFmtId="0" fontId="0" fillId="5" borderId="56" xfId="0" applyFill="1" applyBorder="1" applyAlignment="1" applyProtection="1"/>
    <xf numFmtId="0" fontId="0" fillId="3" borderId="56" xfId="0" applyFill="1" applyBorder="1" applyAlignment="1" applyProtection="1"/>
    <xf numFmtId="0" fontId="0" fillId="6" borderId="56" xfId="0" applyFill="1" applyBorder="1" applyAlignment="1" applyProtection="1"/>
    <xf numFmtId="0" fontId="0" fillId="0" borderId="0" xfId="0" applyFill="1" applyBorder="1" applyAlignment="1"/>
    <xf numFmtId="0" fontId="0" fillId="0" borderId="56" xfId="0" applyBorder="1" applyAlignment="1"/>
    <xf numFmtId="0" fontId="2" fillId="0" borderId="3" xfId="0" applyFont="1" applyBorder="1" applyAlignment="1" applyProtection="1">
      <alignment horizontal="center"/>
    </xf>
    <xf numFmtId="0" fontId="0" fillId="0" borderId="3" xfId="0" applyBorder="1" applyAlignment="1"/>
    <xf numFmtId="0" fontId="8" fillId="0" borderId="8" xfId="0" applyFont="1" applyBorder="1" applyAlignment="1">
      <alignment horizontal="center" wrapText="1"/>
    </xf>
    <xf numFmtId="0" fontId="9" fillId="0" borderId="9" xfId="0" applyFont="1" applyBorder="1" applyAlignment="1">
      <alignment horizontal="center" wrapText="1"/>
    </xf>
    <xf numFmtId="0" fontId="9" fillId="0" borderId="2" xfId="0" applyFont="1" applyBorder="1" applyAlignment="1">
      <alignment horizontal="center" wrapText="1"/>
    </xf>
    <xf numFmtId="0" fontId="0" fillId="13" borderId="2" xfId="0" applyFill="1" applyBorder="1" applyAlignment="1" applyProtection="1">
      <alignment horizontal="center" vertical="center"/>
    </xf>
    <xf numFmtId="0" fontId="0" fillId="0" borderId="2" xfId="0" applyBorder="1" applyAlignment="1" applyProtection="1">
      <alignment horizontal="center" vertical="center"/>
    </xf>
    <xf numFmtId="0" fontId="2" fillId="0" borderId="47" xfId="0" applyFont="1" applyFill="1" applyBorder="1" applyAlignment="1">
      <alignment horizontal="center"/>
    </xf>
    <xf numFmtId="0" fontId="2" fillId="0" borderId="46" xfId="0" applyFont="1" applyFill="1" applyBorder="1" applyAlignment="1">
      <alignment horizontal="center"/>
    </xf>
    <xf numFmtId="0" fontId="2" fillId="0" borderId="48" xfId="0" applyFont="1" applyFill="1" applyBorder="1" applyAlignment="1">
      <alignment horizontal="center"/>
    </xf>
    <xf numFmtId="0" fontId="0" fillId="13" borderId="49" xfId="0" applyFill="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13" borderId="3" xfId="0" applyFill="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13" borderId="50" xfId="0" applyFill="1"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13" borderId="5" xfId="0" applyFill="1" applyBorder="1" applyAlignment="1" applyProtection="1">
      <alignment vertical="center" wrapText="1"/>
    </xf>
    <xf numFmtId="0" fontId="0" fillId="0" borderId="9" xfId="0" applyBorder="1" applyAlignment="1">
      <alignment horizontal="center" wrapText="1"/>
    </xf>
    <xf numFmtId="0" fontId="0" fillId="13" borderId="3" xfId="0" applyFill="1" applyBorder="1" applyAlignment="1" applyProtection="1">
      <alignment wrapText="1"/>
    </xf>
    <xf numFmtId="0" fontId="0" fillId="6" borderId="3" xfId="0" applyFill="1" applyBorder="1" applyAlignment="1" applyProtection="1">
      <alignment wrapText="1"/>
    </xf>
    <xf numFmtId="0" fontId="0" fillId="6" borderId="8" xfId="0" applyFill="1" applyBorder="1" applyAlignment="1" applyProtection="1">
      <alignment wrapText="1"/>
    </xf>
    <xf numFmtId="0" fontId="0" fillId="0" borderId="3" xfId="0" applyBorder="1" applyAlignment="1" applyProtection="1">
      <alignment wrapText="1"/>
    </xf>
    <xf numFmtId="0" fontId="0" fillId="0" borderId="8" xfId="0" applyBorder="1" applyAlignment="1">
      <alignment wrapText="1"/>
    </xf>
    <xf numFmtId="0" fontId="0" fillId="5" borderId="3" xfId="0" applyFill="1" applyBorder="1" applyAlignment="1" applyProtection="1">
      <alignment wrapText="1"/>
    </xf>
    <xf numFmtId="0" fontId="0" fillId="5" borderId="8" xfId="0" applyFill="1" applyBorder="1" applyAlignment="1" applyProtection="1">
      <alignment wrapText="1"/>
    </xf>
    <xf numFmtId="0" fontId="0" fillId="3" borderId="3" xfId="0" applyFill="1" applyBorder="1" applyAlignment="1" applyProtection="1">
      <alignment wrapText="1"/>
    </xf>
    <xf numFmtId="0" fontId="0" fillId="3" borderId="8" xfId="0" applyFill="1" applyBorder="1" applyAlignment="1" applyProtection="1">
      <alignment wrapText="1"/>
    </xf>
    <xf numFmtId="0" fontId="0" fillId="2" borderId="3" xfId="0" applyFill="1" applyBorder="1" applyAlignment="1" applyProtection="1">
      <alignment wrapText="1"/>
    </xf>
    <xf numFmtId="0" fontId="0" fillId="2" borderId="8" xfId="0" applyFill="1" applyBorder="1" applyAlignment="1" applyProtection="1">
      <alignment wrapText="1"/>
    </xf>
    <xf numFmtId="0" fontId="0" fillId="0" borderId="49" xfId="0" applyBorder="1" applyAlignment="1" applyProtection="1">
      <alignment horizontal="center" wrapText="1"/>
    </xf>
    <xf numFmtId="0" fontId="0" fillId="0" borderId="3" xfId="0" applyBorder="1" applyAlignment="1">
      <alignment horizontal="center" wrapText="1"/>
    </xf>
    <xf numFmtId="0" fontId="0" fillId="0" borderId="50" xfId="0" applyBorder="1" applyAlignment="1">
      <alignment horizontal="center" wrapText="1"/>
    </xf>
    <xf numFmtId="0" fontId="0" fillId="11" borderId="3" xfId="0" applyFill="1" applyBorder="1" applyAlignment="1" applyProtection="1">
      <alignment wrapText="1"/>
    </xf>
    <xf numFmtId="0" fontId="0" fillId="11" borderId="8" xfId="0" applyFill="1" applyBorder="1" applyAlignment="1" applyProtection="1">
      <alignment wrapText="1"/>
    </xf>
    <xf numFmtId="0" fontId="11" fillId="2" borderId="43" xfId="0" applyFont="1" applyFill="1" applyBorder="1" applyAlignment="1" applyProtection="1">
      <alignment horizontal="center"/>
    </xf>
    <xf numFmtId="0" fontId="11" fillId="2" borderId="45" xfId="0" applyFont="1" applyFill="1" applyBorder="1" applyAlignment="1" applyProtection="1">
      <alignment horizontal="center"/>
    </xf>
    <xf numFmtId="0" fontId="11" fillId="2" borderId="44" xfId="0" applyFont="1" applyFill="1" applyBorder="1" applyAlignment="1" applyProtection="1">
      <alignment horizontal="center"/>
    </xf>
    <xf numFmtId="0" fontId="16" fillId="2" borderId="43" xfId="0" applyFont="1" applyFill="1" applyBorder="1" applyAlignment="1" applyProtection="1">
      <alignment horizontal="center" vertical="center"/>
    </xf>
    <xf numFmtId="0" fontId="16" fillId="2" borderId="44" xfId="0" applyFont="1" applyFill="1" applyBorder="1" applyAlignment="1" applyProtection="1">
      <alignment horizontal="center" vertical="center"/>
    </xf>
    <xf numFmtId="0" fontId="7" fillId="0" borderId="8" xfId="0" applyFont="1" applyBorder="1" applyAlignment="1" applyProtection="1">
      <alignment horizontal="center" wrapText="1"/>
    </xf>
    <xf numFmtId="0" fontId="0" fillId="0" borderId="9" xfId="0" applyBorder="1" applyAlignment="1" applyProtection="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B1:M25"/>
  <sheetViews>
    <sheetView topLeftCell="B1" workbookViewId="0">
      <selection activeCell="M18" sqref="M18"/>
    </sheetView>
  </sheetViews>
  <sheetFormatPr defaultRowHeight="15"/>
  <cols>
    <col min="9" max="9" width="29.140625" customWidth="1"/>
  </cols>
  <sheetData>
    <row r="1" spans="2:13">
      <c r="B1" s="235"/>
      <c r="C1" s="235"/>
      <c r="D1" s="235"/>
      <c r="E1" s="235"/>
      <c r="F1" s="235"/>
      <c r="G1" s="235"/>
      <c r="H1" s="235"/>
      <c r="I1" s="235"/>
      <c r="J1" s="235"/>
      <c r="K1" s="235"/>
      <c r="L1" s="235"/>
      <c r="M1" s="235"/>
    </row>
    <row r="2" spans="2:13">
      <c r="B2" s="235"/>
      <c r="C2" s="235"/>
      <c r="D2" s="235"/>
      <c r="E2" s="235"/>
      <c r="F2" s="235"/>
      <c r="G2" s="235"/>
      <c r="H2" s="235"/>
      <c r="I2" s="235"/>
      <c r="J2" s="235"/>
      <c r="K2" s="235"/>
      <c r="L2" s="235"/>
      <c r="M2" s="235"/>
    </row>
    <row r="3" spans="2:13">
      <c r="B3" s="86" t="s">
        <v>48</v>
      </c>
      <c r="C3" s="87"/>
      <c r="D3" s="87"/>
      <c r="E3" s="87"/>
      <c r="F3" s="87"/>
      <c r="G3" s="87"/>
      <c r="H3" s="128"/>
      <c r="I3" s="103"/>
      <c r="J3" s="235"/>
      <c r="K3" s="235"/>
      <c r="L3" s="235"/>
      <c r="M3" s="235"/>
    </row>
    <row r="4" spans="2:13">
      <c r="B4" s="91"/>
      <c r="C4" s="89" t="s">
        <v>38</v>
      </c>
      <c r="D4" s="89"/>
      <c r="E4" s="89"/>
      <c r="F4" s="89"/>
      <c r="G4" s="17"/>
      <c r="H4" s="17"/>
      <c r="I4" s="90"/>
      <c r="J4" s="235"/>
      <c r="K4" s="235"/>
      <c r="L4" s="235"/>
      <c r="M4" s="235"/>
    </row>
    <row r="5" spans="2:13">
      <c r="B5" s="91"/>
      <c r="C5" s="89" t="s">
        <v>39</v>
      </c>
      <c r="D5" s="89"/>
      <c r="E5" s="89"/>
      <c r="F5" s="89"/>
      <c r="G5" s="17"/>
      <c r="H5" s="17"/>
      <c r="I5" s="90"/>
      <c r="J5" s="235"/>
      <c r="K5" s="235"/>
      <c r="L5" s="235"/>
      <c r="M5" s="235"/>
    </row>
    <row r="6" spans="2:13">
      <c r="B6" s="91"/>
      <c r="C6" s="89"/>
      <c r="D6" s="89"/>
      <c r="E6" s="89"/>
      <c r="F6" s="89"/>
      <c r="G6" s="17"/>
      <c r="H6" s="17"/>
      <c r="I6" s="90"/>
      <c r="J6" s="235"/>
      <c r="K6" s="235"/>
      <c r="L6" s="235"/>
      <c r="M6" s="235"/>
    </row>
    <row r="7" spans="2:13">
      <c r="B7" s="10" t="s">
        <v>30</v>
      </c>
      <c r="C7" s="17"/>
      <c r="D7" s="17"/>
      <c r="E7" s="17"/>
      <c r="F7" s="17"/>
      <c r="G7" s="17"/>
      <c r="H7" s="89"/>
      <c r="I7" s="104"/>
      <c r="J7" s="235"/>
      <c r="K7" s="235"/>
      <c r="L7" s="235"/>
      <c r="M7" s="235"/>
    </row>
    <row r="8" spans="2:13">
      <c r="B8" s="10"/>
      <c r="C8" s="17" t="s">
        <v>101</v>
      </c>
      <c r="D8" s="17"/>
      <c r="E8" s="17"/>
      <c r="F8" s="17"/>
      <c r="G8" s="17"/>
      <c r="H8" s="89"/>
      <c r="I8" s="104"/>
      <c r="J8" s="235"/>
      <c r="K8" s="235"/>
      <c r="L8" s="235"/>
      <c r="M8" s="235"/>
    </row>
    <row r="9" spans="2:13">
      <c r="B9" s="10"/>
      <c r="C9" s="17" t="s">
        <v>24</v>
      </c>
      <c r="D9" s="17"/>
      <c r="E9" s="17"/>
      <c r="F9" s="17"/>
      <c r="G9" s="17"/>
      <c r="H9" s="89"/>
      <c r="I9" s="104"/>
      <c r="J9" s="235"/>
      <c r="K9" s="235"/>
      <c r="L9" s="235"/>
      <c r="M9" s="235"/>
    </row>
    <row r="10" spans="2:13">
      <c r="B10" s="10"/>
      <c r="C10" s="235"/>
      <c r="D10" s="17"/>
      <c r="E10" s="17"/>
      <c r="F10" s="17"/>
      <c r="G10" s="17"/>
      <c r="H10" s="89"/>
      <c r="I10" s="104"/>
      <c r="J10" s="235"/>
      <c r="K10" s="235"/>
      <c r="L10" s="235"/>
      <c r="M10" s="235"/>
    </row>
    <row r="11" spans="2:13">
      <c r="B11" s="10" t="s">
        <v>106</v>
      </c>
      <c r="C11" s="17"/>
      <c r="D11" s="17"/>
      <c r="E11" s="17"/>
      <c r="F11" s="17"/>
      <c r="G11" s="17"/>
      <c r="H11" s="89"/>
      <c r="I11" s="104"/>
      <c r="J11" s="235"/>
      <c r="K11" s="235"/>
      <c r="L11" s="235"/>
      <c r="M11" s="235"/>
    </row>
    <row r="12" spans="2:13">
      <c r="B12" s="10"/>
      <c r="C12" s="17" t="s">
        <v>102</v>
      </c>
      <c r="D12" s="17"/>
      <c r="E12" s="17"/>
      <c r="F12" s="17"/>
      <c r="G12" s="17"/>
      <c r="H12" s="89"/>
      <c r="I12" s="104"/>
      <c r="J12" s="235"/>
      <c r="K12" s="235"/>
      <c r="L12" s="235"/>
      <c r="M12" s="235"/>
    </row>
    <row r="13" spans="2:13">
      <c r="B13" s="10"/>
      <c r="C13" s="17"/>
      <c r="D13" s="17" t="s">
        <v>107</v>
      </c>
      <c r="E13" s="17"/>
      <c r="F13" s="17"/>
      <c r="G13" s="17"/>
      <c r="H13" s="89"/>
      <c r="I13" s="104"/>
      <c r="J13" s="235"/>
      <c r="K13" s="235"/>
      <c r="L13" s="235"/>
      <c r="M13" s="235"/>
    </row>
    <row r="14" spans="2:13">
      <c r="B14" s="10"/>
      <c r="C14" s="17"/>
      <c r="D14" s="17" t="s">
        <v>103</v>
      </c>
      <c r="E14" s="17"/>
      <c r="F14" s="17"/>
      <c r="G14" s="17"/>
      <c r="H14" s="89"/>
      <c r="I14" s="104"/>
      <c r="J14" s="235"/>
      <c r="K14" s="235"/>
      <c r="L14" s="235"/>
      <c r="M14" s="235"/>
    </row>
    <row r="15" spans="2:13">
      <c r="B15" s="10"/>
      <c r="C15" s="17" t="s">
        <v>105</v>
      </c>
      <c r="D15" s="17"/>
      <c r="E15" s="17"/>
      <c r="F15" s="17"/>
      <c r="G15" s="17"/>
      <c r="H15" s="89"/>
      <c r="I15" s="104"/>
      <c r="J15" s="235"/>
      <c r="K15" s="235"/>
      <c r="L15" s="235"/>
      <c r="M15" s="235"/>
    </row>
    <row r="16" spans="2:13">
      <c r="B16" s="10"/>
      <c r="C16" s="17"/>
      <c r="D16" s="17" t="s">
        <v>104</v>
      </c>
      <c r="E16" s="17"/>
      <c r="F16" s="17"/>
      <c r="G16" s="17"/>
      <c r="H16" s="89"/>
      <c r="I16" s="104"/>
      <c r="J16" s="235"/>
      <c r="K16" s="235"/>
      <c r="L16" s="235"/>
      <c r="M16" s="235"/>
    </row>
    <row r="17" spans="2:13">
      <c r="B17" s="26"/>
      <c r="C17" s="92"/>
      <c r="D17" s="92" t="s">
        <v>24</v>
      </c>
      <c r="E17" s="92"/>
      <c r="F17" s="92"/>
      <c r="G17" s="92"/>
      <c r="H17" s="94"/>
      <c r="I17" s="105"/>
      <c r="J17" s="235"/>
      <c r="K17" s="235"/>
      <c r="L17" s="235"/>
      <c r="M17" s="235"/>
    </row>
    <row r="18" spans="2:13">
      <c r="B18" s="235"/>
      <c r="C18" s="235"/>
      <c r="D18" s="235"/>
      <c r="E18" s="235"/>
      <c r="F18" s="235"/>
      <c r="G18" s="235"/>
      <c r="H18" s="235"/>
      <c r="I18" s="235"/>
      <c r="J18" s="235"/>
      <c r="K18" s="235"/>
      <c r="L18" s="235"/>
      <c r="M18" s="235"/>
    </row>
    <row r="19" spans="2:13">
      <c r="B19" s="235"/>
      <c r="C19" s="235"/>
      <c r="D19" s="235"/>
      <c r="E19" s="235"/>
      <c r="F19" s="235"/>
      <c r="G19" s="235"/>
      <c r="H19" s="235"/>
      <c r="I19" s="235"/>
      <c r="J19" s="235"/>
      <c r="K19" s="235"/>
      <c r="L19" s="235"/>
      <c r="M19" s="235"/>
    </row>
    <row r="20" spans="2:13">
      <c r="B20" s="235"/>
      <c r="C20" s="235"/>
      <c r="D20" s="235"/>
      <c r="E20" s="235"/>
      <c r="F20" s="235"/>
      <c r="G20" s="235"/>
      <c r="H20" s="235"/>
      <c r="I20" s="235"/>
      <c r="J20" s="235"/>
      <c r="K20" s="235"/>
      <c r="L20" s="235"/>
      <c r="M20" s="235"/>
    </row>
    <row r="21" spans="2:13">
      <c r="B21" s="235"/>
      <c r="C21" s="235"/>
      <c r="D21" s="235"/>
      <c r="E21" s="235"/>
      <c r="F21" s="235"/>
      <c r="G21" s="235"/>
      <c r="H21" s="235"/>
      <c r="I21" s="235"/>
      <c r="J21" s="235"/>
      <c r="K21" s="235"/>
      <c r="L21" s="235"/>
      <c r="M21" s="235"/>
    </row>
    <row r="22" spans="2:13">
      <c r="B22" s="235"/>
      <c r="C22" s="235"/>
      <c r="D22" s="235"/>
      <c r="E22" s="235"/>
      <c r="F22" s="235"/>
      <c r="G22" s="235"/>
      <c r="H22" s="235"/>
      <c r="I22" s="235"/>
      <c r="J22" s="235"/>
      <c r="K22" s="235"/>
      <c r="L22" s="235"/>
      <c r="M22" s="235"/>
    </row>
    <row r="23" spans="2:13">
      <c r="B23" s="235"/>
      <c r="C23" s="235"/>
      <c r="D23" s="235"/>
      <c r="E23" s="235"/>
      <c r="F23" s="235"/>
      <c r="G23" s="235"/>
      <c r="H23" s="235"/>
      <c r="I23" s="235"/>
      <c r="J23" s="235"/>
      <c r="K23" s="235"/>
      <c r="L23" s="235"/>
      <c r="M23" s="235"/>
    </row>
    <row r="24" spans="2:13">
      <c r="B24" s="235"/>
      <c r="C24" s="235"/>
      <c r="D24" s="235"/>
      <c r="E24" s="235"/>
      <c r="F24" s="235"/>
      <c r="G24" s="235"/>
      <c r="H24" s="235"/>
      <c r="I24" s="235"/>
      <c r="J24" s="235"/>
      <c r="K24" s="235"/>
      <c r="L24" s="235"/>
      <c r="M24" s="235"/>
    </row>
    <row r="25" spans="2:13">
      <c r="B25" s="235"/>
      <c r="C25" s="235"/>
      <c r="D25" s="235"/>
      <c r="E25" s="235"/>
      <c r="F25" s="235"/>
      <c r="G25" s="235"/>
      <c r="H25" s="235"/>
      <c r="I25" s="235"/>
      <c r="J25" s="235"/>
      <c r="K25" s="235"/>
      <c r="L25" s="235"/>
      <c r="M25" s="235"/>
    </row>
  </sheetData>
  <sheetProtection password="C922" sheet="1" objects="1" scenarios="1"/>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D130"/>
  <sheetViews>
    <sheetView zoomScaleNormal="100" workbookViewId="0">
      <selection activeCell="I50" sqref="I50"/>
    </sheetView>
  </sheetViews>
  <sheetFormatPr defaultRowHeight="15"/>
  <cols>
    <col min="1" max="1" width="8.7109375" style="107" customWidth="1"/>
    <col min="2" max="2" width="10.140625" style="107" customWidth="1"/>
    <col min="3" max="3" width="5.42578125" style="107" customWidth="1"/>
    <col min="4" max="4" width="2" style="107" customWidth="1"/>
    <col min="5" max="5" width="16" style="107" customWidth="1"/>
    <col min="6" max="6" width="6.28515625" style="107" customWidth="1"/>
    <col min="7" max="7" width="7.28515625" style="107" customWidth="1"/>
    <col min="8" max="8" width="18.85546875" style="107" customWidth="1"/>
    <col min="9" max="9" width="15.7109375" style="107" customWidth="1"/>
    <col min="10" max="13" width="9.140625" style="107"/>
    <col min="14" max="14" width="14.85546875" style="107" customWidth="1"/>
    <col min="15" max="15" width="11.5703125" style="107" customWidth="1"/>
    <col min="16" max="16" width="11.85546875" style="107" customWidth="1"/>
    <col min="17" max="19" width="9.140625" style="107"/>
    <col min="20" max="20" width="25.140625" style="107" customWidth="1"/>
    <col min="21" max="22" width="9.140625" style="107"/>
    <col min="23" max="23" width="6.5703125" style="107" customWidth="1"/>
    <col min="24" max="24" width="10.28515625" style="107" customWidth="1"/>
    <col min="25" max="16384" width="9.140625" style="107"/>
  </cols>
  <sheetData>
    <row r="1" spans="1:30">
      <c r="A1" s="9" t="s">
        <v>0</v>
      </c>
      <c r="B1" s="9"/>
      <c r="C1" s="9"/>
      <c r="D1" s="9"/>
      <c r="E1" s="9"/>
      <c r="F1" s="9"/>
      <c r="G1" s="9"/>
      <c r="H1" s="9"/>
      <c r="I1" s="9"/>
      <c r="J1" s="9"/>
      <c r="K1" s="9"/>
      <c r="L1" s="9"/>
      <c r="M1" s="9"/>
      <c r="N1" s="9"/>
      <c r="O1" s="9"/>
      <c r="P1" s="8"/>
      <c r="Q1" s="8"/>
      <c r="R1" s="8"/>
      <c r="S1" s="8"/>
      <c r="T1" s="8"/>
      <c r="U1" s="8"/>
      <c r="V1" s="8"/>
      <c r="W1" s="8"/>
      <c r="X1" s="8"/>
      <c r="Y1" s="8"/>
      <c r="Z1" s="8"/>
      <c r="AA1" s="8"/>
      <c r="AB1" s="8"/>
      <c r="AC1" s="8"/>
      <c r="AD1" s="8"/>
    </row>
    <row r="2" spans="1:30">
      <c r="A2" s="9" t="s">
        <v>1</v>
      </c>
      <c r="B2" s="9"/>
      <c r="C2" s="9"/>
      <c r="D2" s="9"/>
      <c r="E2" s="9"/>
      <c r="F2" s="9"/>
      <c r="G2" s="9"/>
      <c r="H2" s="9"/>
      <c r="I2" s="9"/>
      <c r="J2" s="9"/>
      <c r="K2" s="9"/>
      <c r="L2" s="9"/>
      <c r="M2" s="9"/>
      <c r="N2" s="9"/>
      <c r="O2" s="9"/>
      <c r="P2" s="8"/>
      <c r="Q2" s="66"/>
      <c r="R2" s="66"/>
      <c r="S2" s="66"/>
      <c r="T2" s="66"/>
      <c r="U2" s="66"/>
      <c r="V2" s="66"/>
      <c r="W2" s="66"/>
      <c r="X2" s="8"/>
      <c r="Y2" s="8"/>
      <c r="Z2" s="8"/>
      <c r="AA2" s="8"/>
      <c r="AB2" s="8"/>
      <c r="AC2" s="8"/>
      <c r="AD2" s="8"/>
    </row>
    <row r="3" spans="1:30">
      <c r="A3" s="9"/>
      <c r="B3" s="9"/>
      <c r="C3" s="9"/>
      <c r="D3" s="9"/>
      <c r="E3" s="9"/>
      <c r="F3" s="9"/>
      <c r="G3" s="9"/>
      <c r="H3" s="9"/>
      <c r="I3" s="9"/>
      <c r="J3" s="9"/>
      <c r="K3" s="9"/>
      <c r="L3" s="9"/>
      <c r="M3" s="9"/>
      <c r="N3" s="9"/>
      <c r="O3" s="9"/>
      <c r="P3" s="8"/>
      <c r="Q3" s="8"/>
      <c r="R3" s="8"/>
      <c r="S3" s="8"/>
      <c r="T3" s="8"/>
      <c r="U3" s="8"/>
      <c r="V3" s="8"/>
      <c r="W3" s="8"/>
      <c r="X3" s="8"/>
      <c r="Y3" s="8"/>
      <c r="Z3" s="8"/>
      <c r="AA3" s="8"/>
      <c r="AB3" s="8"/>
      <c r="AC3" s="8"/>
      <c r="AD3" s="8"/>
    </row>
    <row r="4" spans="1:30">
      <c r="A4" s="9"/>
      <c r="B4" s="9"/>
      <c r="C4" s="9"/>
      <c r="D4" s="9"/>
      <c r="E4" s="65">
        <f>C10-C11-F11-E7</f>
        <v>-6.5</v>
      </c>
      <c r="F4" s="9"/>
      <c r="G4" s="9"/>
      <c r="H4" s="9"/>
      <c r="I4" s="9"/>
      <c r="J4" s="9"/>
      <c r="K4" s="9"/>
      <c r="L4" s="9"/>
      <c r="M4" s="9"/>
      <c r="N4" s="9"/>
      <c r="O4" s="9"/>
      <c r="P4" s="8"/>
      <c r="Q4" s="23"/>
      <c r="R4" s="23"/>
      <c r="S4" s="23"/>
      <c r="T4" s="23"/>
      <c r="U4" s="110"/>
      <c r="V4" s="23"/>
      <c r="W4" s="23"/>
      <c r="X4" s="23"/>
      <c r="Y4" s="23"/>
      <c r="Z4" s="23"/>
      <c r="AA4" s="23"/>
      <c r="AB4" s="23"/>
      <c r="AC4" s="23"/>
      <c r="AD4" s="8"/>
    </row>
    <row r="5" spans="1:30">
      <c r="A5" s="9"/>
      <c r="B5" s="9"/>
      <c r="C5" s="9"/>
      <c r="D5" s="9"/>
      <c r="E5" s="11" t="s">
        <v>4</v>
      </c>
      <c r="F5" s="9"/>
      <c r="G5" s="9"/>
      <c r="H5" s="507" t="s">
        <v>16</v>
      </c>
      <c r="I5" s="507"/>
      <c r="J5" s="507"/>
      <c r="K5" s="507"/>
      <c r="L5" s="106"/>
      <c r="M5" s="9"/>
      <c r="N5" s="9"/>
      <c r="O5" s="9"/>
      <c r="P5" s="8"/>
      <c r="Q5" s="23"/>
      <c r="R5" s="23"/>
      <c r="S5" s="23"/>
      <c r="T5" s="23"/>
      <c r="U5" s="67"/>
      <c r="V5" s="23"/>
      <c r="W5" s="23"/>
      <c r="X5" s="140"/>
      <c r="Y5" s="140"/>
      <c r="Z5" s="140"/>
      <c r="AA5" s="140"/>
      <c r="AB5" s="140"/>
      <c r="AC5" s="140"/>
      <c r="AD5" s="8"/>
    </row>
    <row r="6" spans="1:30">
      <c r="A6" s="9"/>
      <c r="B6" s="527"/>
      <c r="C6" s="527"/>
      <c r="D6" s="527"/>
      <c r="E6" s="4"/>
      <c r="F6" s="9"/>
      <c r="G6" s="9"/>
      <c r="H6" s="507"/>
      <c r="I6" s="507"/>
      <c r="J6" s="507"/>
      <c r="K6" s="507"/>
      <c r="L6" s="106"/>
      <c r="M6" s="9"/>
      <c r="N6" s="9"/>
      <c r="O6" s="9"/>
      <c r="P6" s="8"/>
      <c r="Q6" s="23"/>
      <c r="R6" s="515"/>
      <c r="S6" s="515"/>
      <c r="T6" s="515"/>
      <c r="U6" s="7"/>
      <c r="V6" s="23"/>
      <c r="W6" s="23"/>
      <c r="X6" s="140"/>
      <c r="Y6" s="140"/>
      <c r="Z6" s="140"/>
      <c r="AA6" s="140"/>
      <c r="AB6" s="140"/>
      <c r="AC6" s="140"/>
      <c r="AD6" s="8"/>
    </row>
    <row r="7" spans="1:30">
      <c r="A7" s="9"/>
      <c r="B7" s="509" t="s">
        <v>154</v>
      </c>
      <c r="C7" s="509"/>
      <c r="D7" s="510"/>
      <c r="E7" s="13">
        <f>R21</f>
        <v>0.7</v>
      </c>
      <c r="F7" s="9"/>
      <c r="G7" s="9"/>
      <c r="H7" s="106"/>
      <c r="I7" s="106"/>
      <c r="J7" s="106"/>
      <c r="K7" s="106"/>
      <c r="L7" s="106"/>
      <c r="M7" s="9"/>
      <c r="N7" s="9"/>
      <c r="O7" s="9"/>
      <c r="P7" s="8"/>
      <c r="Q7" s="23"/>
      <c r="R7" s="516"/>
      <c r="S7" s="516"/>
      <c r="T7" s="516"/>
      <c r="U7" s="7"/>
      <c r="V7" s="23"/>
      <c r="W7" s="23"/>
      <c r="X7" s="140"/>
      <c r="Y7" s="140"/>
      <c r="Z7" s="140"/>
      <c r="AA7" s="140"/>
      <c r="AB7" s="140"/>
      <c r="AC7" s="140"/>
      <c r="AD7" s="8"/>
    </row>
    <row r="8" spans="1:30">
      <c r="A8" s="9"/>
      <c r="B8" s="9"/>
      <c r="C8" s="86"/>
      <c r="D8" s="87"/>
      <c r="E8" s="88"/>
      <c r="F8" s="10"/>
      <c r="G8" s="9"/>
      <c r="H8" s="9"/>
      <c r="I8" s="9"/>
      <c r="J8" s="9"/>
      <c r="K8" s="9"/>
      <c r="L8" s="9"/>
      <c r="M8" s="9"/>
      <c r="N8" s="9"/>
      <c r="O8" s="9"/>
      <c r="P8" s="8"/>
      <c r="Q8" s="23"/>
      <c r="R8" s="23"/>
      <c r="S8" s="23"/>
      <c r="T8" s="23"/>
      <c r="U8" s="140"/>
      <c r="V8" s="140"/>
      <c r="W8" s="140"/>
      <c r="X8" s="140"/>
      <c r="Y8" s="140"/>
      <c r="Z8" s="140"/>
      <c r="AA8" s="140"/>
      <c r="AB8" s="140"/>
      <c r="AC8" s="140"/>
      <c r="AD8" s="8"/>
    </row>
    <row r="9" spans="1:30">
      <c r="A9" s="9"/>
      <c r="B9" s="9"/>
      <c r="C9" s="10"/>
      <c r="D9" s="9"/>
      <c r="E9" s="9"/>
      <c r="F9" s="10"/>
      <c r="G9" s="9"/>
      <c r="H9" s="9"/>
      <c r="I9" s="9"/>
      <c r="J9" s="9"/>
      <c r="K9" s="9"/>
      <c r="L9" s="9"/>
      <c r="M9" s="9"/>
      <c r="N9" s="9"/>
      <c r="O9" s="9"/>
      <c r="P9" s="8"/>
      <c r="Q9" s="23"/>
      <c r="R9" s="23"/>
      <c r="S9" s="110"/>
      <c r="T9" s="23"/>
      <c r="U9" s="140"/>
      <c r="V9" s="140"/>
      <c r="W9" s="140"/>
      <c r="X9" s="140"/>
      <c r="Y9" s="140"/>
      <c r="Z9" s="140"/>
      <c r="AA9" s="140"/>
      <c r="AB9" s="140"/>
      <c r="AC9" s="140"/>
      <c r="AD9" s="8"/>
    </row>
    <row r="10" spans="1:30">
      <c r="A10" s="9"/>
      <c r="B10" s="51" t="s">
        <v>7</v>
      </c>
      <c r="C10" s="6">
        <f>R18</f>
        <v>10</v>
      </c>
      <c r="D10" s="9"/>
      <c r="E10" s="9"/>
      <c r="F10" s="10"/>
      <c r="G10" s="9"/>
      <c r="H10" s="9"/>
      <c r="I10" s="9"/>
      <c r="J10" s="9"/>
      <c r="K10" s="9"/>
      <c r="L10" s="9"/>
      <c r="M10" s="9"/>
      <c r="N10" s="9"/>
      <c r="O10" s="9"/>
      <c r="P10" s="8"/>
      <c r="Q10" s="23"/>
      <c r="R10" s="23"/>
      <c r="S10" s="7"/>
      <c r="T10" s="23"/>
      <c r="U10" s="140"/>
      <c r="V10" s="140"/>
      <c r="W10" s="140"/>
      <c r="X10" s="140"/>
      <c r="Y10" s="140"/>
      <c r="Z10" s="140"/>
      <c r="AA10" s="140"/>
      <c r="AB10" s="140"/>
      <c r="AC10" s="140"/>
      <c r="AD10" s="8"/>
    </row>
    <row r="11" spans="1:30">
      <c r="A11" s="9"/>
      <c r="B11" s="50" t="s">
        <v>8</v>
      </c>
      <c r="C11" s="3">
        <f>R19</f>
        <v>15</v>
      </c>
      <c r="D11" s="9"/>
      <c r="E11" s="22" t="s">
        <v>110</v>
      </c>
      <c r="F11" s="2">
        <f>R20</f>
        <v>0.8</v>
      </c>
      <c r="G11" s="9"/>
      <c r="H11" s="507" t="s">
        <v>36</v>
      </c>
      <c r="I11" s="526"/>
      <c r="J11" s="526"/>
      <c r="K11" s="526"/>
      <c r="L11" s="106"/>
      <c r="M11" s="9"/>
      <c r="N11" s="9"/>
      <c r="O11" s="9"/>
      <c r="P11" s="8"/>
      <c r="Q11" s="23"/>
      <c r="R11" s="23"/>
      <c r="S11" s="7"/>
      <c r="T11" s="23"/>
      <c r="U11" s="139"/>
      <c r="V11" s="7"/>
      <c r="W11" s="140"/>
      <c r="X11" s="140"/>
      <c r="Y11" s="140"/>
      <c r="Z11" s="140"/>
      <c r="AA11" s="140"/>
      <c r="AB11" s="140"/>
      <c r="AC11" s="140"/>
      <c r="AD11" s="8"/>
    </row>
    <row r="12" spans="1:30">
      <c r="A12" s="9"/>
      <c r="B12" s="9"/>
      <c r="C12" s="11" t="s">
        <v>3</v>
      </c>
      <c r="D12" s="9"/>
      <c r="E12" s="9"/>
      <c r="F12" s="10"/>
      <c r="G12" s="9"/>
      <c r="H12" s="526"/>
      <c r="I12" s="526"/>
      <c r="J12" s="526"/>
      <c r="K12" s="526"/>
      <c r="L12" s="106"/>
      <c r="M12" s="9"/>
      <c r="N12" s="9"/>
      <c r="O12" s="9"/>
      <c r="P12" s="8"/>
      <c r="Q12" s="23"/>
      <c r="R12" s="23"/>
      <c r="S12" s="67"/>
      <c r="T12" s="23"/>
      <c r="U12" s="140"/>
      <c r="V12" s="140"/>
      <c r="W12" s="140"/>
      <c r="X12" s="70"/>
      <c r="Y12" s="70"/>
      <c r="Z12" s="70"/>
      <c r="AA12" s="70"/>
      <c r="AB12" s="70"/>
      <c r="AC12" s="140"/>
      <c r="AD12" s="8"/>
    </row>
    <row r="13" spans="1:30">
      <c r="A13" s="9"/>
      <c r="B13" s="9"/>
      <c r="C13" s="25"/>
      <c r="D13" s="9"/>
      <c r="E13" s="9"/>
      <c r="F13" s="26"/>
      <c r="G13" s="9"/>
      <c r="H13" s="9"/>
      <c r="I13" s="106"/>
      <c r="J13" s="106"/>
      <c r="K13" s="106"/>
      <c r="L13" s="106"/>
      <c r="M13" s="9"/>
      <c r="N13" s="9"/>
      <c r="O13" s="9"/>
      <c r="P13" s="8"/>
      <c r="Q13" s="23"/>
      <c r="R13" s="23"/>
      <c r="S13" s="23"/>
      <c r="T13" s="23"/>
      <c r="U13" s="140"/>
      <c r="V13" s="140"/>
      <c r="W13" s="140"/>
      <c r="X13" s="140"/>
      <c r="Y13" s="140"/>
      <c r="Z13" s="140"/>
      <c r="AA13" s="140"/>
      <c r="AB13" s="140"/>
      <c r="AC13" s="140"/>
      <c r="AD13" s="8"/>
    </row>
    <row r="14" spans="1:30">
      <c r="A14" s="9"/>
      <c r="B14" s="496" t="s">
        <v>2</v>
      </c>
      <c r="C14" s="497"/>
      <c r="D14" s="9"/>
      <c r="E14" s="496" t="s">
        <v>111</v>
      </c>
      <c r="F14" s="497"/>
      <c r="G14" s="9"/>
      <c r="H14" s="9"/>
      <c r="I14" s="9"/>
      <c r="J14" s="9"/>
      <c r="K14" s="9"/>
      <c r="L14" s="9"/>
      <c r="M14" s="9"/>
      <c r="N14" s="9"/>
      <c r="O14" s="9"/>
      <c r="P14" s="8"/>
      <c r="Q14" s="23"/>
      <c r="R14" s="515"/>
      <c r="S14" s="517"/>
      <c r="T14" s="23"/>
      <c r="U14" s="139"/>
      <c r="V14" s="140"/>
      <c r="W14" s="140"/>
      <c r="X14" s="140"/>
      <c r="Y14" s="140"/>
      <c r="Z14" s="140"/>
      <c r="AA14" s="140"/>
      <c r="AB14" s="140"/>
      <c r="AC14" s="140"/>
      <c r="AD14" s="8"/>
    </row>
    <row r="15" spans="1:30" ht="15.75" thickBot="1">
      <c r="A15" s="9"/>
      <c r="B15" s="9"/>
      <c r="C15" s="9"/>
      <c r="D15" s="9"/>
      <c r="E15" s="9"/>
      <c r="F15" s="9"/>
      <c r="G15" s="9"/>
      <c r="H15" s="9"/>
      <c r="I15" s="9"/>
      <c r="J15" s="9"/>
      <c r="K15" s="9"/>
      <c r="L15" s="9"/>
      <c r="M15" s="9"/>
      <c r="N15" s="9"/>
      <c r="O15" s="9"/>
      <c r="P15" s="8"/>
      <c r="Q15" s="23"/>
      <c r="R15" s="23"/>
      <c r="S15" s="23"/>
      <c r="T15" s="23"/>
      <c r="U15" s="140"/>
      <c r="V15" s="140"/>
      <c r="W15" s="140"/>
      <c r="X15" s="140"/>
      <c r="Y15" s="140"/>
      <c r="Z15" s="140"/>
      <c r="AA15" s="140"/>
      <c r="AB15" s="140"/>
      <c r="AC15" s="140"/>
      <c r="AD15" s="8"/>
    </row>
    <row r="16" spans="1:30" ht="15.75" thickTop="1">
      <c r="A16" s="9"/>
      <c r="B16" s="9"/>
      <c r="C16" s="9"/>
      <c r="D16" s="9"/>
      <c r="E16" s="9"/>
      <c r="F16" s="9"/>
      <c r="G16" s="9"/>
      <c r="H16" s="9"/>
      <c r="I16" s="9"/>
      <c r="J16" s="9"/>
      <c r="K16" s="9"/>
      <c r="L16" s="17"/>
      <c r="M16" s="235"/>
      <c r="N16" s="235"/>
      <c r="O16" s="523" t="s">
        <v>152</v>
      </c>
      <c r="P16" s="524"/>
      <c r="Q16" s="525"/>
      <c r="R16" s="235"/>
      <c r="S16" s="23"/>
      <c r="T16" s="23"/>
      <c r="U16" s="140"/>
      <c r="V16" s="140"/>
      <c r="W16" s="140"/>
      <c r="X16" s="140"/>
      <c r="Y16" s="140"/>
      <c r="Z16" s="140"/>
      <c r="AA16" s="140"/>
      <c r="AB16" s="140"/>
      <c r="AC16" s="140"/>
      <c r="AD16" s="8"/>
    </row>
    <row r="17" spans="1:30">
      <c r="A17" s="498" t="s">
        <v>35</v>
      </c>
      <c r="B17" s="499"/>
      <c r="C17" s="499"/>
      <c r="D17" s="499"/>
      <c r="E17" s="499"/>
      <c r="F17" s="499"/>
      <c r="G17" s="499"/>
      <c r="H17" s="499"/>
      <c r="I17" s="34" t="s">
        <v>97</v>
      </c>
      <c r="J17" s="35">
        <f>E4</f>
        <v>-6.5</v>
      </c>
      <c r="K17" s="9"/>
      <c r="L17" s="17"/>
      <c r="M17" s="518" t="s">
        <v>150</v>
      </c>
      <c r="N17" s="519"/>
      <c r="O17" s="520" t="s">
        <v>149</v>
      </c>
      <c r="P17" s="521"/>
      <c r="Q17" s="522"/>
      <c r="R17" s="229" t="s">
        <v>151</v>
      </c>
      <c r="S17" s="111"/>
      <c r="T17" s="111"/>
      <c r="U17" s="140"/>
      <c r="V17" s="140"/>
      <c r="W17" s="140"/>
      <c r="X17" s="140"/>
      <c r="Y17" s="68"/>
      <c r="Z17" s="139"/>
      <c r="AA17" s="140"/>
      <c r="AB17" s="140"/>
      <c r="AC17" s="140"/>
      <c r="AD17" s="8"/>
    </row>
    <row r="18" spans="1:30">
      <c r="A18" s="477" t="s">
        <v>46</v>
      </c>
      <c r="B18" s="478"/>
      <c r="C18" s="478"/>
      <c r="D18" s="478"/>
      <c r="E18" s="478"/>
      <c r="F18" s="478"/>
      <c r="G18" s="478"/>
      <c r="H18" s="478"/>
      <c r="I18" s="34"/>
      <c r="J18" s="36">
        <f>IF(J17&lt;0,0,J17)</f>
        <v>0</v>
      </c>
      <c r="K18" s="9"/>
      <c r="L18" s="89"/>
      <c r="M18" s="500" t="s">
        <v>13</v>
      </c>
      <c r="N18" s="501"/>
      <c r="O18" s="324">
        <v>5</v>
      </c>
      <c r="P18" s="247">
        <v>5</v>
      </c>
      <c r="Q18" s="251">
        <v>0</v>
      </c>
      <c r="R18" s="44">
        <f>SUM(O18:Q18)</f>
        <v>10</v>
      </c>
      <c r="S18" s="70"/>
      <c r="T18" s="70"/>
      <c r="U18" s="70"/>
      <c r="V18" s="70"/>
      <c r="W18" s="70"/>
      <c r="X18" s="70"/>
      <c r="Y18" s="68"/>
      <c r="Z18" s="139"/>
      <c r="AA18" s="140"/>
      <c r="AB18" s="140"/>
      <c r="AC18" s="140"/>
      <c r="AD18" s="8"/>
    </row>
    <row r="19" spans="1:30">
      <c r="A19" s="477" t="s">
        <v>37</v>
      </c>
      <c r="B19" s="478"/>
      <c r="C19" s="478"/>
      <c r="D19" s="478"/>
      <c r="E19" s="478"/>
      <c r="F19" s="478"/>
      <c r="G19" s="478"/>
      <c r="H19" s="478"/>
      <c r="I19" s="34" t="s">
        <v>8</v>
      </c>
      <c r="J19" s="37">
        <f>C11</f>
        <v>15</v>
      </c>
      <c r="K19" s="9"/>
      <c r="L19" s="89"/>
      <c r="M19" s="502" t="s">
        <v>14</v>
      </c>
      <c r="N19" s="503"/>
      <c r="O19" s="325">
        <v>0</v>
      </c>
      <c r="P19" s="248">
        <v>3</v>
      </c>
      <c r="Q19" s="252">
        <v>12</v>
      </c>
      <c r="R19" s="243">
        <f t="shared" ref="R19:R21" si="0">SUM(O19:Q19)</f>
        <v>15</v>
      </c>
      <c r="S19" s="111"/>
      <c r="T19" s="111"/>
      <c r="U19" s="140"/>
      <c r="V19" s="140"/>
      <c r="W19" s="140"/>
      <c r="X19" s="140"/>
      <c r="Y19" s="68"/>
      <c r="Z19" s="139"/>
      <c r="AA19" s="140"/>
      <c r="AB19" s="140"/>
      <c r="AC19" s="140"/>
      <c r="AD19" s="8"/>
    </row>
    <row r="20" spans="1:30" ht="15" customHeight="1">
      <c r="A20" s="494" t="s">
        <v>96</v>
      </c>
      <c r="B20" s="506"/>
      <c r="C20" s="506"/>
      <c r="D20" s="506"/>
      <c r="E20" s="506"/>
      <c r="F20" s="506"/>
      <c r="G20" s="506"/>
      <c r="H20" s="506"/>
      <c r="I20" s="83"/>
      <c r="J20" s="84">
        <f>O27</f>
        <v>6.5</v>
      </c>
      <c r="K20" s="9"/>
      <c r="L20" s="89"/>
      <c r="M20" s="504" t="s">
        <v>109</v>
      </c>
      <c r="N20" s="505"/>
      <c r="O20" s="323">
        <v>0.3</v>
      </c>
      <c r="P20" s="249">
        <v>0.3</v>
      </c>
      <c r="Q20" s="253">
        <v>0.2</v>
      </c>
      <c r="R20" s="244">
        <f t="shared" si="0"/>
        <v>0.8</v>
      </c>
      <c r="S20" s="111"/>
      <c r="T20" s="111"/>
      <c r="U20" s="140"/>
      <c r="V20" s="140"/>
      <c r="W20" s="140"/>
      <c r="X20" s="140"/>
      <c r="Y20" s="68"/>
      <c r="Z20" s="139"/>
      <c r="AA20" s="140"/>
      <c r="AB20" s="140"/>
      <c r="AC20" s="140"/>
      <c r="AD20" s="8"/>
    </row>
    <row r="21" spans="1:30" ht="15" customHeight="1">
      <c r="A21" s="494" t="s">
        <v>31</v>
      </c>
      <c r="B21" s="506"/>
      <c r="C21" s="506"/>
      <c r="D21" s="506"/>
      <c r="E21" s="506"/>
      <c r="F21" s="506"/>
      <c r="G21" s="506"/>
      <c r="H21" s="506"/>
      <c r="I21" s="83" t="s">
        <v>6</v>
      </c>
      <c r="J21" s="42">
        <f>P27</f>
        <v>0</v>
      </c>
      <c r="K21" s="9"/>
      <c r="L21" s="89"/>
      <c r="M21" s="511" t="s">
        <v>154</v>
      </c>
      <c r="N21" s="512"/>
      <c r="O21" s="326">
        <v>0.3</v>
      </c>
      <c r="P21" s="250">
        <v>0.3</v>
      </c>
      <c r="Q21" s="254">
        <v>0.1</v>
      </c>
      <c r="R21" s="245">
        <f t="shared" si="0"/>
        <v>0.7</v>
      </c>
      <c r="S21" s="111"/>
      <c r="T21" s="111"/>
      <c r="U21" s="140"/>
      <c r="V21" s="140"/>
      <c r="W21" s="140"/>
      <c r="X21" s="140"/>
      <c r="Y21" s="68"/>
      <c r="Z21" s="139"/>
      <c r="AA21" s="140"/>
      <c r="AB21" s="140"/>
      <c r="AC21" s="140"/>
      <c r="AD21" s="8"/>
    </row>
    <row r="22" spans="1:30" ht="15.75" thickBot="1">
      <c r="A22" s="187"/>
      <c r="B22" s="187"/>
      <c r="C22" s="187"/>
      <c r="D22" s="187"/>
      <c r="E22" s="187"/>
      <c r="F22" s="187"/>
      <c r="G22" s="187"/>
      <c r="H22" s="187"/>
      <c r="I22" s="99"/>
      <c r="J22" s="100"/>
      <c r="K22" s="9"/>
      <c r="L22" s="89"/>
      <c r="M22" s="89"/>
      <c r="N22" s="89"/>
      <c r="O22" s="178"/>
      <c r="P22" s="78"/>
      <c r="Q22" s="330"/>
      <c r="R22" s="77"/>
      <c r="S22" s="77"/>
      <c r="T22" s="77"/>
      <c r="U22" s="77"/>
      <c r="V22" s="77"/>
      <c r="W22" s="77"/>
      <c r="X22" s="77"/>
      <c r="Y22" s="68"/>
      <c r="Z22" s="39"/>
      <c r="AA22" s="140"/>
      <c r="AB22" s="140"/>
      <c r="AC22" s="140"/>
      <c r="AD22" s="8"/>
    </row>
    <row r="23" spans="1:30" ht="15" customHeight="1" thickTop="1">
      <c r="K23" s="9"/>
      <c r="L23" s="226"/>
      <c r="M23" s="226"/>
      <c r="N23" s="23"/>
      <c r="O23" s="17"/>
      <c r="P23" s="8"/>
      <c r="Q23" s="226"/>
      <c r="R23" s="77"/>
      <c r="S23" s="77"/>
      <c r="T23" s="77"/>
      <c r="U23" s="77"/>
      <c r="V23" s="77"/>
      <c r="W23" s="77"/>
      <c r="X23" s="140"/>
      <c r="Y23" s="68"/>
      <c r="Z23" s="139"/>
      <c r="AA23" s="140"/>
      <c r="AB23" s="140"/>
      <c r="AC23" s="140"/>
      <c r="AD23" s="8"/>
    </row>
    <row r="24" spans="1:30">
      <c r="A24" s="9"/>
      <c r="B24" s="9"/>
      <c r="C24" s="9"/>
      <c r="D24" s="9"/>
      <c r="E24" s="9"/>
      <c r="F24" s="9"/>
      <c r="G24" s="9"/>
      <c r="H24" s="9"/>
      <c r="I24" s="9"/>
      <c r="J24" s="9"/>
      <c r="K24" s="9"/>
      <c r="O24" s="9"/>
      <c r="P24" s="8"/>
      <c r="Q24" s="76"/>
      <c r="R24" s="76"/>
      <c r="S24" s="76"/>
      <c r="T24" s="76"/>
      <c r="U24" s="76"/>
      <c r="V24" s="76"/>
      <c r="W24" s="76"/>
      <c r="X24" s="76"/>
      <c r="Y24" s="68"/>
      <c r="Z24" s="139"/>
      <c r="AA24" s="140"/>
      <c r="AB24" s="140"/>
      <c r="AC24" s="140"/>
      <c r="AD24" s="8"/>
    </row>
    <row r="25" spans="1:30">
      <c r="A25" s="496" t="s">
        <v>157</v>
      </c>
      <c r="B25" s="513"/>
      <c r="C25" s="513"/>
      <c r="D25" s="513"/>
      <c r="E25" s="513"/>
      <c r="F25" s="513"/>
      <c r="G25" s="513"/>
      <c r="H25" s="514"/>
      <c r="I25" s="9"/>
      <c r="J25" s="9"/>
      <c r="K25" s="9"/>
      <c r="O25" s="9"/>
      <c r="P25" s="8"/>
      <c r="Q25" s="23"/>
      <c r="R25" s="23"/>
      <c r="S25" s="23"/>
      <c r="T25" s="23"/>
      <c r="U25" s="140"/>
      <c r="V25" s="140"/>
      <c r="W25" s="140"/>
      <c r="X25" s="140"/>
      <c r="Y25" s="140"/>
      <c r="Z25" s="140"/>
      <c r="AA25" s="140"/>
      <c r="AB25" s="140"/>
      <c r="AC25" s="140"/>
      <c r="AD25" s="8"/>
    </row>
    <row r="26" spans="1:30" ht="30">
      <c r="A26" s="477" t="s">
        <v>47</v>
      </c>
      <c r="B26" s="478"/>
      <c r="C26" s="478"/>
      <c r="D26" s="478"/>
      <c r="E26" s="478"/>
      <c r="F26" s="478"/>
      <c r="G26" s="478"/>
      <c r="H26" s="44">
        <f>J18</f>
        <v>0</v>
      </c>
      <c r="I26" s="9"/>
      <c r="J26" s="9"/>
      <c r="K26" s="9"/>
      <c r="L26" s="29" t="s">
        <v>25</v>
      </c>
      <c r="M26" s="29" t="s">
        <v>8</v>
      </c>
      <c r="N26" s="29" t="s">
        <v>27</v>
      </c>
      <c r="O26" s="29" t="s">
        <v>95</v>
      </c>
      <c r="P26" s="29" t="s">
        <v>26</v>
      </c>
      <c r="Q26" s="110"/>
      <c r="R26" s="110"/>
      <c r="S26" s="110"/>
      <c r="T26" s="110"/>
      <c r="U26" s="139"/>
      <c r="V26" s="139"/>
      <c r="W26" s="139"/>
      <c r="X26" s="139"/>
      <c r="Y26" s="140"/>
      <c r="Z26" s="140"/>
      <c r="AA26" s="140"/>
      <c r="AB26" s="140"/>
      <c r="AC26" s="140"/>
      <c r="AD26" s="8"/>
    </row>
    <row r="27" spans="1:30">
      <c r="A27" s="477" t="s">
        <v>99</v>
      </c>
      <c r="B27" s="478"/>
      <c r="C27" s="478"/>
      <c r="D27" s="478"/>
      <c r="E27" s="478"/>
      <c r="F27" s="478"/>
      <c r="G27" s="478"/>
      <c r="H27" s="45">
        <f>J20</f>
        <v>6.5</v>
      </c>
      <c r="I27" s="9"/>
      <c r="J27" s="9"/>
      <c r="K27" s="9"/>
      <c r="L27" s="30">
        <f>J17</f>
        <v>-6.5</v>
      </c>
      <c r="M27" s="30">
        <f>J19</f>
        <v>15</v>
      </c>
      <c r="N27" s="30">
        <f>ABS(L27)</f>
        <v>6.5</v>
      </c>
      <c r="O27" s="31">
        <f>IF(L27&gt;=0,0,IF(AND(L27&lt;0,M27&gt;N27),N27,IF(AND(L27&lt;0,M27&lt;=N27),M27)))</f>
        <v>6.5</v>
      </c>
      <c r="P27" s="32">
        <f>IF(L27&gt;=0,0,IF(AND(L27&lt;0,M27&gt;N27),0,IF(AND(L27&lt;0,M27&lt;=N27),N27-M27)))</f>
        <v>0</v>
      </c>
      <c r="Q27" s="111"/>
      <c r="R27" s="111"/>
      <c r="S27" s="111"/>
      <c r="T27" s="111"/>
      <c r="U27" s="140"/>
      <c r="V27" s="140"/>
      <c r="W27" s="140"/>
      <c r="X27" s="140"/>
      <c r="Y27" s="140"/>
      <c r="Z27" s="140"/>
      <c r="AA27" s="140"/>
      <c r="AB27" s="140"/>
      <c r="AC27" s="140"/>
      <c r="AD27" s="8"/>
    </row>
    <row r="28" spans="1:30">
      <c r="A28" s="477" t="s">
        <v>9</v>
      </c>
      <c r="B28" s="478"/>
      <c r="C28" s="478"/>
      <c r="D28" s="478"/>
      <c r="E28" s="478"/>
      <c r="F28" s="478"/>
      <c r="G28" s="478"/>
      <c r="H28" s="46">
        <f>J21</f>
        <v>0</v>
      </c>
      <c r="I28" s="9"/>
      <c r="J28" s="9"/>
      <c r="K28" s="9"/>
      <c r="L28" s="9"/>
      <c r="M28" s="9"/>
      <c r="N28" s="9"/>
      <c r="O28" s="9"/>
      <c r="P28" s="8"/>
      <c r="Q28" s="111"/>
      <c r="R28" s="111"/>
      <c r="S28" s="111"/>
      <c r="T28" s="111"/>
      <c r="U28" s="140"/>
      <c r="V28" s="140"/>
      <c r="W28" s="140"/>
      <c r="X28" s="140"/>
      <c r="Y28" s="140"/>
      <c r="Z28" s="23"/>
      <c r="AA28" s="23"/>
      <c r="AB28" s="23"/>
      <c r="AC28" s="23"/>
      <c r="AD28" s="8"/>
    </row>
    <row r="29" spans="1:30">
      <c r="A29" s="9"/>
      <c r="B29" s="9"/>
      <c r="C29" s="9"/>
      <c r="D29" s="9"/>
      <c r="E29" s="9"/>
      <c r="F29" s="9"/>
      <c r="G29" s="9"/>
      <c r="H29" s="9"/>
      <c r="I29" s="9"/>
      <c r="J29" s="9"/>
      <c r="K29" s="9"/>
      <c r="L29" s="9"/>
      <c r="M29" s="9"/>
      <c r="N29" s="9"/>
      <c r="O29" s="9"/>
      <c r="P29" s="8"/>
      <c r="Q29" s="111"/>
      <c r="R29" s="111"/>
      <c r="S29" s="111"/>
      <c r="T29" s="111"/>
      <c r="U29" s="140"/>
      <c r="V29" s="140"/>
      <c r="W29" s="140"/>
      <c r="X29" s="140"/>
      <c r="Y29" s="140"/>
      <c r="Z29" s="23"/>
      <c r="AA29" s="23"/>
      <c r="AB29" s="23"/>
      <c r="AC29" s="23"/>
      <c r="AD29" s="8"/>
    </row>
    <row r="30" spans="1:30">
      <c r="A30" s="9"/>
      <c r="B30" s="9"/>
      <c r="C30" s="9"/>
      <c r="D30" s="9"/>
      <c r="E30" s="9"/>
      <c r="F30" s="9"/>
      <c r="G30" s="65">
        <f>F37-C37-I37-G33</f>
        <v>-6.5</v>
      </c>
      <c r="H30" s="9"/>
      <c r="I30" s="9"/>
      <c r="J30" s="9"/>
      <c r="K30" s="9"/>
      <c r="L30" s="9"/>
      <c r="M30" s="9"/>
      <c r="N30" s="9"/>
      <c r="O30" s="9"/>
      <c r="P30" s="8"/>
      <c r="Q30" s="8"/>
      <c r="R30" s="8"/>
      <c r="S30" s="8"/>
      <c r="T30" s="8"/>
      <c r="U30" s="70"/>
      <c r="V30" s="70"/>
      <c r="W30" s="70"/>
      <c r="X30" s="70"/>
      <c r="Y30" s="70"/>
      <c r="Z30" s="8"/>
      <c r="AA30" s="8"/>
      <c r="AB30" s="8"/>
      <c r="AC30" s="8"/>
      <c r="AD30" s="8"/>
    </row>
    <row r="31" spans="1:30">
      <c r="A31" s="9"/>
      <c r="B31" s="9"/>
      <c r="C31" s="9"/>
      <c r="D31" s="9"/>
      <c r="E31" s="9"/>
      <c r="F31" s="9"/>
      <c r="G31" s="11" t="s">
        <v>4</v>
      </c>
      <c r="H31" s="9"/>
      <c r="I31" s="9"/>
      <c r="J31" s="507" t="s">
        <v>16</v>
      </c>
      <c r="K31" s="508"/>
      <c r="L31" s="508"/>
      <c r="M31" s="508"/>
      <c r="N31" s="106"/>
      <c r="R31" s="9"/>
      <c r="S31" s="9"/>
      <c r="T31" s="9"/>
      <c r="U31" s="79"/>
      <c r="V31" s="93"/>
      <c r="W31" s="70"/>
      <c r="X31" s="70"/>
      <c r="Y31" s="70"/>
      <c r="Z31" s="8"/>
      <c r="AA31" s="8"/>
      <c r="AB31" s="8"/>
      <c r="AC31" s="8"/>
      <c r="AD31" s="8"/>
    </row>
    <row r="32" spans="1:30">
      <c r="A32" s="9"/>
      <c r="B32" s="9"/>
      <c r="C32" s="9"/>
      <c r="D32" s="9"/>
      <c r="E32" s="109"/>
      <c r="F32" s="58"/>
      <c r="G32" s="4"/>
      <c r="H32" s="9"/>
      <c r="I32" s="9"/>
      <c r="J32" s="508"/>
      <c r="K32" s="508"/>
      <c r="L32" s="508"/>
      <c r="M32" s="508"/>
      <c r="N32" s="106"/>
      <c r="R32" s="112"/>
      <c r="S32" s="112"/>
      <c r="T32" s="112"/>
      <c r="U32" s="1"/>
      <c r="V32" s="93"/>
      <c r="W32" s="70"/>
      <c r="X32" s="70"/>
      <c r="Y32" s="70"/>
      <c r="Z32" s="8"/>
      <c r="AA32" s="8"/>
      <c r="AB32" s="8"/>
      <c r="AC32" s="8"/>
      <c r="AD32" s="8"/>
    </row>
    <row r="33" spans="1:30">
      <c r="A33" s="9"/>
      <c r="B33" s="9"/>
      <c r="C33" s="9"/>
      <c r="D33" s="509" t="s">
        <v>154</v>
      </c>
      <c r="E33" s="509"/>
      <c r="F33" s="510"/>
      <c r="G33" s="13">
        <f>R21</f>
        <v>0.7</v>
      </c>
      <c r="H33" s="9"/>
      <c r="I33" s="9"/>
      <c r="J33" s="508"/>
      <c r="K33" s="508"/>
      <c r="L33" s="508"/>
      <c r="M33" s="508"/>
      <c r="N33" s="106"/>
      <c r="R33" s="93"/>
      <c r="S33" s="93"/>
      <c r="T33" s="93"/>
      <c r="U33" s="79"/>
      <c r="V33" s="93"/>
      <c r="W33" s="139"/>
      <c r="X33" s="140"/>
      <c r="Y33" s="140"/>
      <c r="Z33" s="23"/>
      <c r="AA33" s="23"/>
      <c r="AB33" s="23"/>
      <c r="AC33" s="23"/>
      <c r="AD33" s="23"/>
    </row>
    <row r="34" spans="1:30">
      <c r="A34" s="9"/>
      <c r="B34" s="9"/>
      <c r="C34" s="86"/>
      <c r="D34" s="87"/>
      <c r="E34" s="88"/>
      <c r="F34" s="86"/>
      <c r="G34" s="87"/>
      <c r="H34" s="88"/>
      <c r="I34" s="10"/>
      <c r="J34" s="9"/>
      <c r="K34" s="106"/>
      <c r="L34" s="106"/>
      <c r="M34" s="106"/>
      <c r="N34" s="106"/>
      <c r="R34" s="9"/>
      <c r="S34" s="9"/>
      <c r="T34" s="9"/>
      <c r="U34" s="79"/>
      <c r="V34" s="93"/>
      <c r="W34" s="95"/>
      <c r="X34" s="140"/>
      <c r="Y34" s="140"/>
      <c r="Z34" s="23"/>
      <c r="AA34" s="140"/>
      <c r="AB34" s="140"/>
      <c r="AC34" s="140"/>
      <c r="AD34" s="140"/>
    </row>
    <row r="35" spans="1:30">
      <c r="A35" s="9"/>
      <c r="B35" s="9"/>
      <c r="C35" s="10"/>
      <c r="D35" s="9"/>
      <c r="E35" s="9"/>
      <c r="F35" s="10"/>
      <c r="G35" s="9"/>
      <c r="H35" s="9"/>
      <c r="I35" s="10"/>
      <c r="J35" s="9"/>
      <c r="K35" s="9"/>
      <c r="L35" s="9"/>
      <c r="M35" s="17"/>
      <c r="N35" s="17"/>
      <c r="O35" s="17"/>
      <c r="P35" s="17"/>
      <c r="Q35" s="17"/>
      <c r="R35" s="17"/>
      <c r="S35" s="89"/>
      <c r="T35" s="89"/>
      <c r="U35" s="79"/>
      <c r="V35" s="93"/>
      <c r="W35" s="7"/>
      <c r="X35" s="140"/>
      <c r="Y35" s="140"/>
      <c r="Z35" s="23"/>
      <c r="AA35" s="140"/>
      <c r="AB35" s="140"/>
      <c r="AC35" s="140"/>
      <c r="AD35" s="140"/>
    </row>
    <row r="36" spans="1:30">
      <c r="A36" s="9"/>
      <c r="B36" s="49"/>
      <c r="C36" s="4"/>
      <c r="D36" s="9"/>
      <c r="E36" s="9"/>
      <c r="F36" s="10"/>
      <c r="G36" s="9"/>
      <c r="H36" s="9"/>
      <c r="I36" s="10"/>
      <c r="J36" s="9"/>
      <c r="L36" s="9"/>
      <c r="M36" s="89"/>
      <c r="N36" s="89"/>
      <c r="O36" s="89"/>
      <c r="P36" s="89"/>
      <c r="Q36" s="89"/>
      <c r="R36" s="17"/>
      <c r="S36" s="17"/>
      <c r="T36" s="17"/>
      <c r="U36" s="79"/>
      <c r="V36" s="93"/>
      <c r="W36" s="7"/>
      <c r="X36" s="140"/>
      <c r="Y36" s="140"/>
      <c r="Z36" s="23"/>
      <c r="AA36" s="140"/>
      <c r="AB36" s="140"/>
      <c r="AC36" s="140"/>
      <c r="AD36" s="140"/>
    </row>
    <row r="37" spans="1:30">
      <c r="A37" s="9"/>
      <c r="B37" s="50" t="s">
        <v>8</v>
      </c>
      <c r="C37" s="3">
        <f>R19</f>
        <v>15</v>
      </c>
      <c r="D37" s="9"/>
      <c r="E37" s="51" t="s">
        <v>7</v>
      </c>
      <c r="F37" s="6">
        <f>R18</f>
        <v>10</v>
      </c>
      <c r="G37" s="9"/>
      <c r="H37" s="22" t="s">
        <v>109</v>
      </c>
      <c r="I37" s="2">
        <f>R20</f>
        <v>0.8</v>
      </c>
      <c r="J37" s="9"/>
      <c r="K37" s="9"/>
      <c r="L37" s="9"/>
      <c r="M37" s="89"/>
      <c r="N37" s="89"/>
      <c r="O37" s="89"/>
      <c r="P37" s="89"/>
      <c r="Q37" s="89"/>
      <c r="R37" s="17"/>
      <c r="S37" s="17"/>
      <c r="T37" s="17"/>
      <c r="U37" s="79"/>
      <c r="V37" s="93"/>
      <c r="W37" s="140"/>
      <c r="X37" s="140"/>
      <c r="Y37" s="140"/>
      <c r="Z37" s="23"/>
      <c r="AA37" s="111"/>
      <c r="AB37" s="111"/>
      <c r="AC37" s="111"/>
      <c r="AD37" s="111"/>
    </row>
    <row r="38" spans="1:30">
      <c r="A38" s="9"/>
      <c r="B38" s="9"/>
      <c r="C38" s="11" t="s">
        <v>3</v>
      </c>
      <c r="D38" s="9"/>
      <c r="E38" s="9"/>
      <c r="F38" s="24"/>
      <c r="G38" s="9"/>
      <c r="H38" s="9"/>
      <c r="I38" s="10"/>
      <c r="J38" s="9" t="s">
        <v>15</v>
      </c>
      <c r="K38" s="9"/>
      <c r="L38" s="9"/>
      <c r="M38" s="89"/>
      <c r="N38" s="89"/>
      <c r="O38" s="89"/>
      <c r="P38" s="89"/>
      <c r="Q38" s="89"/>
      <c r="R38" s="17"/>
      <c r="S38" s="17"/>
      <c r="T38" s="17"/>
      <c r="U38" s="79"/>
      <c r="V38" s="93"/>
      <c r="W38" s="140"/>
      <c r="X38" s="140"/>
      <c r="Y38" s="140"/>
      <c r="Z38" s="23"/>
      <c r="AA38" s="23"/>
      <c r="AB38" s="23"/>
      <c r="AC38" s="23"/>
      <c r="AD38" s="23"/>
    </row>
    <row r="39" spans="1:30">
      <c r="A39" s="9"/>
      <c r="B39" s="9"/>
      <c r="C39" s="25"/>
      <c r="D39" s="9"/>
      <c r="E39" s="9"/>
      <c r="F39" s="26"/>
      <c r="G39" s="9"/>
      <c r="H39" s="9"/>
      <c r="I39" s="26"/>
      <c r="J39" s="9"/>
      <c r="K39" s="55"/>
      <c r="L39" s="9"/>
      <c r="M39" s="17"/>
      <c r="N39" s="17"/>
      <c r="O39" s="17"/>
      <c r="P39" s="17"/>
      <c r="Q39" s="17"/>
      <c r="R39" s="17"/>
      <c r="S39" s="89"/>
      <c r="T39" s="89"/>
      <c r="U39" s="79"/>
      <c r="V39" s="93"/>
      <c r="W39" s="140"/>
      <c r="X39" s="140"/>
      <c r="Y39" s="140"/>
      <c r="Z39" s="23"/>
      <c r="AA39" s="23"/>
      <c r="AB39" s="23"/>
      <c r="AC39" s="23"/>
      <c r="AD39" s="23"/>
    </row>
    <row r="40" spans="1:30">
      <c r="A40" s="9"/>
      <c r="B40" s="496" t="s">
        <v>11</v>
      </c>
      <c r="C40" s="497"/>
      <c r="D40" s="9"/>
      <c r="E40" s="496" t="s">
        <v>12</v>
      </c>
      <c r="F40" s="497"/>
      <c r="G40" s="9"/>
      <c r="H40" s="496" t="s">
        <v>109</v>
      </c>
      <c r="I40" s="497"/>
      <c r="J40" s="9"/>
      <c r="K40" s="9"/>
      <c r="L40" s="9"/>
      <c r="M40" s="17"/>
      <c r="N40" s="17"/>
      <c r="O40" s="17"/>
      <c r="P40" s="17"/>
      <c r="Q40" s="17"/>
      <c r="R40" s="17"/>
      <c r="S40" s="89"/>
      <c r="T40" s="89"/>
      <c r="U40" s="79"/>
      <c r="V40" s="93"/>
      <c r="W40" s="140"/>
      <c r="X40" s="139"/>
      <c r="Y40" s="7"/>
      <c r="Z40" s="23"/>
      <c r="AA40" s="23"/>
      <c r="AB40" s="23"/>
      <c r="AC40" s="23"/>
      <c r="AD40" s="23"/>
    </row>
    <row r="41" spans="1:30">
      <c r="A41" s="9"/>
      <c r="B41" s="9"/>
      <c r="C41" s="9"/>
      <c r="D41" s="9"/>
      <c r="E41" s="9"/>
      <c r="F41" s="9"/>
      <c r="G41" s="9"/>
      <c r="H41" s="9"/>
      <c r="I41" s="9"/>
      <c r="J41" s="9"/>
      <c r="K41" s="9"/>
      <c r="L41" s="9"/>
      <c r="M41" s="17"/>
      <c r="N41" s="17"/>
      <c r="O41" s="17"/>
      <c r="P41" s="17"/>
      <c r="Q41" s="17"/>
      <c r="R41" s="17"/>
      <c r="S41" s="89"/>
      <c r="T41" s="89"/>
      <c r="U41" s="79"/>
      <c r="V41" s="93"/>
      <c r="W41" s="140"/>
      <c r="X41" s="140"/>
      <c r="Y41" s="140"/>
      <c r="Z41" s="23"/>
      <c r="AA41" s="23"/>
      <c r="AB41" s="23"/>
      <c r="AC41" s="23"/>
      <c r="AD41" s="23"/>
    </row>
    <row r="42" spans="1:30">
      <c r="A42" s="9"/>
      <c r="B42" s="9"/>
      <c r="C42" s="9"/>
      <c r="D42" s="9"/>
      <c r="E42" s="9"/>
      <c r="F42" s="9"/>
      <c r="G42" s="9"/>
      <c r="H42" s="9"/>
      <c r="I42" s="9"/>
      <c r="J42" s="9"/>
      <c r="K42" s="9"/>
      <c r="L42" s="9"/>
      <c r="M42" s="17"/>
      <c r="N42" s="89"/>
      <c r="O42" s="17"/>
      <c r="P42" s="17"/>
      <c r="Q42" s="17"/>
      <c r="R42" s="17"/>
      <c r="S42" s="89"/>
      <c r="T42" s="89"/>
      <c r="U42" s="79"/>
      <c r="V42" s="93"/>
      <c r="W42" s="140"/>
      <c r="X42" s="140"/>
      <c r="Y42" s="140"/>
      <c r="Z42" s="23"/>
      <c r="AA42" s="69"/>
      <c r="AB42" s="23"/>
      <c r="AC42" s="23"/>
      <c r="AD42" s="23"/>
    </row>
    <row r="43" spans="1:30">
      <c r="A43" s="498" t="s">
        <v>35</v>
      </c>
      <c r="B43" s="499"/>
      <c r="C43" s="499"/>
      <c r="D43" s="499"/>
      <c r="E43" s="499"/>
      <c r="F43" s="499"/>
      <c r="G43" s="499"/>
      <c r="H43" s="499"/>
      <c r="I43" s="34" t="s">
        <v>97</v>
      </c>
      <c r="J43" s="35">
        <f>G30</f>
        <v>-6.5</v>
      </c>
      <c r="K43" s="9"/>
      <c r="L43" s="9"/>
      <c r="M43" s="17"/>
      <c r="N43" s="17"/>
      <c r="O43" s="17"/>
      <c r="P43" s="17"/>
      <c r="Q43" s="17"/>
      <c r="R43" s="17"/>
      <c r="S43" s="89"/>
      <c r="T43" s="89"/>
      <c r="U43" s="79"/>
      <c r="V43" s="93"/>
      <c r="W43" s="140"/>
      <c r="X43" s="139"/>
      <c r="Y43" s="140"/>
      <c r="Z43" s="23"/>
      <c r="AA43" s="23"/>
      <c r="AB43" s="23"/>
      <c r="AC43" s="23"/>
      <c r="AD43" s="23"/>
    </row>
    <row r="44" spans="1:30">
      <c r="A44" s="477" t="s">
        <v>46</v>
      </c>
      <c r="B44" s="478"/>
      <c r="C44" s="478"/>
      <c r="D44" s="478"/>
      <c r="E44" s="478"/>
      <c r="F44" s="478"/>
      <c r="G44" s="478"/>
      <c r="H44" s="478"/>
      <c r="I44" s="34"/>
      <c r="J44" s="36">
        <f>IF(J43&lt;0,0,J43)</f>
        <v>0</v>
      </c>
      <c r="K44" s="9"/>
      <c r="L44" s="9"/>
      <c r="M44" s="17"/>
      <c r="N44" s="17"/>
      <c r="O44" s="17"/>
      <c r="P44" s="17"/>
      <c r="Q44" s="17"/>
      <c r="R44" s="17"/>
      <c r="S44" s="89"/>
      <c r="T44" s="89"/>
      <c r="U44" s="79"/>
      <c r="V44" s="93"/>
      <c r="W44" s="140"/>
      <c r="X44" s="140"/>
      <c r="Y44" s="140"/>
      <c r="Z44" s="23"/>
      <c r="AA44" s="23"/>
      <c r="AB44" s="23"/>
      <c r="AC44" s="23"/>
      <c r="AD44" s="23"/>
    </row>
    <row r="45" spans="1:30">
      <c r="A45" s="477" t="s">
        <v>37</v>
      </c>
      <c r="B45" s="478"/>
      <c r="C45" s="478"/>
      <c r="D45" s="478"/>
      <c r="E45" s="478"/>
      <c r="F45" s="478"/>
      <c r="G45" s="478"/>
      <c r="H45" s="478"/>
      <c r="I45" s="34" t="s">
        <v>8</v>
      </c>
      <c r="J45" s="37">
        <f>C37</f>
        <v>15</v>
      </c>
      <c r="K45" s="9"/>
      <c r="L45" s="9"/>
      <c r="M45" s="17"/>
      <c r="N45" s="17"/>
      <c r="O45" s="17"/>
      <c r="P45" s="17"/>
      <c r="Q45" s="17"/>
      <c r="R45" s="17"/>
      <c r="S45" s="89"/>
      <c r="T45" s="89"/>
      <c r="U45" s="140"/>
      <c r="V45" s="140"/>
      <c r="W45" s="140"/>
      <c r="X45" s="140"/>
      <c r="Y45" s="140"/>
      <c r="Z45" s="23"/>
      <c r="AA45" s="23"/>
      <c r="AB45" s="23"/>
      <c r="AC45" s="23"/>
      <c r="AD45" s="23"/>
    </row>
    <row r="46" spans="1:30" ht="15" customHeight="1">
      <c r="A46" s="494" t="s">
        <v>96</v>
      </c>
      <c r="B46" s="495"/>
      <c r="C46" s="495"/>
      <c r="D46" s="495"/>
      <c r="E46" s="495"/>
      <c r="F46" s="495"/>
      <c r="G46" s="495"/>
      <c r="H46" s="495"/>
      <c r="I46" s="83"/>
      <c r="J46" s="84">
        <f>O53</f>
        <v>6.5</v>
      </c>
      <c r="K46" s="9"/>
      <c r="L46" s="9"/>
      <c r="M46" s="17"/>
      <c r="N46" s="17"/>
      <c r="O46" s="17"/>
      <c r="P46" s="17"/>
      <c r="Q46" s="17"/>
      <c r="R46" s="17"/>
      <c r="S46" s="89"/>
      <c r="T46" s="89"/>
      <c r="U46" s="140"/>
      <c r="V46" s="140"/>
      <c r="W46" s="140"/>
      <c r="X46" s="140"/>
      <c r="Y46" s="68"/>
      <c r="Z46" s="110"/>
      <c r="AA46" s="23"/>
      <c r="AB46" s="23"/>
      <c r="AC46" s="23"/>
      <c r="AD46" s="23"/>
    </row>
    <row r="47" spans="1:30" ht="15" customHeight="1">
      <c r="A47" s="494" t="s">
        <v>31</v>
      </c>
      <c r="B47" s="495"/>
      <c r="C47" s="495"/>
      <c r="D47" s="495"/>
      <c r="E47" s="495"/>
      <c r="F47" s="495"/>
      <c r="G47" s="495"/>
      <c r="H47" s="495"/>
      <c r="I47" s="34" t="s">
        <v>6</v>
      </c>
      <c r="J47" s="42">
        <f>P53</f>
        <v>0</v>
      </c>
      <c r="K47" s="9"/>
      <c r="L47" s="9"/>
      <c r="M47" s="17"/>
      <c r="N47" s="17"/>
      <c r="O47" s="17"/>
      <c r="P47" s="17"/>
      <c r="Q47" s="17"/>
      <c r="R47" s="17"/>
      <c r="S47" s="89"/>
      <c r="T47" s="89"/>
      <c r="U47" s="140"/>
      <c r="V47" s="140"/>
      <c r="W47" s="140"/>
      <c r="X47" s="140"/>
      <c r="Y47" s="68"/>
      <c r="Z47" s="110"/>
      <c r="AA47" s="23"/>
      <c r="AB47" s="23"/>
      <c r="AC47" s="23"/>
      <c r="AD47" s="23"/>
    </row>
    <row r="48" spans="1:30" ht="15" customHeight="1">
      <c r="A48" s="187"/>
      <c r="B48" s="187"/>
      <c r="C48" s="187"/>
      <c r="D48" s="187"/>
      <c r="E48" s="187"/>
      <c r="F48" s="187"/>
      <c r="G48" s="187"/>
      <c r="H48" s="187"/>
      <c r="I48" s="99"/>
      <c r="J48" s="100"/>
      <c r="K48" s="9"/>
      <c r="L48" s="9"/>
      <c r="M48" s="17"/>
      <c r="N48" s="17"/>
      <c r="O48" s="17"/>
      <c r="P48" s="17"/>
      <c r="Q48" s="17"/>
      <c r="R48" s="17"/>
      <c r="S48" s="89"/>
      <c r="T48" s="89"/>
      <c r="U48" s="70"/>
      <c r="V48" s="70"/>
      <c r="W48" s="70"/>
      <c r="X48" s="70"/>
      <c r="Y48" s="68"/>
      <c r="Z48" s="110"/>
      <c r="AA48" s="23"/>
      <c r="AB48" s="23"/>
      <c r="AC48" s="111"/>
      <c r="AD48" s="111"/>
    </row>
    <row r="49" spans="1:30">
      <c r="K49" s="9"/>
      <c r="L49" s="9"/>
      <c r="M49" s="17"/>
      <c r="N49" s="17"/>
      <c r="O49" s="17"/>
      <c r="P49" s="17"/>
      <c r="Q49" s="17"/>
      <c r="R49" s="17"/>
      <c r="S49" s="89"/>
      <c r="T49" s="89"/>
      <c r="U49" s="140"/>
      <c r="V49" s="140"/>
      <c r="W49" s="140"/>
      <c r="X49" s="140"/>
      <c r="Y49" s="68"/>
      <c r="Z49" s="110"/>
      <c r="AA49" s="23"/>
      <c r="AB49" s="23"/>
      <c r="AC49" s="23"/>
      <c r="AD49" s="23"/>
    </row>
    <row r="50" spans="1:30">
      <c r="A50" s="9"/>
      <c r="B50" s="9"/>
      <c r="C50" s="9"/>
      <c r="D50" s="9"/>
      <c r="E50" s="9"/>
      <c r="F50" s="9"/>
      <c r="G50" s="9"/>
      <c r="H50" s="9"/>
      <c r="I50" s="9"/>
      <c r="J50" s="9"/>
      <c r="K50" s="9"/>
      <c r="L50" s="9"/>
      <c r="M50" s="9"/>
      <c r="N50" s="9"/>
      <c r="O50" s="9"/>
      <c r="P50" s="8"/>
      <c r="Q50" s="111"/>
      <c r="R50" s="111"/>
      <c r="S50" s="111"/>
      <c r="T50" s="111"/>
      <c r="U50" s="140"/>
      <c r="V50" s="140"/>
      <c r="W50" s="140"/>
      <c r="X50" s="140"/>
      <c r="Y50" s="68"/>
      <c r="Z50" s="110"/>
      <c r="AA50" s="23"/>
      <c r="AB50" s="23"/>
      <c r="AC50" s="23"/>
      <c r="AD50" s="23"/>
    </row>
    <row r="51" spans="1:30">
      <c r="A51" s="488" t="s">
        <v>157</v>
      </c>
      <c r="B51" s="489"/>
      <c r="C51" s="489"/>
      <c r="D51" s="489"/>
      <c r="E51" s="489"/>
      <c r="F51" s="489"/>
      <c r="G51" s="489"/>
      <c r="H51" s="490"/>
      <c r="I51" s="9"/>
      <c r="J51" s="9"/>
      <c r="K51" s="9"/>
      <c r="L51" s="9"/>
      <c r="M51" s="9"/>
      <c r="N51" s="9"/>
      <c r="O51" s="9"/>
      <c r="P51" s="8"/>
      <c r="Q51" s="111"/>
      <c r="R51" s="77"/>
      <c r="S51" s="77"/>
      <c r="T51" s="77"/>
      <c r="U51" s="77"/>
      <c r="V51" s="77"/>
      <c r="W51" s="77"/>
      <c r="X51" s="77"/>
      <c r="Y51" s="68"/>
      <c r="Z51" s="39"/>
      <c r="AA51" s="23"/>
      <c r="AB51" s="23"/>
      <c r="AC51" s="23"/>
      <c r="AD51" s="23"/>
    </row>
    <row r="52" spans="1:30" ht="30">
      <c r="A52" s="477" t="s">
        <v>47</v>
      </c>
      <c r="B52" s="478"/>
      <c r="C52" s="478"/>
      <c r="D52" s="478"/>
      <c r="E52" s="478"/>
      <c r="F52" s="478"/>
      <c r="G52" s="478"/>
      <c r="H52" s="44">
        <f>J44</f>
        <v>0</v>
      </c>
      <c r="I52" s="9"/>
      <c r="J52" s="9"/>
      <c r="K52" s="9"/>
      <c r="L52" s="29" t="s">
        <v>25</v>
      </c>
      <c r="M52" s="29" t="s">
        <v>8</v>
      </c>
      <c r="N52" s="29" t="s">
        <v>27</v>
      </c>
      <c r="O52" s="29" t="s">
        <v>95</v>
      </c>
      <c r="P52" s="29" t="s">
        <v>26</v>
      </c>
      <c r="Q52" s="111"/>
      <c r="R52" s="77"/>
      <c r="S52" s="77"/>
      <c r="T52" s="77"/>
      <c r="U52" s="77"/>
      <c r="V52" s="77"/>
      <c r="W52" s="77"/>
      <c r="X52" s="140"/>
      <c r="Y52" s="68"/>
      <c r="Z52" s="110"/>
      <c r="AA52" s="23"/>
      <c r="AB52" s="23"/>
      <c r="AC52" s="23"/>
      <c r="AD52" s="23"/>
    </row>
    <row r="53" spans="1:30">
      <c r="A53" s="477" t="s">
        <v>99</v>
      </c>
      <c r="B53" s="478"/>
      <c r="C53" s="478"/>
      <c r="D53" s="478"/>
      <c r="E53" s="478"/>
      <c r="F53" s="478"/>
      <c r="G53" s="478"/>
      <c r="H53" s="45">
        <f>J46</f>
        <v>6.5</v>
      </c>
      <c r="I53" s="9"/>
      <c r="J53" s="9"/>
      <c r="K53" s="9"/>
      <c r="L53" s="30">
        <f>J43</f>
        <v>-6.5</v>
      </c>
      <c r="M53" s="30">
        <f>J45</f>
        <v>15</v>
      </c>
      <c r="N53" s="30">
        <f>ABS(L53)</f>
        <v>6.5</v>
      </c>
      <c r="O53" s="31">
        <f>IF(L53&gt;=0,0,IF(AND(L53&lt;0,M53&gt;N53),N53,IF(AND(L53&lt;0,M53&lt;=N53),M53)))</f>
        <v>6.5</v>
      </c>
      <c r="P53" s="32">
        <f>IF(L53&gt;=0,0,IF(AND(L53&lt;0,M53&gt;N53),0,IF(AND(L53&lt;0,M53&lt;=N53),N53-M53)))</f>
        <v>0</v>
      </c>
      <c r="Q53" s="76"/>
      <c r="R53" s="76"/>
      <c r="S53" s="76"/>
      <c r="T53" s="76"/>
      <c r="U53" s="76"/>
      <c r="V53" s="76"/>
      <c r="W53" s="76"/>
      <c r="X53" s="76"/>
      <c r="Y53" s="68"/>
      <c r="Z53" s="110"/>
      <c r="AA53" s="23"/>
      <c r="AB53" s="23"/>
      <c r="AC53" s="23"/>
      <c r="AD53" s="23"/>
    </row>
    <row r="54" spans="1:30">
      <c r="A54" s="477" t="s">
        <v>9</v>
      </c>
      <c r="B54" s="478"/>
      <c r="C54" s="478"/>
      <c r="D54" s="478"/>
      <c r="E54" s="478"/>
      <c r="F54" s="478"/>
      <c r="G54" s="478"/>
      <c r="H54" s="46">
        <f>J47</f>
        <v>0</v>
      </c>
      <c r="I54" s="9"/>
      <c r="J54" s="9"/>
      <c r="K54" s="9"/>
      <c r="L54" s="9"/>
      <c r="M54" s="9"/>
      <c r="N54" s="9"/>
      <c r="O54" s="9"/>
      <c r="P54" s="8"/>
      <c r="Q54" s="70"/>
      <c r="R54" s="70"/>
      <c r="S54" s="70"/>
      <c r="T54" s="70"/>
      <c r="U54" s="70"/>
      <c r="V54" s="70"/>
      <c r="W54" s="70"/>
      <c r="X54" s="70"/>
      <c r="Y54" s="140"/>
      <c r="Z54" s="23"/>
      <c r="AA54" s="23"/>
      <c r="AB54" s="23"/>
      <c r="AC54" s="23"/>
      <c r="AD54" s="23"/>
    </row>
    <row r="55" spans="1:30">
      <c r="A55" s="9"/>
      <c r="B55" s="9"/>
      <c r="C55" s="9"/>
      <c r="D55" s="9"/>
      <c r="E55" s="9"/>
      <c r="F55" s="9"/>
      <c r="G55" s="9"/>
      <c r="H55" s="9"/>
      <c r="I55" s="9"/>
      <c r="J55" s="9"/>
      <c r="K55" s="9"/>
      <c r="L55" s="9"/>
      <c r="M55" s="9"/>
      <c r="N55" s="9"/>
      <c r="O55" s="9"/>
      <c r="P55" s="8"/>
      <c r="Q55" s="8"/>
      <c r="R55" s="8"/>
      <c r="S55" s="8"/>
      <c r="T55" s="8"/>
      <c r="U55" s="70"/>
      <c r="V55" s="70"/>
      <c r="W55" s="70"/>
      <c r="X55" s="70"/>
      <c r="Y55" s="140"/>
      <c r="Z55" s="23"/>
      <c r="AA55" s="23"/>
      <c r="AB55" s="23"/>
      <c r="AC55" s="23"/>
      <c r="AD55" s="23"/>
    </row>
    <row r="56" spans="1:30" ht="18.75">
      <c r="A56" s="9"/>
      <c r="B56" s="491" t="s">
        <v>52</v>
      </c>
      <c r="C56" s="492"/>
      <c r="D56" s="492"/>
      <c r="E56" s="492"/>
      <c r="F56" s="492"/>
      <c r="G56" s="492"/>
      <c r="H56" s="492"/>
      <c r="I56" s="492"/>
      <c r="J56" s="492"/>
      <c r="K56" s="492"/>
      <c r="L56" s="492"/>
      <c r="M56" s="492"/>
      <c r="N56" s="492"/>
      <c r="O56" s="492"/>
      <c r="P56" s="492"/>
      <c r="Q56" s="493"/>
      <c r="R56" s="8"/>
      <c r="S56" s="8"/>
      <c r="T56" s="8"/>
      <c r="U56" s="70"/>
      <c r="V56" s="70"/>
      <c r="W56" s="70"/>
      <c r="X56" s="70"/>
      <c r="Y56" s="140"/>
      <c r="Z56" s="23"/>
      <c r="AA56" s="23"/>
      <c r="AB56" s="23"/>
      <c r="AC56" s="23"/>
      <c r="AD56" s="23"/>
    </row>
    <row r="57" spans="1:30">
      <c r="O57" s="17"/>
      <c r="P57" s="8"/>
      <c r="Q57" s="110"/>
      <c r="R57" s="110"/>
      <c r="S57" s="110"/>
      <c r="T57" s="110"/>
      <c r="U57" s="139"/>
      <c r="V57" s="139"/>
      <c r="W57" s="139"/>
      <c r="X57" s="139"/>
      <c r="Y57" s="140"/>
      <c r="Z57" s="23"/>
      <c r="AA57" s="23"/>
      <c r="AB57" s="23"/>
      <c r="AC57" s="23"/>
      <c r="AD57" s="23"/>
    </row>
    <row r="58" spans="1:30">
      <c r="A58" s="479" t="s">
        <v>32</v>
      </c>
      <c r="B58" s="480"/>
      <c r="C58" s="480"/>
      <c r="D58" s="480"/>
      <c r="E58" s="480"/>
      <c r="F58" s="480"/>
      <c r="G58" s="480"/>
      <c r="H58" s="480"/>
      <c r="I58" s="480"/>
      <c r="J58" s="480"/>
      <c r="K58" s="480"/>
      <c r="L58" s="480"/>
      <c r="M58" s="480"/>
      <c r="N58" s="480"/>
      <c r="O58" s="480"/>
      <c r="P58" s="480"/>
      <c r="Q58" s="481"/>
      <c r="R58" s="111"/>
      <c r="S58" s="111"/>
      <c r="T58" s="111"/>
      <c r="U58" s="140"/>
      <c r="V58" s="140"/>
      <c r="W58" s="140"/>
      <c r="X58" s="140"/>
      <c r="Y58" s="140"/>
      <c r="Z58" s="23"/>
      <c r="AA58" s="23"/>
      <c r="AB58" s="23"/>
      <c r="AC58" s="23"/>
      <c r="AD58" s="23"/>
    </row>
    <row r="59" spans="1:30">
      <c r="A59" s="482"/>
      <c r="B59" s="483"/>
      <c r="C59" s="483"/>
      <c r="D59" s="483"/>
      <c r="E59" s="483"/>
      <c r="F59" s="483"/>
      <c r="G59" s="483"/>
      <c r="H59" s="483"/>
      <c r="I59" s="483"/>
      <c r="J59" s="483"/>
      <c r="K59" s="483"/>
      <c r="L59" s="483"/>
      <c r="M59" s="483"/>
      <c r="N59" s="483"/>
      <c r="O59" s="483"/>
      <c r="P59" s="483"/>
      <c r="Q59" s="484"/>
      <c r="R59" s="111"/>
      <c r="S59" s="111"/>
      <c r="T59" s="111"/>
      <c r="U59" s="140"/>
      <c r="V59" s="140"/>
      <c r="W59" s="140"/>
      <c r="X59" s="140"/>
      <c r="Y59" s="140"/>
      <c r="Z59" s="23"/>
      <c r="AA59" s="23"/>
      <c r="AB59" s="23"/>
      <c r="AC59" s="23"/>
      <c r="AD59" s="23"/>
    </row>
    <row r="60" spans="1:30">
      <c r="A60" s="482"/>
      <c r="B60" s="483"/>
      <c r="C60" s="483"/>
      <c r="D60" s="483"/>
      <c r="E60" s="483"/>
      <c r="F60" s="483"/>
      <c r="G60" s="483"/>
      <c r="H60" s="483"/>
      <c r="I60" s="483"/>
      <c r="J60" s="483"/>
      <c r="K60" s="483"/>
      <c r="L60" s="483"/>
      <c r="M60" s="483"/>
      <c r="N60" s="483"/>
      <c r="O60" s="483"/>
      <c r="P60" s="483"/>
      <c r="Q60" s="484"/>
      <c r="R60" s="111"/>
      <c r="S60" s="111"/>
      <c r="T60" s="111"/>
      <c r="U60" s="140"/>
      <c r="V60" s="140"/>
      <c r="W60" s="140"/>
      <c r="X60" s="140"/>
      <c r="Y60" s="70"/>
      <c r="Z60" s="8"/>
      <c r="AA60" s="8"/>
      <c r="AB60" s="8"/>
      <c r="AC60" s="8"/>
      <c r="AD60" s="8"/>
    </row>
    <row r="61" spans="1:30">
      <c r="A61" s="482"/>
      <c r="B61" s="483"/>
      <c r="C61" s="483"/>
      <c r="D61" s="483"/>
      <c r="E61" s="483"/>
      <c r="F61" s="483"/>
      <c r="G61" s="483"/>
      <c r="H61" s="483"/>
      <c r="I61" s="483"/>
      <c r="J61" s="483"/>
      <c r="K61" s="483"/>
      <c r="L61" s="483"/>
      <c r="M61" s="483"/>
      <c r="N61" s="483"/>
      <c r="O61" s="483"/>
      <c r="P61" s="483"/>
      <c r="Q61" s="484"/>
      <c r="R61" s="70"/>
      <c r="S61" s="70"/>
      <c r="T61" s="70"/>
      <c r="U61" s="70"/>
      <c r="V61" s="70"/>
      <c r="W61" s="70"/>
      <c r="X61" s="70"/>
      <c r="Y61" s="70"/>
      <c r="Z61" s="8"/>
      <c r="AA61" s="8"/>
      <c r="AB61" s="8"/>
      <c r="AC61" s="8"/>
      <c r="AD61" s="8"/>
    </row>
    <row r="62" spans="1:30">
      <c r="A62" s="482"/>
      <c r="B62" s="483"/>
      <c r="C62" s="483"/>
      <c r="D62" s="483"/>
      <c r="E62" s="483"/>
      <c r="F62" s="483"/>
      <c r="G62" s="483"/>
      <c r="H62" s="483"/>
      <c r="I62" s="483"/>
      <c r="J62" s="483"/>
      <c r="K62" s="483"/>
      <c r="L62" s="483"/>
      <c r="M62" s="483"/>
      <c r="N62" s="483"/>
      <c r="O62" s="483"/>
      <c r="P62" s="483"/>
      <c r="Q62" s="484"/>
      <c r="U62" s="79"/>
      <c r="V62" s="79"/>
      <c r="W62" s="79"/>
      <c r="X62" s="79"/>
      <c r="Y62" s="79"/>
    </row>
    <row r="63" spans="1:30">
      <c r="A63" s="482"/>
      <c r="B63" s="483"/>
      <c r="C63" s="483"/>
      <c r="D63" s="483"/>
      <c r="E63" s="483"/>
      <c r="F63" s="483"/>
      <c r="G63" s="483"/>
      <c r="H63" s="483"/>
      <c r="I63" s="483"/>
      <c r="J63" s="483"/>
      <c r="K63" s="483"/>
      <c r="L63" s="483"/>
      <c r="M63" s="483"/>
      <c r="N63" s="483"/>
      <c r="O63" s="483"/>
      <c r="P63" s="483"/>
      <c r="Q63" s="484"/>
      <c r="U63" s="79"/>
      <c r="V63" s="79"/>
      <c r="W63" s="79"/>
      <c r="X63" s="79"/>
      <c r="Y63" s="79"/>
    </row>
    <row r="64" spans="1:30">
      <c r="A64" s="482"/>
      <c r="B64" s="483"/>
      <c r="C64" s="483"/>
      <c r="D64" s="483"/>
      <c r="E64" s="483"/>
      <c r="F64" s="483"/>
      <c r="G64" s="483"/>
      <c r="H64" s="483"/>
      <c r="I64" s="483"/>
      <c r="J64" s="483"/>
      <c r="K64" s="483"/>
      <c r="L64" s="483"/>
      <c r="M64" s="483"/>
      <c r="N64" s="483"/>
      <c r="O64" s="483"/>
      <c r="P64" s="483"/>
      <c r="Q64" s="484"/>
      <c r="U64" s="79"/>
      <c r="V64" s="79"/>
      <c r="W64" s="79"/>
      <c r="X64" s="79"/>
      <c r="Y64" s="79"/>
    </row>
    <row r="65" spans="1:25">
      <c r="A65" s="485"/>
      <c r="B65" s="486"/>
      <c r="C65" s="486"/>
      <c r="D65" s="486"/>
      <c r="E65" s="486"/>
      <c r="F65" s="486"/>
      <c r="G65" s="486"/>
      <c r="H65" s="486"/>
      <c r="I65" s="486"/>
      <c r="J65" s="486"/>
      <c r="K65" s="486"/>
      <c r="L65" s="486"/>
      <c r="M65" s="486"/>
      <c r="N65" s="486"/>
      <c r="O65" s="486"/>
      <c r="P65" s="486"/>
      <c r="Q65" s="487"/>
      <c r="U65" s="79"/>
      <c r="V65" s="79"/>
      <c r="W65" s="79"/>
      <c r="X65" s="79"/>
      <c r="Y65" s="79"/>
    </row>
    <row r="66" spans="1:25">
      <c r="N66" s="9"/>
      <c r="U66" s="79"/>
      <c r="V66" s="79"/>
      <c r="W66" s="79"/>
      <c r="X66" s="79"/>
      <c r="Y66" s="79"/>
    </row>
    <row r="67" spans="1:25">
      <c r="N67" s="9"/>
    </row>
    <row r="68" spans="1:25">
      <c r="N68" s="9"/>
    </row>
    <row r="69" spans="1:25">
      <c r="N69" s="9"/>
    </row>
    <row r="70" spans="1:25" ht="15.75">
      <c r="A70" s="217"/>
      <c r="B70" s="218"/>
      <c r="C70" s="218"/>
      <c r="D70" s="218"/>
      <c r="E70" s="218"/>
      <c r="F70" s="218"/>
      <c r="G70" s="218"/>
      <c r="H70" s="218"/>
      <c r="I70" s="218"/>
      <c r="J70" s="218"/>
      <c r="K70" s="218"/>
      <c r="L70" s="218"/>
      <c r="M70" s="218"/>
      <c r="N70" s="218"/>
      <c r="O70" s="218"/>
      <c r="P70" s="218"/>
      <c r="Q70" s="218"/>
      <c r="R70" s="218"/>
      <c r="S70" s="218"/>
      <c r="T70" s="218"/>
      <c r="U70" s="218"/>
      <c r="V70" s="218"/>
    </row>
    <row r="71" spans="1:25" ht="15.75">
      <c r="A71" s="217"/>
      <c r="B71" s="218"/>
      <c r="C71" s="218"/>
      <c r="D71" s="218"/>
      <c r="E71" s="218"/>
      <c r="F71" s="218"/>
      <c r="G71" s="218"/>
      <c r="H71" s="218"/>
      <c r="I71" s="218"/>
      <c r="J71" s="218"/>
      <c r="K71" s="218"/>
      <c r="L71" s="218"/>
      <c r="M71" s="218"/>
      <c r="N71" s="218"/>
      <c r="O71" s="218"/>
      <c r="P71" s="218"/>
      <c r="Q71" s="218"/>
      <c r="R71" s="218"/>
      <c r="S71" s="218"/>
      <c r="T71" s="218"/>
      <c r="U71" s="218"/>
      <c r="V71" s="218"/>
    </row>
    <row r="72" spans="1:25" ht="15.75">
      <c r="A72" s="217"/>
      <c r="B72" s="218"/>
      <c r="C72" s="218"/>
      <c r="D72" s="218"/>
      <c r="E72" s="218"/>
      <c r="F72" s="218"/>
      <c r="G72" s="218"/>
      <c r="H72" s="218"/>
      <c r="I72" s="218"/>
      <c r="J72" s="218"/>
      <c r="K72" s="218"/>
      <c r="L72" s="218"/>
      <c r="M72" s="218"/>
      <c r="N72" s="218"/>
      <c r="O72" s="218"/>
      <c r="P72" s="218"/>
      <c r="Q72" s="218"/>
      <c r="R72" s="218"/>
      <c r="S72" s="218"/>
      <c r="T72" s="218"/>
      <c r="U72" s="218"/>
      <c r="V72" s="218"/>
    </row>
    <row r="73" spans="1:25">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25">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25">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25">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25">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25">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25">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25">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sheetData>
  <sheetProtection password="C922" sheet="1" objects="1" scenarios="1"/>
  <mergeCells count="41">
    <mergeCell ref="M17:N17"/>
    <mergeCell ref="O17:Q17"/>
    <mergeCell ref="O16:Q16"/>
    <mergeCell ref="H11:K12"/>
    <mergeCell ref="H5:K6"/>
    <mergeCell ref="A17:H17"/>
    <mergeCell ref="B6:D6"/>
    <mergeCell ref="R6:T6"/>
    <mergeCell ref="B7:D7"/>
    <mergeCell ref="R7:T7"/>
    <mergeCell ref="B14:C14"/>
    <mergeCell ref="E14:F14"/>
    <mergeCell ref="R14:S14"/>
    <mergeCell ref="A28:G28"/>
    <mergeCell ref="M20:N20"/>
    <mergeCell ref="A20:H20"/>
    <mergeCell ref="J31:M33"/>
    <mergeCell ref="D33:F33"/>
    <mergeCell ref="M21:N21"/>
    <mergeCell ref="A21:H21"/>
    <mergeCell ref="A25:H25"/>
    <mergeCell ref="A26:G26"/>
    <mergeCell ref="A18:H18"/>
    <mergeCell ref="M18:N18"/>
    <mergeCell ref="A19:H19"/>
    <mergeCell ref="M19:N19"/>
    <mergeCell ref="A27:G27"/>
    <mergeCell ref="B40:C40"/>
    <mergeCell ref="E40:F40"/>
    <mergeCell ref="H40:I40"/>
    <mergeCell ref="A43:H43"/>
    <mergeCell ref="A44:H44"/>
    <mergeCell ref="A45:H45"/>
    <mergeCell ref="A58:Q65"/>
    <mergeCell ref="A51:H51"/>
    <mergeCell ref="A52:G52"/>
    <mergeCell ref="A53:G53"/>
    <mergeCell ref="A54:G54"/>
    <mergeCell ref="B56:Q56"/>
    <mergeCell ref="A47:H47"/>
    <mergeCell ref="A46:H46"/>
  </mergeCells>
  <pageMargins left="0.7" right="0.7" top="0.75" bottom="0.75" header="0.3" footer="0.3"/>
  <pageSetup scale="40" orientation="portrait" r:id="rId1"/>
  <headerFooter>
    <oddFooter>&amp;F</oddFooter>
  </headerFooter>
</worksheet>
</file>

<file path=xl/worksheets/sheet3.xml><?xml version="1.0" encoding="utf-8"?>
<worksheet xmlns="http://schemas.openxmlformats.org/spreadsheetml/2006/main" xmlns:r="http://schemas.openxmlformats.org/officeDocument/2006/relationships">
  <dimension ref="A1:AM130"/>
  <sheetViews>
    <sheetView zoomScale="75" zoomScaleNormal="75" workbookViewId="0">
      <selection activeCell="A4" sqref="A4"/>
    </sheetView>
  </sheetViews>
  <sheetFormatPr defaultRowHeight="15"/>
  <cols>
    <col min="1" max="1" width="8.7109375" customWidth="1"/>
    <col min="2" max="2" width="10.140625" customWidth="1"/>
    <col min="3" max="3" width="5.42578125" customWidth="1"/>
    <col min="4" max="4" width="2" customWidth="1"/>
    <col min="5" max="5" width="16" customWidth="1"/>
    <col min="6" max="6" width="6" customWidth="1"/>
    <col min="7" max="7" width="8.5703125" customWidth="1"/>
    <col min="8" max="8" width="24.85546875" customWidth="1"/>
    <col min="9" max="9" width="15.42578125" customWidth="1"/>
    <col min="10" max="10" width="8" customWidth="1"/>
    <col min="11" max="11" width="27.5703125" customWidth="1"/>
    <col min="12" max="12" width="13" customWidth="1"/>
    <col min="13" max="14" width="14.28515625" customWidth="1"/>
    <col min="15" max="15" width="10.42578125" customWidth="1"/>
    <col min="16" max="16" width="11.7109375" customWidth="1"/>
    <col min="21" max="21" width="23.42578125" customWidth="1"/>
    <col min="27" max="27" width="7.28515625" customWidth="1"/>
    <col min="28" max="28" width="11.7109375" customWidth="1"/>
    <col min="31" max="31" width="10.5703125" customWidth="1"/>
  </cols>
  <sheetData>
    <row r="1" spans="1:39">
      <c r="A1" s="9" t="s">
        <v>19</v>
      </c>
      <c r="B1" s="9"/>
      <c r="C1" s="9"/>
      <c r="D1" s="9"/>
      <c r="E1" s="9"/>
      <c r="F1" s="9"/>
      <c r="G1" s="9"/>
      <c r="H1" s="9"/>
      <c r="I1" s="9"/>
      <c r="J1" s="9"/>
      <c r="K1" s="9"/>
      <c r="L1" s="9"/>
      <c r="M1" s="9"/>
      <c r="N1" s="9"/>
      <c r="O1" s="9"/>
      <c r="P1" s="9"/>
      <c r="Q1" s="9"/>
      <c r="T1" s="8"/>
      <c r="U1" s="8"/>
      <c r="V1" s="70"/>
      <c r="W1" s="70"/>
      <c r="X1" s="70"/>
      <c r="Y1" s="70"/>
      <c r="Z1" s="70"/>
      <c r="AA1" s="70"/>
      <c r="AB1" s="70"/>
      <c r="AC1" s="70"/>
      <c r="AD1" s="70"/>
      <c r="AE1" s="70"/>
      <c r="AF1" s="70"/>
      <c r="AG1" s="70"/>
      <c r="AH1" s="70"/>
      <c r="AI1" s="8"/>
      <c r="AJ1" s="8"/>
      <c r="AK1" s="8"/>
      <c r="AL1" s="8"/>
      <c r="AM1" s="8"/>
    </row>
    <row r="2" spans="1:39">
      <c r="A2" s="9" t="s">
        <v>17</v>
      </c>
      <c r="B2" s="9"/>
      <c r="C2" s="9"/>
      <c r="D2" s="9"/>
      <c r="E2" s="9"/>
      <c r="F2" s="9"/>
      <c r="G2" s="9"/>
      <c r="H2" s="9"/>
      <c r="I2" s="9"/>
      <c r="J2" s="9"/>
      <c r="K2" s="9"/>
      <c r="L2" s="9"/>
      <c r="M2" s="9"/>
      <c r="N2" s="9"/>
      <c r="O2" s="9"/>
      <c r="P2" s="9"/>
      <c r="Q2" s="9"/>
      <c r="T2" s="8"/>
      <c r="U2" s="66"/>
      <c r="V2" s="202"/>
      <c r="W2" s="202"/>
      <c r="X2" s="202"/>
      <c r="Y2" s="202"/>
      <c r="Z2" s="202"/>
      <c r="AA2" s="202"/>
      <c r="AB2" s="70"/>
      <c r="AC2" s="70"/>
      <c r="AD2" s="70"/>
      <c r="AE2" s="70"/>
      <c r="AF2" s="70"/>
      <c r="AG2" s="70"/>
      <c r="AH2" s="70"/>
      <c r="AI2" s="8"/>
      <c r="AJ2" s="8"/>
      <c r="AK2" s="8"/>
      <c r="AL2" s="8"/>
      <c r="AM2" s="8"/>
    </row>
    <row r="3" spans="1:39">
      <c r="A3" s="9"/>
      <c r="B3" s="9"/>
      <c r="C3" s="9"/>
      <c r="D3" s="9"/>
      <c r="E3" s="9"/>
      <c r="F3" s="9"/>
      <c r="G3" s="9"/>
      <c r="H3" s="9"/>
      <c r="I3" s="9"/>
      <c r="J3" s="9"/>
      <c r="K3" s="9"/>
      <c r="L3" s="9"/>
      <c r="M3" s="9"/>
      <c r="N3" s="9"/>
      <c r="O3" s="9"/>
      <c r="P3" s="9"/>
      <c r="Q3" s="9"/>
      <c r="T3" s="8"/>
      <c r="U3" s="8"/>
      <c r="V3" s="70"/>
      <c r="W3" s="70"/>
      <c r="X3" s="70"/>
      <c r="Y3" s="70"/>
      <c r="Z3" s="70"/>
      <c r="AA3" s="70"/>
      <c r="AB3" s="70"/>
      <c r="AC3" s="70"/>
      <c r="AD3" s="70"/>
      <c r="AE3" s="70"/>
      <c r="AF3" s="70"/>
      <c r="AG3" s="70"/>
      <c r="AH3" s="70"/>
      <c r="AI3" s="8"/>
      <c r="AJ3" s="8"/>
      <c r="AK3" s="8"/>
      <c r="AL3" s="8"/>
      <c r="AM3" s="8"/>
    </row>
    <row r="4" spans="1:39">
      <c r="A4" s="9"/>
      <c r="B4" s="9"/>
      <c r="C4" s="9"/>
      <c r="D4" s="9"/>
      <c r="E4" s="4">
        <f>C10-C11-F11-I11-E7</f>
        <v>0.30000000000000004</v>
      </c>
      <c r="F4" s="9"/>
      <c r="G4" s="9"/>
      <c r="H4" s="9"/>
      <c r="I4" s="9"/>
      <c r="J4" s="9"/>
      <c r="K4" s="9"/>
      <c r="L4" s="9"/>
      <c r="M4" s="9"/>
      <c r="N4" s="9"/>
      <c r="O4" s="9"/>
      <c r="P4" s="9"/>
      <c r="Q4" s="9"/>
      <c r="T4" s="8"/>
      <c r="U4" s="23"/>
      <c r="V4" s="140"/>
      <c r="W4" s="140"/>
      <c r="X4" s="140"/>
      <c r="Y4" s="139"/>
      <c r="Z4" s="140"/>
      <c r="AA4" s="140"/>
      <c r="AB4" s="140"/>
      <c r="AC4" s="140"/>
      <c r="AD4" s="140"/>
      <c r="AE4" s="140"/>
      <c r="AF4" s="140"/>
      <c r="AG4" s="140"/>
      <c r="AH4" s="70"/>
      <c r="AI4" s="8"/>
      <c r="AJ4" s="8"/>
      <c r="AK4" s="8"/>
      <c r="AL4" s="8"/>
      <c r="AM4" s="8"/>
    </row>
    <row r="5" spans="1:39" ht="15" customHeight="1">
      <c r="A5" s="9"/>
      <c r="B5" s="9"/>
      <c r="C5" s="9"/>
      <c r="D5" s="9"/>
      <c r="E5" s="11" t="s">
        <v>4</v>
      </c>
      <c r="F5" s="9"/>
      <c r="G5" s="9"/>
      <c r="H5" s="9"/>
      <c r="I5" s="9"/>
      <c r="J5" s="9"/>
      <c r="K5" s="507" t="s">
        <v>40</v>
      </c>
      <c r="L5" s="507"/>
      <c r="M5" s="507"/>
      <c r="N5" s="507"/>
      <c r="O5" s="81"/>
      <c r="P5" s="9"/>
      <c r="Q5" s="9"/>
      <c r="T5" s="8"/>
      <c r="U5" s="23"/>
      <c r="V5" s="140"/>
      <c r="W5" s="140"/>
      <c r="X5" s="140"/>
      <c r="Y5" s="95"/>
      <c r="Z5" s="140"/>
      <c r="AA5" s="140"/>
      <c r="AB5" s="70"/>
      <c r="AC5" s="140"/>
      <c r="AD5" s="140"/>
      <c r="AE5" s="70"/>
      <c r="AF5" s="70"/>
      <c r="AG5" s="70"/>
      <c r="AH5" s="70"/>
      <c r="AI5" s="8"/>
      <c r="AJ5" s="8"/>
      <c r="AK5" s="8"/>
      <c r="AL5" s="8"/>
      <c r="AM5" s="8"/>
    </row>
    <row r="6" spans="1:39">
      <c r="A6" s="9"/>
      <c r="B6" s="527"/>
      <c r="C6" s="527"/>
      <c r="D6" s="527"/>
      <c r="E6" s="4"/>
      <c r="F6" s="9"/>
      <c r="G6" s="9"/>
      <c r="H6" s="9"/>
      <c r="I6" s="9"/>
      <c r="J6" s="9"/>
      <c r="K6" s="507"/>
      <c r="L6" s="507"/>
      <c r="M6" s="507"/>
      <c r="N6" s="507"/>
      <c r="O6" s="81"/>
      <c r="P6" s="9"/>
      <c r="Q6" s="9"/>
      <c r="T6" s="8"/>
      <c r="U6" s="23"/>
      <c r="V6" s="139"/>
      <c r="W6" s="139"/>
      <c r="X6" s="139"/>
      <c r="Y6" s="7"/>
      <c r="Z6" s="140"/>
      <c r="AA6" s="140"/>
      <c r="AB6" s="140"/>
      <c r="AC6" s="140"/>
      <c r="AD6" s="70"/>
      <c r="AE6" s="70"/>
      <c r="AF6" s="70"/>
      <c r="AG6" s="70"/>
      <c r="AH6" s="70"/>
      <c r="AI6" s="8"/>
      <c r="AJ6" s="8"/>
      <c r="AK6" s="8"/>
      <c r="AL6" s="8"/>
      <c r="AM6" s="8"/>
    </row>
    <row r="7" spans="1:39">
      <c r="A7" s="9"/>
      <c r="B7" s="509" t="s">
        <v>154</v>
      </c>
      <c r="C7" s="509"/>
      <c r="D7" s="510"/>
      <c r="E7" s="13">
        <f>Q21</f>
        <v>0.7</v>
      </c>
      <c r="F7" s="9"/>
      <c r="G7" s="9"/>
      <c r="H7" s="9"/>
      <c r="I7" s="9"/>
      <c r="J7" s="9"/>
      <c r="K7" s="81"/>
      <c r="L7" s="81"/>
      <c r="M7" s="81"/>
      <c r="N7" s="81"/>
      <c r="O7" s="81"/>
      <c r="P7" s="9"/>
      <c r="Q7" s="9"/>
      <c r="T7" s="8"/>
      <c r="U7" s="23"/>
      <c r="V7" s="141"/>
      <c r="W7" s="141"/>
      <c r="X7" s="141"/>
      <c r="Y7" s="7"/>
      <c r="Z7" s="140"/>
      <c r="AA7" s="140"/>
      <c r="AB7" s="140"/>
      <c r="AC7" s="140"/>
      <c r="AD7" s="140"/>
      <c r="AE7" s="140"/>
      <c r="AF7" s="140"/>
      <c r="AG7" s="140"/>
      <c r="AH7" s="70"/>
      <c r="AI7" s="8"/>
      <c r="AJ7" s="8"/>
      <c r="AK7" s="8"/>
      <c r="AL7" s="8"/>
      <c r="AM7" s="8"/>
    </row>
    <row r="8" spans="1:39">
      <c r="A8" s="9"/>
      <c r="B8" s="9"/>
      <c r="C8" s="14"/>
      <c r="D8" s="15"/>
      <c r="E8" s="16"/>
      <c r="F8" s="14"/>
      <c r="G8" s="15"/>
      <c r="H8" s="16"/>
      <c r="I8" s="10"/>
      <c r="J8" s="9"/>
      <c r="K8" s="9"/>
      <c r="L8" s="9"/>
      <c r="M8" s="9"/>
      <c r="N8" s="9"/>
      <c r="O8" s="9"/>
      <c r="P8" s="9"/>
      <c r="Q8" s="9"/>
      <c r="T8" s="8"/>
      <c r="U8" s="23"/>
      <c r="V8" s="140"/>
      <c r="W8" s="140"/>
      <c r="X8" s="140"/>
      <c r="Y8" s="140"/>
      <c r="Z8" s="140"/>
      <c r="AA8" s="140"/>
      <c r="AB8" s="140"/>
      <c r="AC8" s="140"/>
      <c r="AD8" s="140"/>
      <c r="AE8" s="140"/>
      <c r="AF8" s="140"/>
      <c r="AG8" s="140"/>
      <c r="AH8" s="140"/>
      <c r="AI8" s="8"/>
      <c r="AJ8" s="8"/>
      <c r="AK8" s="8"/>
      <c r="AL8" s="8"/>
      <c r="AM8" s="8"/>
    </row>
    <row r="9" spans="1:39">
      <c r="A9" s="9"/>
      <c r="B9" s="9"/>
      <c r="C9" s="10"/>
      <c r="D9" s="9"/>
      <c r="E9" s="9"/>
      <c r="F9" s="10"/>
      <c r="G9" s="9"/>
      <c r="H9" s="48"/>
      <c r="I9" s="4"/>
      <c r="J9" s="9"/>
      <c r="K9" s="9"/>
      <c r="L9" s="9"/>
      <c r="M9" s="9"/>
      <c r="N9" s="9"/>
      <c r="O9" s="9"/>
      <c r="P9" s="9"/>
      <c r="Q9" s="9"/>
      <c r="T9" s="8"/>
      <c r="U9" s="23"/>
      <c r="V9" s="140"/>
      <c r="W9" s="139"/>
      <c r="X9" s="140"/>
      <c r="Y9" s="140"/>
      <c r="Z9" s="140"/>
      <c r="AA9" s="140"/>
      <c r="AB9" s="139"/>
      <c r="AC9" s="7"/>
      <c r="AD9" s="70"/>
      <c r="AE9" s="70"/>
      <c r="AF9" s="70"/>
      <c r="AG9" s="70"/>
      <c r="AH9" s="70"/>
      <c r="AI9" s="8"/>
      <c r="AJ9" s="8"/>
      <c r="AK9" s="8"/>
      <c r="AL9" s="8"/>
      <c r="AM9" s="8"/>
    </row>
    <row r="10" spans="1:39">
      <c r="A10" s="9"/>
      <c r="B10" s="51" t="s">
        <v>7</v>
      </c>
      <c r="C10" s="6">
        <f>Q18</f>
        <v>12</v>
      </c>
      <c r="D10" s="9"/>
      <c r="E10" s="9"/>
      <c r="F10" s="10"/>
      <c r="G10" s="9"/>
      <c r="H10" s="9"/>
      <c r="I10" s="10"/>
      <c r="J10" s="9"/>
      <c r="K10" s="507" t="s">
        <v>36</v>
      </c>
      <c r="L10" s="526"/>
      <c r="M10" s="526"/>
      <c r="N10" s="526"/>
      <c r="O10" s="81"/>
      <c r="P10" s="9"/>
      <c r="Q10" s="9"/>
      <c r="T10" s="8"/>
      <c r="U10" s="23"/>
      <c r="V10" s="140"/>
      <c r="W10" s="7"/>
      <c r="X10" s="140"/>
      <c r="Y10" s="140"/>
      <c r="Z10" s="140"/>
      <c r="AA10" s="140"/>
      <c r="AB10" s="140"/>
      <c r="AC10" s="140"/>
      <c r="AD10" s="140"/>
      <c r="AE10" s="140"/>
      <c r="AF10" s="140"/>
      <c r="AG10" s="140"/>
      <c r="AH10" s="70"/>
      <c r="AI10" s="8"/>
      <c r="AJ10" s="8"/>
      <c r="AK10" s="8"/>
      <c r="AL10" s="8"/>
      <c r="AM10" s="8"/>
    </row>
    <row r="11" spans="1:39">
      <c r="A11" s="9"/>
      <c r="B11" s="50" t="s">
        <v>8</v>
      </c>
      <c r="C11" s="3">
        <f>Q19</f>
        <v>8</v>
      </c>
      <c r="D11" s="9"/>
      <c r="E11" s="22" t="s">
        <v>109</v>
      </c>
      <c r="F11" s="2">
        <f>Q20</f>
        <v>0.99999999999999989</v>
      </c>
      <c r="G11" s="9"/>
      <c r="H11" s="52" t="s">
        <v>41</v>
      </c>
      <c r="I11" s="5">
        <f>Q22</f>
        <v>2</v>
      </c>
      <c r="J11" s="9"/>
      <c r="K11" s="526"/>
      <c r="L11" s="526"/>
      <c r="M11" s="526"/>
      <c r="N11" s="526"/>
      <c r="O11" s="81"/>
      <c r="P11" s="9"/>
      <c r="Q11" s="9"/>
      <c r="T11" s="8"/>
      <c r="U11" s="23"/>
      <c r="V11" s="140"/>
      <c r="W11" s="7"/>
      <c r="X11" s="140"/>
      <c r="Y11" s="139"/>
      <c r="Z11" s="7"/>
      <c r="AA11" s="140"/>
      <c r="AB11" s="140"/>
      <c r="AC11" s="7"/>
      <c r="AD11" s="70"/>
      <c r="AE11" s="140"/>
      <c r="AF11" s="140"/>
      <c r="AG11" s="140"/>
      <c r="AH11" s="140"/>
      <c r="AI11" s="8"/>
      <c r="AJ11" s="8"/>
      <c r="AK11" s="8"/>
      <c r="AL11" s="8"/>
      <c r="AM11" s="8"/>
    </row>
    <row r="12" spans="1:39">
      <c r="A12" s="9"/>
      <c r="B12" s="9"/>
      <c r="C12" s="11" t="s">
        <v>3</v>
      </c>
      <c r="D12" s="9"/>
      <c r="E12" s="9"/>
      <c r="F12" s="10"/>
      <c r="G12" s="9"/>
      <c r="H12" s="9"/>
      <c r="I12" s="11" t="s">
        <v>10</v>
      </c>
      <c r="J12" s="9"/>
      <c r="K12" s="93"/>
      <c r="L12" s="81"/>
      <c r="M12" s="81"/>
      <c r="N12" s="81"/>
      <c r="O12" s="81"/>
      <c r="P12" s="9"/>
      <c r="Q12" s="9"/>
      <c r="T12" s="8"/>
      <c r="U12" s="23"/>
      <c r="V12" s="140"/>
      <c r="W12" s="95"/>
      <c r="X12" s="140"/>
      <c r="Y12" s="140"/>
      <c r="Z12" s="140"/>
      <c r="AA12" s="140"/>
      <c r="AB12" s="140"/>
      <c r="AC12" s="95"/>
      <c r="AD12" s="70"/>
      <c r="AE12" s="70"/>
      <c r="AF12" s="70"/>
      <c r="AG12" s="140"/>
      <c r="AH12" s="70"/>
      <c r="AI12" s="8"/>
      <c r="AJ12" s="8"/>
      <c r="AK12" s="8"/>
      <c r="AL12" s="8"/>
      <c r="AM12" s="8"/>
    </row>
    <row r="13" spans="1:39">
      <c r="A13" s="9"/>
      <c r="B13" s="9"/>
      <c r="C13" s="25"/>
      <c r="D13" s="9"/>
      <c r="E13" s="9"/>
      <c r="F13" s="26"/>
      <c r="G13" s="9"/>
      <c r="H13" s="9"/>
      <c r="I13" s="26"/>
      <c r="J13" s="9"/>
      <c r="K13" s="9"/>
      <c r="L13" s="9"/>
      <c r="M13" s="9"/>
      <c r="N13" s="9"/>
      <c r="O13" s="9"/>
      <c r="P13" s="9"/>
      <c r="Q13" s="9"/>
      <c r="T13" s="8"/>
      <c r="U13" s="23"/>
      <c r="V13" s="140"/>
      <c r="W13" s="140"/>
      <c r="X13" s="140"/>
      <c r="Y13" s="140"/>
      <c r="Z13" s="140"/>
      <c r="AA13" s="140"/>
      <c r="AB13" s="140"/>
      <c r="AC13" s="140"/>
      <c r="AD13" s="140"/>
      <c r="AE13" s="140"/>
      <c r="AF13" s="140"/>
      <c r="AG13" s="140"/>
      <c r="AH13" s="70"/>
      <c r="AI13" s="8"/>
      <c r="AJ13" s="8"/>
      <c r="AK13" s="8"/>
      <c r="AL13" s="8"/>
      <c r="AM13" s="8"/>
    </row>
    <row r="14" spans="1:39">
      <c r="A14" s="9"/>
      <c r="B14" s="496" t="s">
        <v>2</v>
      </c>
      <c r="C14" s="497"/>
      <c r="D14" s="9"/>
      <c r="E14" s="496" t="s">
        <v>109</v>
      </c>
      <c r="F14" s="497"/>
      <c r="G14" s="9"/>
      <c r="H14" s="496" t="s">
        <v>41</v>
      </c>
      <c r="I14" s="497"/>
      <c r="J14" s="9"/>
      <c r="K14" s="9"/>
      <c r="L14" s="9"/>
      <c r="M14" s="9"/>
      <c r="N14" s="9"/>
      <c r="O14" s="9"/>
      <c r="P14" s="9"/>
      <c r="Q14" s="9"/>
      <c r="T14" s="8"/>
      <c r="U14" s="23"/>
      <c r="V14" s="139"/>
      <c r="W14" s="140"/>
      <c r="X14" s="140"/>
      <c r="Y14" s="139"/>
      <c r="Z14" s="140"/>
      <c r="AA14" s="140"/>
      <c r="AB14" s="139"/>
      <c r="AC14" s="140"/>
      <c r="AD14" s="140"/>
      <c r="AE14" s="140"/>
      <c r="AF14" s="140"/>
      <c r="AG14" s="140"/>
      <c r="AH14" s="70"/>
      <c r="AI14" s="8"/>
      <c r="AJ14" s="8"/>
      <c r="AK14" s="8"/>
      <c r="AL14" s="8"/>
      <c r="AM14" s="8"/>
    </row>
    <row r="15" spans="1:39" ht="15.75" thickBot="1">
      <c r="A15" s="9"/>
      <c r="B15" s="9"/>
      <c r="C15" s="9"/>
      <c r="D15" s="9"/>
      <c r="E15" s="9"/>
      <c r="F15" s="9"/>
      <c r="G15" s="9"/>
      <c r="H15" s="9"/>
      <c r="I15" s="9"/>
      <c r="J15" s="9"/>
      <c r="K15" s="9"/>
      <c r="L15" s="9"/>
      <c r="M15" s="9"/>
      <c r="N15" s="9"/>
      <c r="O15" s="9"/>
      <c r="P15" s="9"/>
      <c r="Q15" s="9"/>
      <c r="T15" s="8"/>
      <c r="U15" s="23"/>
      <c r="V15" s="140"/>
      <c r="W15" s="140"/>
      <c r="X15" s="140"/>
      <c r="Y15" s="140"/>
      <c r="Z15" s="140"/>
      <c r="AA15" s="140"/>
      <c r="AB15" s="140"/>
      <c r="AC15" s="140"/>
      <c r="AD15" s="140"/>
      <c r="AE15" s="140"/>
      <c r="AF15" s="140"/>
      <c r="AG15" s="140"/>
      <c r="AH15" s="70"/>
      <c r="AI15" s="8"/>
      <c r="AJ15" s="8"/>
      <c r="AK15" s="8"/>
      <c r="AL15" s="8"/>
      <c r="AM15" s="8"/>
    </row>
    <row r="16" spans="1:39" ht="15.75" thickTop="1">
      <c r="A16" s="9"/>
      <c r="B16" s="9"/>
      <c r="C16" s="9"/>
      <c r="D16" s="9"/>
      <c r="E16" s="9"/>
      <c r="F16" s="9"/>
      <c r="G16" s="9"/>
      <c r="H16" s="9"/>
      <c r="I16" s="9"/>
      <c r="J16" s="9"/>
      <c r="K16" s="9"/>
      <c r="L16" s="235"/>
      <c r="M16" s="235"/>
      <c r="N16" s="523" t="s">
        <v>152</v>
      </c>
      <c r="O16" s="524"/>
      <c r="P16" s="525"/>
      <c r="Q16" s="235"/>
      <c r="T16" s="8"/>
      <c r="U16" s="23"/>
      <c r="V16" s="140"/>
      <c r="W16" s="140"/>
      <c r="X16" s="140"/>
      <c r="Y16" s="140"/>
      <c r="Z16" s="140"/>
      <c r="AA16" s="140"/>
      <c r="AB16" s="140"/>
      <c r="AC16" s="140"/>
      <c r="AD16" s="140"/>
      <c r="AE16" s="140"/>
      <c r="AF16" s="140"/>
      <c r="AG16" s="140"/>
      <c r="AH16" s="70"/>
      <c r="AI16" s="8"/>
      <c r="AJ16" s="8"/>
      <c r="AK16" s="8"/>
      <c r="AL16" s="8"/>
      <c r="AM16" s="8"/>
    </row>
    <row r="17" spans="1:39">
      <c r="A17" s="528" t="s">
        <v>44</v>
      </c>
      <c r="B17" s="529"/>
      <c r="C17" s="529"/>
      <c r="D17" s="529"/>
      <c r="E17" s="529"/>
      <c r="F17" s="529"/>
      <c r="G17" s="529"/>
      <c r="H17" s="529"/>
      <c r="I17" s="34" t="s">
        <v>97</v>
      </c>
      <c r="J17" s="59">
        <f>E4+I11</f>
        <v>2.2999999999999998</v>
      </c>
      <c r="K17" s="9"/>
      <c r="L17" s="518" t="s">
        <v>150</v>
      </c>
      <c r="M17" s="519"/>
      <c r="N17" s="520" t="s">
        <v>149</v>
      </c>
      <c r="O17" s="521"/>
      <c r="P17" s="522"/>
      <c r="Q17" s="229" t="s">
        <v>151</v>
      </c>
      <c r="T17" s="8"/>
      <c r="U17" s="140"/>
      <c r="V17" s="140"/>
      <c r="W17" s="140"/>
      <c r="X17" s="140"/>
      <c r="Y17" s="140"/>
      <c r="Z17" s="140"/>
      <c r="AA17" s="140"/>
      <c r="AB17" s="140"/>
      <c r="AC17" s="68"/>
      <c r="AD17" s="139"/>
      <c r="AE17" s="140"/>
      <c r="AF17" s="140"/>
      <c r="AG17" s="140"/>
      <c r="AH17" s="70"/>
      <c r="AI17" s="8"/>
      <c r="AJ17" s="8"/>
      <c r="AK17" s="8"/>
      <c r="AL17" s="8"/>
      <c r="AM17" s="8"/>
    </row>
    <row r="18" spans="1:39">
      <c r="A18" s="477" t="s">
        <v>46</v>
      </c>
      <c r="B18" s="478"/>
      <c r="C18" s="478"/>
      <c r="D18" s="478"/>
      <c r="E18" s="478"/>
      <c r="F18" s="478"/>
      <c r="G18" s="478"/>
      <c r="H18" s="478"/>
      <c r="I18" s="34"/>
      <c r="J18" s="36">
        <f>IF(J17&lt;0,0,J17)</f>
        <v>2.2999999999999998</v>
      </c>
      <c r="K18" s="9"/>
      <c r="L18" s="500" t="s">
        <v>13</v>
      </c>
      <c r="M18" s="501"/>
      <c r="N18" s="324">
        <v>6</v>
      </c>
      <c r="O18" s="247">
        <v>2</v>
      </c>
      <c r="P18" s="251">
        <v>4</v>
      </c>
      <c r="Q18" s="44">
        <f>SUM(N18:P18)</f>
        <v>12</v>
      </c>
      <c r="W18" s="70"/>
      <c r="X18" s="70"/>
      <c r="Y18" s="70"/>
      <c r="Z18" s="70"/>
      <c r="AA18" s="70"/>
      <c r="AB18" s="70"/>
      <c r="AC18" s="68"/>
      <c r="AD18" s="139"/>
      <c r="AE18" s="140"/>
      <c r="AF18" s="140"/>
      <c r="AG18" s="140"/>
      <c r="AH18" s="70"/>
      <c r="AI18" s="8"/>
      <c r="AJ18" s="8"/>
      <c r="AK18" s="8"/>
      <c r="AL18" s="8"/>
      <c r="AM18" s="8"/>
    </row>
    <row r="19" spans="1:39">
      <c r="A19" s="477" t="s">
        <v>37</v>
      </c>
      <c r="B19" s="478"/>
      <c r="C19" s="478"/>
      <c r="D19" s="478"/>
      <c r="E19" s="478"/>
      <c r="F19" s="478"/>
      <c r="G19" s="478"/>
      <c r="H19" s="478"/>
      <c r="I19" s="34" t="s">
        <v>8</v>
      </c>
      <c r="J19" s="37">
        <f>C11</f>
        <v>8</v>
      </c>
      <c r="K19" s="9"/>
      <c r="L19" s="502" t="s">
        <v>14</v>
      </c>
      <c r="M19" s="503"/>
      <c r="N19" s="325">
        <v>1</v>
      </c>
      <c r="O19" s="248">
        <v>1</v>
      </c>
      <c r="P19" s="252">
        <v>6</v>
      </c>
      <c r="Q19" s="243">
        <f t="shared" ref="Q19:Q22" si="0">SUM(N19:P19)</f>
        <v>8</v>
      </c>
      <c r="W19" s="79"/>
      <c r="X19" s="79"/>
      <c r="Y19" s="79"/>
      <c r="Z19" s="79"/>
      <c r="AA19" s="79"/>
      <c r="AB19" s="79"/>
      <c r="AC19" s="68"/>
      <c r="AD19" s="139"/>
      <c r="AE19" s="140"/>
      <c r="AF19" s="140"/>
      <c r="AG19" s="140"/>
      <c r="AH19" s="70"/>
      <c r="AI19" s="8"/>
      <c r="AJ19" s="8"/>
      <c r="AK19" s="8"/>
      <c r="AL19" s="8"/>
      <c r="AM19" s="8"/>
    </row>
    <row r="20" spans="1:39" ht="15" customHeight="1">
      <c r="A20" s="494" t="s">
        <v>98</v>
      </c>
      <c r="B20" s="506"/>
      <c r="C20" s="506"/>
      <c r="D20" s="506"/>
      <c r="E20" s="506"/>
      <c r="F20" s="506"/>
      <c r="G20" s="506"/>
      <c r="H20" s="506"/>
      <c r="I20" s="83"/>
      <c r="J20" s="40">
        <f>O28</f>
        <v>0</v>
      </c>
      <c r="K20" s="9"/>
      <c r="L20" s="504" t="s">
        <v>109</v>
      </c>
      <c r="M20" s="505"/>
      <c r="N20" s="323">
        <v>0.7</v>
      </c>
      <c r="O20" s="249">
        <v>0.2</v>
      </c>
      <c r="P20" s="253">
        <v>0.1</v>
      </c>
      <c r="Q20" s="244">
        <f t="shared" si="0"/>
        <v>0.99999999999999989</v>
      </c>
      <c r="W20" s="79"/>
      <c r="X20" s="79"/>
      <c r="Y20" s="79"/>
      <c r="Z20" s="79"/>
      <c r="AA20" s="79"/>
      <c r="AB20" s="79"/>
      <c r="AC20" s="68"/>
      <c r="AD20" s="139"/>
      <c r="AE20" s="140"/>
      <c r="AF20" s="140"/>
      <c r="AG20" s="140"/>
      <c r="AH20" s="70"/>
      <c r="AI20" s="70"/>
      <c r="AJ20" s="70"/>
      <c r="AK20" s="70"/>
      <c r="AL20" s="70"/>
      <c r="AM20" s="70"/>
    </row>
    <row r="21" spans="1:39" ht="15" customHeight="1">
      <c r="A21" s="494" t="s">
        <v>31</v>
      </c>
      <c r="B21" s="506"/>
      <c r="C21" s="506"/>
      <c r="D21" s="506"/>
      <c r="E21" s="506"/>
      <c r="F21" s="506"/>
      <c r="G21" s="506"/>
      <c r="H21" s="506"/>
      <c r="I21" s="83" t="s">
        <v>6</v>
      </c>
      <c r="J21" s="42">
        <f>P28</f>
        <v>0</v>
      </c>
      <c r="K21" s="9"/>
      <c r="L21" s="242" t="s">
        <v>154</v>
      </c>
      <c r="M21" s="228"/>
      <c r="N21" s="326">
        <v>0.3</v>
      </c>
      <c r="O21" s="250">
        <v>0.3</v>
      </c>
      <c r="P21" s="254">
        <v>0.1</v>
      </c>
      <c r="Q21" s="245">
        <f t="shared" si="0"/>
        <v>0.7</v>
      </c>
      <c r="W21" s="79"/>
      <c r="X21" s="79"/>
      <c r="Y21" s="79"/>
      <c r="Z21" s="79"/>
      <c r="AA21" s="79"/>
      <c r="AB21" s="79"/>
      <c r="AC21" s="68"/>
      <c r="AD21" s="139"/>
      <c r="AE21" s="140"/>
      <c r="AF21" s="140"/>
      <c r="AG21" s="140"/>
      <c r="AH21" s="70"/>
      <c r="AI21" s="70"/>
      <c r="AJ21" s="70"/>
      <c r="AK21" s="70"/>
      <c r="AL21" s="70"/>
      <c r="AM21" s="70"/>
    </row>
    <row r="22" spans="1:39" ht="15" customHeight="1">
      <c r="A22" s="494" t="s">
        <v>42</v>
      </c>
      <c r="B22" s="532"/>
      <c r="C22" s="532"/>
      <c r="D22" s="532"/>
      <c r="E22" s="532"/>
      <c r="F22" s="532"/>
      <c r="G22" s="532"/>
      <c r="H22" s="495"/>
      <c r="I22" s="34" t="s">
        <v>6</v>
      </c>
      <c r="J22" s="53">
        <f>I11</f>
        <v>2</v>
      </c>
      <c r="K22" s="9"/>
      <c r="L22" s="530" t="s">
        <v>41</v>
      </c>
      <c r="M22" s="531"/>
      <c r="N22" s="328">
        <v>1</v>
      </c>
      <c r="O22" s="327">
        <v>0.5</v>
      </c>
      <c r="P22" s="329">
        <v>0.5</v>
      </c>
      <c r="Q22" s="54">
        <f t="shared" si="0"/>
        <v>2</v>
      </c>
      <c r="W22" s="79"/>
      <c r="X22" s="79"/>
      <c r="Y22" s="79"/>
      <c r="Z22" s="79"/>
      <c r="AA22" s="79"/>
      <c r="AB22" s="79"/>
      <c r="AC22" s="68"/>
      <c r="AD22" s="39"/>
      <c r="AE22" s="140"/>
      <c r="AF22" s="140"/>
      <c r="AG22" s="140"/>
      <c r="AH22" s="70"/>
      <c r="AI22" s="70"/>
      <c r="AJ22" s="70"/>
      <c r="AK22" s="70"/>
      <c r="AL22" s="70"/>
      <c r="AM22" s="70"/>
    </row>
    <row r="23" spans="1:39" ht="15.75" thickBot="1">
      <c r="K23" s="9"/>
      <c r="L23" s="89"/>
      <c r="M23" s="89"/>
      <c r="N23" s="178"/>
      <c r="O23" s="170"/>
      <c r="P23" s="75"/>
      <c r="Q23" s="9"/>
      <c r="T23" s="8"/>
      <c r="U23" s="79"/>
      <c r="V23" s="79"/>
      <c r="W23" s="79"/>
      <c r="X23" s="79"/>
      <c r="Y23" s="79"/>
      <c r="Z23" s="79"/>
      <c r="AA23" s="79"/>
      <c r="AB23" s="79"/>
      <c r="AC23" s="68"/>
      <c r="AD23" s="139"/>
      <c r="AE23" s="140"/>
      <c r="AF23" s="140"/>
      <c r="AG23" s="140"/>
      <c r="AH23" s="70"/>
      <c r="AI23" s="70"/>
      <c r="AJ23" s="70"/>
      <c r="AK23" s="70"/>
      <c r="AL23" s="70"/>
      <c r="AM23" s="70"/>
    </row>
    <row r="24" spans="1:39" ht="15.75" thickTop="1">
      <c r="K24" s="9"/>
      <c r="L24" s="17"/>
      <c r="M24" s="17"/>
      <c r="N24" s="17"/>
      <c r="O24" s="17"/>
      <c r="P24" s="17"/>
      <c r="Q24" s="9"/>
      <c r="T24" s="8"/>
      <c r="U24" s="79"/>
      <c r="V24" s="79"/>
      <c r="W24" s="79"/>
      <c r="X24" s="79"/>
      <c r="Y24" s="79"/>
      <c r="Z24" s="79"/>
      <c r="AA24" s="79"/>
      <c r="AB24" s="79"/>
      <c r="AC24" s="68"/>
      <c r="AD24" s="139"/>
      <c r="AE24" s="140"/>
      <c r="AF24" s="140"/>
      <c r="AG24" s="140"/>
      <c r="AH24" s="70"/>
      <c r="AI24" s="70"/>
      <c r="AJ24" s="70"/>
      <c r="AK24" s="70"/>
      <c r="AL24" s="70"/>
      <c r="AM24" s="70"/>
    </row>
    <row r="25" spans="1:39">
      <c r="A25" s="9"/>
      <c r="B25" s="9"/>
      <c r="C25" s="9"/>
      <c r="D25" s="9"/>
      <c r="E25" s="9"/>
      <c r="F25" s="9"/>
      <c r="G25" s="9"/>
      <c r="H25" s="9"/>
      <c r="I25" s="9"/>
      <c r="J25" s="9"/>
      <c r="K25" s="9"/>
      <c r="O25" s="9"/>
      <c r="P25" s="9"/>
      <c r="Q25" s="9"/>
      <c r="T25" s="8"/>
      <c r="U25" s="79"/>
      <c r="V25" s="79"/>
      <c r="W25" s="79"/>
      <c r="X25" s="79"/>
      <c r="Y25" s="79"/>
      <c r="Z25" s="79"/>
      <c r="AA25" s="79"/>
      <c r="AB25" s="79"/>
      <c r="AC25" s="68"/>
      <c r="AD25" s="139"/>
      <c r="AE25" s="140"/>
      <c r="AF25" s="140"/>
      <c r="AG25" s="140"/>
      <c r="AH25" s="70"/>
      <c r="AI25" s="70"/>
      <c r="AJ25" s="70"/>
      <c r="AK25" s="70"/>
      <c r="AL25" s="70"/>
      <c r="AM25" s="70"/>
    </row>
    <row r="26" spans="1:39">
      <c r="A26" s="496" t="s">
        <v>157</v>
      </c>
      <c r="B26" s="513"/>
      <c r="C26" s="513"/>
      <c r="D26" s="513"/>
      <c r="E26" s="513"/>
      <c r="F26" s="513"/>
      <c r="G26" s="513"/>
      <c r="H26" s="514"/>
      <c r="I26" s="9"/>
      <c r="J26" s="9"/>
      <c r="K26" s="9"/>
      <c r="O26" s="9"/>
      <c r="P26" s="9"/>
      <c r="Q26" s="9"/>
      <c r="T26" s="8"/>
      <c r="U26" s="79"/>
      <c r="V26" s="79"/>
      <c r="W26" s="79"/>
      <c r="X26" s="79"/>
      <c r="Y26" s="79"/>
      <c r="Z26" s="79"/>
      <c r="AA26" s="79"/>
      <c r="AB26" s="79"/>
      <c r="AC26" s="140"/>
      <c r="AD26" s="70"/>
      <c r="AE26" s="70"/>
      <c r="AF26" s="70"/>
      <c r="AG26" s="70"/>
      <c r="AH26" s="70"/>
      <c r="AI26" s="70"/>
      <c r="AJ26" s="70"/>
      <c r="AK26" s="70"/>
      <c r="AL26" s="70"/>
      <c r="AM26" s="70"/>
    </row>
    <row r="27" spans="1:39" ht="30">
      <c r="A27" s="477" t="s">
        <v>47</v>
      </c>
      <c r="B27" s="478"/>
      <c r="C27" s="478"/>
      <c r="D27" s="478"/>
      <c r="E27" s="478"/>
      <c r="F27" s="478"/>
      <c r="G27" s="478"/>
      <c r="H27" s="44">
        <f>J18</f>
        <v>2.2999999999999998</v>
      </c>
      <c r="I27" s="9"/>
      <c r="J27" s="9"/>
      <c r="K27" s="9"/>
      <c r="L27" s="29" t="s">
        <v>25</v>
      </c>
      <c r="M27" s="29" t="s">
        <v>8</v>
      </c>
      <c r="N27" s="29" t="s">
        <v>27</v>
      </c>
      <c r="O27" s="29" t="s">
        <v>95</v>
      </c>
      <c r="P27" s="29" t="s">
        <v>26</v>
      </c>
      <c r="Q27" s="9"/>
      <c r="T27" s="8"/>
      <c r="U27" s="79"/>
      <c r="V27" s="79"/>
      <c r="W27" s="79"/>
      <c r="X27" s="79"/>
      <c r="Y27" s="79"/>
      <c r="Z27" s="79"/>
      <c r="AA27" s="79"/>
      <c r="AB27" s="79"/>
      <c r="AC27" s="140"/>
      <c r="AD27" s="70"/>
      <c r="AE27" s="70"/>
      <c r="AF27" s="70"/>
      <c r="AG27" s="70"/>
      <c r="AH27" s="70"/>
      <c r="AI27" s="70"/>
      <c r="AJ27" s="70"/>
      <c r="AK27" s="70"/>
      <c r="AL27" s="70"/>
      <c r="AM27" s="70"/>
    </row>
    <row r="28" spans="1:39">
      <c r="A28" s="477" t="s">
        <v>99</v>
      </c>
      <c r="B28" s="478"/>
      <c r="C28" s="478"/>
      <c r="D28" s="478"/>
      <c r="E28" s="478"/>
      <c r="F28" s="478"/>
      <c r="G28" s="478"/>
      <c r="H28" s="45">
        <f>J20</f>
        <v>0</v>
      </c>
      <c r="I28" s="9"/>
      <c r="J28" s="9"/>
      <c r="K28" s="9"/>
      <c r="L28" s="30">
        <f>J17</f>
        <v>2.2999999999999998</v>
      </c>
      <c r="M28" s="30">
        <f>J19</f>
        <v>8</v>
      </c>
      <c r="N28" s="30">
        <f>ABS(L28)</f>
        <v>2.2999999999999998</v>
      </c>
      <c r="O28" s="31">
        <f>IF(L28&gt;=0,0,IF(AND(L28&lt;0,M28&gt;N28),N28,IF(AND(L28&lt;0,M28&lt;=N28),M28)))</f>
        <v>0</v>
      </c>
      <c r="P28" s="32">
        <f>IF(L28&gt;=0,0,IF(AND(L28&lt;0,M28&gt;N28),0,IF(AND(L28&lt;0,M28&lt;=N28),N28-M28)))</f>
        <v>0</v>
      </c>
      <c r="Q28" s="9"/>
      <c r="T28" s="8"/>
      <c r="V28" s="79"/>
      <c r="W28" s="79"/>
      <c r="X28" s="79"/>
      <c r="Y28" s="79"/>
      <c r="Z28" s="79"/>
      <c r="AA28" s="79"/>
      <c r="AB28" s="79"/>
      <c r="AC28" s="140"/>
      <c r="AD28" s="70"/>
      <c r="AE28" s="70"/>
      <c r="AF28" s="70"/>
      <c r="AG28" s="70"/>
      <c r="AH28" s="70"/>
      <c r="AI28" s="70"/>
      <c r="AJ28" s="70"/>
      <c r="AK28" s="70"/>
      <c r="AL28" s="70"/>
      <c r="AM28" s="70"/>
    </row>
    <row r="29" spans="1:39">
      <c r="A29" s="477" t="s">
        <v>9</v>
      </c>
      <c r="B29" s="478"/>
      <c r="C29" s="478"/>
      <c r="D29" s="478"/>
      <c r="E29" s="478"/>
      <c r="F29" s="478"/>
      <c r="G29" s="478"/>
      <c r="H29" s="46">
        <f>J21</f>
        <v>0</v>
      </c>
      <c r="I29" s="9"/>
      <c r="J29" s="9"/>
      <c r="K29" s="9"/>
      <c r="O29" s="9"/>
      <c r="P29" s="9"/>
      <c r="Q29" s="9"/>
      <c r="T29" s="8"/>
      <c r="V29" s="79"/>
      <c r="W29" s="79"/>
      <c r="X29" s="79"/>
      <c r="Y29" s="79"/>
      <c r="Z29" s="79"/>
      <c r="AA29" s="79"/>
      <c r="AB29" s="79"/>
      <c r="AC29" s="140"/>
      <c r="AD29" s="70"/>
      <c r="AE29" s="70"/>
      <c r="AF29" s="70"/>
      <c r="AG29" s="70"/>
      <c r="AH29" s="70"/>
      <c r="AI29" s="70"/>
      <c r="AJ29" s="70"/>
      <c r="AK29" s="70"/>
      <c r="AL29" s="70"/>
      <c r="AM29" s="70"/>
    </row>
    <row r="30" spans="1:39">
      <c r="A30" s="477" t="s">
        <v>18</v>
      </c>
      <c r="B30" s="478"/>
      <c r="C30" s="478"/>
      <c r="D30" s="478"/>
      <c r="E30" s="478"/>
      <c r="F30" s="478"/>
      <c r="G30" s="478"/>
      <c r="H30" s="54">
        <f>J22</f>
        <v>2</v>
      </c>
      <c r="I30" s="9"/>
      <c r="J30" s="9"/>
      <c r="K30" s="9"/>
      <c r="L30" s="9"/>
      <c r="M30" s="9"/>
      <c r="N30" s="9"/>
      <c r="O30" s="9"/>
      <c r="P30" s="9"/>
      <c r="Q30" s="9"/>
      <c r="T30" s="8"/>
      <c r="V30" s="79"/>
      <c r="W30" s="79"/>
      <c r="X30" s="79"/>
      <c r="Y30" s="79"/>
      <c r="Z30" s="79"/>
      <c r="AA30" s="79"/>
      <c r="AB30" s="79"/>
      <c r="AC30" s="70"/>
      <c r="AD30" s="70"/>
      <c r="AE30" s="70"/>
      <c r="AF30" s="70"/>
      <c r="AG30" s="70"/>
      <c r="AH30" s="70"/>
      <c r="AI30" s="70"/>
      <c r="AJ30" s="70"/>
      <c r="AK30" s="70"/>
      <c r="AL30" s="70"/>
      <c r="AM30" s="70"/>
    </row>
    <row r="31" spans="1:39">
      <c r="A31" s="9"/>
      <c r="B31" s="9"/>
      <c r="C31" s="9"/>
      <c r="D31" s="9"/>
      <c r="E31" s="9"/>
      <c r="F31" s="9"/>
      <c r="G31" s="9"/>
      <c r="H31" s="9"/>
      <c r="I31" s="9"/>
      <c r="J31" s="9"/>
      <c r="K31" s="9"/>
      <c r="L31" s="9"/>
      <c r="M31" s="9"/>
      <c r="N31" s="9"/>
      <c r="O31" s="9"/>
      <c r="P31" s="9"/>
      <c r="Q31" s="9"/>
      <c r="T31" s="8"/>
      <c r="V31" s="79"/>
      <c r="W31" s="79"/>
      <c r="X31" s="79"/>
      <c r="Y31" s="79"/>
      <c r="Z31" s="79"/>
      <c r="AA31" s="79"/>
      <c r="AB31" s="79"/>
      <c r="AC31" s="70"/>
      <c r="AD31" s="70"/>
      <c r="AE31" s="70"/>
      <c r="AF31" s="70"/>
      <c r="AG31" s="70"/>
      <c r="AH31" s="70"/>
      <c r="AI31" s="70"/>
      <c r="AJ31" s="70"/>
      <c r="AK31" s="70"/>
      <c r="AL31" s="70"/>
      <c r="AM31" s="70"/>
    </row>
    <row r="32" spans="1:39">
      <c r="A32" s="9"/>
      <c r="B32" s="9"/>
      <c r="C32" s="9"/>
      <c r="D32" s="9"/>
      <c r="E32" s="9"/>
      <c r="F32" s="9"/>
      <c r="G32" s="4">
        <f>F39-C39-I39-L39-G35</f>
        <v>0.30000000000000004</v>
      </c>
      <c r="H32" s="9"/>
      <c r="I32" s="507" t="s">
        <v>40</v>
      </c>
      <c r="J32" s="508"/>
      <c r="K32" s="508"/>
      <c r="L32" s="9"/>
      <c r="M32" s="9"/>
      <c r="N32" s="9"/>
      <c r="O32" s="9"/>
      <c r="P32" s="9"/>
      <c r="Q32" s="9"/>
      <c r="T32" s="8"/>
      <c r="U32" s="8"/>
      <c r="V32" s="70"/>
      <c r="W32" s="70"/>
      <c r="X32" s="70"/>
      <c r="Y32" s="70"/>
      <c r="Z32" s="70"/>
      <c r="AA32" s="70"/>
      <c r="AB32" s="70"/>
      <c r="AC32" s="70"/>
      <c r="AD32" s="70"/>
      <c r="AE32" s="70"/>
      <c r="AF32" s="70"/>
      <c r="AG32" s="70"/>
      <c r="AH32" s="70"/>
      <c r="AI32" s="70"/>
      <c r="AJ32" s="70"/>
      <c r="AK32" s="70"/>
      <c r="AL32" s="70"/>
      <c r="AM32" s="70"/>
    </row>
    <row r="33" spans="1:39">
      <c r="A33" s="9"/>
      <c r="B33" s="9"/>
      <c r="C33" s="9"/>
      <c r="D33" s="9"/>
      <c r="E33" s="9"/>
      <c r="F33" s="9"/>
      <c r="G33" s="11" t="s">
        <v>4</v>
      </c>
      <c r="H33" s="9"/>
      <c r="I33" s="508"/>
      <c r="J33" s="508"/>
      <c r="K33" s="508"/>
      <c r="L33" s="85"/>
      <c r="M33" s="9"/>
      <c r="O33" s="81"/>
      <c r="P33" s="81"/>
      <c r="Q33" s="81"/>
      <c r="T33" s="8"/>
      <c r="U33" s="23"/>
      <c r="V33" s="140"/>
      <c r="W33" s="140"/>
      <c r="X33" s="140"/>
      <c r="Y33" s="140"/>
      <c r="Z33" s="140"/>
      <c r="AA33" s="139"/>
      <c r="AB33" s="140"/>
      <c r="AC33" s="140"/>
      <c r="AD33" s="140"/>
      <c r="AE33" s="140"/>
      <c r="AF33" s="140"/>
      <c r="AG33" s="70"/>
      <c r="AH33" s="70"/>
      <c r="AI33" s="70"/>
      <c r="AJ33" s="70"/>
      <c r="AK33" s="70"/>
      <c r="AL33" s="70"/>
      <c r="AM33" s="70"/>
    </row>
    <row r="34" spans="1:39">
      <c r="A34" s="9"/>
      <c r="B34" s="9"/>
      <c r="C34" s="9"/>
      <c r="D34" s="9"/>
      <c r="E34" s="48"/>
      <c r="F34" s="58"/>
      <c r="G34" s="4"/>
      <c r="H34" s="9"/>
      <c r="I34" s="508"/>
      <c r="J34" s="508"/>
      <c r="K34" s="508"/>
      <c r="L34" s="85"/>
      <c r="M34" s="9"/>
      <c r="N34" s="81"/>
      <c r="O34" s="81"/>
      <c r="P34" s="81"/>
      <c r="Q34" s="81"/>
      <c r="T34" s="8"/>
      <c r="U34" s="23"/>
      <c r="V34" s="140"/>
      <c r="W34" s="140"/>
      <c r="X34" s="140"/>
      <c r="Y34" s="140"/>
      <c r="Z34" s="140"/>
      <c r="AA34" s="95"/>
      <c r="AB34" s="140"/>
      <c r="AC34" s="140"/>
      <c r="AD34" s="140"/>
      <c r="AE34" s="70"/>
      <c r="AF34" s="70"/>
      <c r="AG34" s="70"/>
      <c r="AH34" s="70"/>
      <c r="AI34" s="70"/>
      <c r="AJ34" s="70"/>
      <c r="AK34" s="70"/>
      <c r="AL34" s="70"/>
      <c r="AM34" s="70"/>
    </row>
    <row r="35" spans="1:39">
      <c r="A35" s="9"/>
      <c r="B35" s="9"/>
      <c r="C35" s="9"/>
      <c r="D35" s="509" t="s">
        <v>154</v>
      </c>
      <c r="E35" s="509"/>
      <c r="F35" s="510"/>
      <c r="G35" s="13">
        <f>Q21</f>
        <v>0.7</v>
      </c>
      <c r="H35" s="9"/>
      <c r="I35" s="9"/>
      <c r="J35" s="9"/>
      <c r="K35" s="9"/>
      <c r="L35" s="9"/>
      <c r="M35" s="507" t="s">
        <v>15</v>
      </c>
      <c r="N35" s="507"/>
      <c r="O35" s="81"/>
      <c r="P35" s="81"/>
      <c r="Q35" s="81"/>
      <c r="T35" s="8"/>
      <c r="U35" s="23"/>
      <c r="V35" s="140"/>
      <c r="W35" s="140"/>
      <c r="X35" s="140"/>
      <c r="Y35" s="139"/>
      <c r="Z35" s="139"/>
      <c r="AA35" s="7"/>
      <c r="AB35" s="140"/>
      <c r="AC35" s="140"/>
      <c r="AD35" s="140"/>
      <c r="AE35" s="140"/>
      <c r="AF35" s="70"/>
      <c r="AG35" s="70"/>
      <c r="AH35" s="70"/>
      <c r="AI35" s="70"/>
      <c r="AJ35" s="70"/>
      <c r="AK35" s="70"/>
      <c r="AL35" s="70"/>
      <c r="AM35" s="70"/>
    </row>
    <row r="36" spans="1:39">
      <c r="A36" s="9"/>
      <c r="B36" s="9"/>
      <c r="C36" s="14"/>
      <c r="D36" s="15"/>
      <c r="E36" s="16"/>
      <c r="F36" s="14"/>
      <c r="G36" s="15"/>
      <c r="H36" s="16"/>
      <c r="I36" s="14"/>
      <c r="J36" s="15"/>
      <c r="K36" s="16"/>
      <c r="L36" s="10"/>
      <c r="M36" s="9"/>
      <c r="N36" s="9"/>
      <c r="O36" s="9"/>
      <c r="P36" s="9"/>
      <c r="Q36" s="9"/>
      <c r="T36" s="8"/>
      <c r="U36" s="23"/>
      <c r="V36" s="140"/>
      <c r="W36" s="140"/>
      <c r="X36" s="141"/>
      <c r="Y36" s="141"/>
      <c r="Z36" s="141"/>
      <c r="AA36" s="7"/>
      <c r="AB36" s="140"/>
      <c r="AC36" s="140"/>
      <c r="AD36" s="140"/>
      <c r="AE36" s="140"/>
      <c r="AF36" s="140"/>
      <c r="AG36" s="140"/>
      <c r="AH36" s="140"/>
      <c r="AI36" s="70"/>
      <c r="AJ36" s="70"/>
      <c r="AK36" s="70"/>
      <c r="AL36" s="70"/>
      <c r="AM36" s="70"/>
    </row>
    <row r="37" spans="1:39">
      <c r="A37" s="9"/>
      <c r="B37" s="9"/>
      <c r="C37" s="10"/>
      <c r="D37" s="9"/>
      <c r="E37" s="9"/>
      <c r="F37" s="10"/>
      <c r="G37" s="9"/>
      <c r="H37" s="9"/>
      <c r="I37" s="10"/>
      <c r="J37" s="9"/>
      <c r="K37" s="48"/>
      <c r="L37" s="4"/>
      <c r="M37" s="93" t="s">
        <v>43</v>
      </c>
      <c r="O37" s="81"/>
      <c r="P37" s="81"/>
      <c r="Q37" s="81"/>
      <c r="T37" s="8"/>
      <c r="U37" s="23"/>
      <c r="V37" s="140"/>
      <c r="W37" s="140"/>
      <c r="X37" s="140"/>
      <c r="Y37" s="140"/>
      <c r="Z37" s="140"/>
      <c r="AA37" s="140"/>
      <c r="AB37" s="140"/>
      <c r="AC37" s="140"/>
      <c r="AD37" s="140"/>
      <c r="AE37" s="140"/>
      <c r="AF37" s="140"/>
      <c r="AG37" s="70"/>
      <c r="AH37" s="140"/>
      <c r="AI37" s="70"/>
      <c r="AJ37" s="70"/>
      <c r="AK37" s="70"/>
      <c r="AL37" s="70"/>
      <c r="AM37" s="70"/>
    </row>
    <row r="38" spans="1:39">
      <c r="A38" s="9"/>
      <c r="B38" s="49"/>
      <c r="C38" s="4"/>
      <c r="D38" s="9"/>
      <c r="E38" s="9"/>
      <c r="F38" s="10"/>
      <c r="G38" s="9"/>
      <c r="H38" s="9"/>
      <c r="I38" s="10"/>
      <c r="J38" s="9"/>
      <c r="K38" s="9"/>
      <c r="L38" s="10"/>
      <c r="M38" s="9"/>
      <c r="N38" s="9"/>
      <c r="O38" s="9"/>
      <c r="P38" s="9"/>
      <c r="Q38" s="9"/>
      <c r="T38" s="8"/>
      <c r="U38" s="23"/>
      <c r="V38" s="140"/>
      <c r="W38" s="140"/>
      <c r="X38" s="140"/>
      <c r="Y38" s="140"/>
      <c r="Z38" s="140"/>
      <c r="AA38" s="140"/>
      <c r="AB38" s="140"/>
      <c r="AC38" s="140"/>
      <c r="AD38" s="140"/>
      <c r="AE38" s="139"/>
      <c r="AF38" s="7"/>
      <c r="AG38" s="140"/>
      <c r="AH38" s="140"/>
      <c r="AI38" s="70"/>
      <c r="AJ38" s="70"/>
      <c r="AK38" s="70"/>
      <c r="AL38" s="70"/>
      <c r="AM38" s="70"/>
    </row>
    <row r="39" spans="1:39">
      <c r="A39" s="9"/>
      <c r="B39" s="50" t="s">
        <v>8</v>
      </c>
      <c r="C39" s="3">
        <f>Q19</f>
        <v>8</v>
      </c>
      <c r="D39" s="9"/>
      <c r="E39" s="51" t="s">
        <v>7</v>
      </c>
      <c r="F39" s="6">
        <f>Q18</f>
        <v>12</v>
      </c>
      <c r="G39" s="9"/>
      <c r="H39" s="22" t="s">
        <v>109</v>
      </c>
      <c r="I39" s="2">
        <f>Q20</f>
        <v>0.99999999999999989</v>
      </c>
      <c r="J39" s="9"/>
      <c r="K39" s="52" t="s">
        <v>41</v>
      </c>
      <c r="L39" s="5">
        <f>Q22</f>
        <v>2</v>
      </c>
      <c r="M39" s="9"/>
      <c r="N39" s="17"/>
      <c r="O39" s="17"/>
      <c r="P39" s="17"/>
      <c r="Q39" s="17"/>
      <c r="R39" s="17"/>
      <c r="S39" s="17"/>
      <c r="T39" s="89"/>
      <c r="U39" s="89"/>
      <c r="V39" s="140"/>
      <c r="W39" s="7"/>
      <c r="X39" s="140"/>
      <c r="Y39" s="79"/>
      <c r="Z39" s="79"/>
      <c r="AA39" s="79"/>
      <c r="AB39" s="79"/>
      <c r="AC39" s="79"/>
      <c r="AD39" s="79"/>
      <c r="AE39" s="140"/>
      <c r="AF39" s="140"/>
      <c r="AG39" s="70"/>
      <c r="AH39" s="140"/>
      <c r="AI39" s="70"/>
      <c r="AJ39" s="70"/>
      <c r="AK39" s="70"/>
      <c r="AL39" s="70"/>
      <c r="AM39" s="70"/>
    </row>
    <row r="40" spans="1:39">
      <c r="A40" s="9"/>
      <c r="B40" s="9"/>
      <c r="C40" s="11" t="s">
        <v>3</v>
      </c>
      <c r="D40" s="9"/>
      <c r="E40" s="9"/>
      <c r="F40" s="24"/>
      <c r="G40" s="9"/>
      <c r="H40" s="9"/>
      <c r="I40" s="10"/>
      <c r="J40" s="9"/>
      <c r="K40" s="9"/>
      <c r="L40" s="11" t="s">
        <v>10</v>
      </c>
      <c r="M40" s="9"/>
      <c r="N40" s="89"/>
      <c r="O40" s="89"/>
      <c r="P40" s="89"/>
      <c r="Q40" s="89"/>
      <c r="R40" s="89"/>
      <c r="S40" s="17"/>
      <c r="T40" s="17"/>
      <c r="U40" s="17"/>
      <c r="V40" s="140"/>
      <c r="W40" s="7"/>
      <c r="X40" s="140"/>
      <c r="Y40" s="79"/>
      <c r="Z40" s="79"/>
      <c r="AA40" s="79"/>
      <c r="AB40" s="79"/>
      <c r="AC40" s="79"/>
      <c r="AD40" s="79"/>
      <c r="AE40" s="140"/>
      <c r="AF40" s="7"/>
      <c r="AG40" s="140"/>
      <c r="AH40" s="140"/>
      <c r="AI40" s="70"/>
      <c r="AJ40" s="70"/>
      <c r="AK40" s="70"/>
      <c r="AL40" s="70"/>
      <c r="AM40" s="70"/>
    </row>
    <row r="41" spans="1:39">
      <c r="A41" s="9"/>
      <c r="B41" s="9"/>
      <c r="C41" s="25"/>
      <c r="D41" s="9"/>
      <c r="E41" s="9"/>
      <c r="F41" s="26"/>
      <c r="G41" s="9"/>
      <c r="H41" s="9"/>
      <c r="I41" s="26"/>
      <c r="J41" s="9"/>
      <c r="K41" s="9"/>
      <c r="L41" s="26"/>
      <c r="M41" s="9"/>
      <c r="N41" s="89"/>
      <c r="O41" s="89"/>
      <c r="P41" s="89"/>
      <c r="Q41" s="89"/>
      <c r="R41" s="89"/>
      <c r="S41" s="17"/>
      <c r="T41" s="17"/>
      <c r="U41" s="17"/>
      <c r="V41" s="140"/>
      <c r="W41" s="95"/>
      <c r="X41" s="140"/>
      <c r="Y41" s="79"/>
      <c r="Z41" s="79"/>
      <c r="AA41" s="79"/>
      <c r="AB41" s="79"/>
      <c r="AC41" s="79"/>
      <c r="AD41" s="79"/>
      <c r="AE41" s="140"/>
      <c r="AF41" s="95"/>
      <c r="AG41" s="140"/>
      <c r="AH41" s="140"/>
      <c r="AI41" s="140"/>
      <c r="AJ41" s="140"/>
      <c r="AK41" s="140"/>
      <c r="AL41" s="70"/>
      <c r="AM41" s="70"/>
    </row>
    <row r="42" spans="1:39">
      <c r="A42" s="9"/>
      <c r="B42" s="496" t="s">
        <v>11</v>
      </c>
      <c r="C42" s="497"/>
      <c r="D42" s="9"/>
      <c r="E42" s="496" t="s">
        <v>12</v>
      </c>
      <c r="F42" s="497"/>
      <c r="G42" s="9"/>
      <c r="H42" s="496" t="s">
        <v>109</v>
      </c>
      <c r="I42" s="497"/>
      <c r="J42" s="9"/>
      <c r="K42" s="496" t="s">
        <v>41</v>
      </c>
      <c r="L42" s="497"/>
      <c r="M42" s="9"/>
      <c r="N42" s="89"/>
      <c r="O42" s="89"/>
      <c r="P42" s="89"/>
      <c r="Q42" s="89"/>
      <c r="R42" s="89"/>
      <c r="S42" s="17"/>
      <c r="T42" s="17"/>
      <c r="U42" s="17"/>
      <c r="V42" s="140"/>
      <c r="W42" s="140"/>
      <c r="X42" s="140"/>
      <c r="Y42" s="79"/>
      <c r="Z42" s="79"/>
      <c r="AA42" s="79"/>
      <c r="AB42" s="79"/>
      <c r="AC42" s="79"/>
      <c r="AD42" s="79"/>
      <c r="AE42" s="140"/>
      <c r="AF42" s="140"/>
      <c r="AG42" s="140"/>
      <c r="AH42" s="140"/>
      <c r="AI42" s="70"/>
      <c r="AJ42" s="70"/>
      <c r="AK42" s="70"/>
      <c r="AL42" s="70"/>
      <c r="AM42" s="70"/>
    </row>
    <row r="43" spans="1:39">
      <c r="A43" s="9"/>
      <c r="B43" s="9"/>
      <c r="C43" s="9"/>
      <c r="D43" s="9"/>
      <c r="E43" s="9"/>
      <c r="F43" s="9"/>
      <c r="G43" s="9"/>
      <c r="H43" s="9"/>
      <c r="I43" s="9"/>
      <c r="J43" s="9"/>
      <c r="K43" s="9"/>
      <c r="L43" s="9"/>
      <c r="M43" s="9"/>
      <c r="N43" s="17"/>
      <c r="O43" s="17"/>
      <c r="P43" s="17"/>
      <c r="Q43" s="17"/>
      <c r="R43" s="17"/>
      <c r="S43" s="17"/>
      <c r="T43" s="89"/>
      <c r="U43" s="89"/>
      <c r="V43" s="139"/>
      <c r="W43" s="140"/>
      <c r="X43" s="140"/>
      <c r="Y43" s="79"/>
      <c r="Z43" s="79"/>
      <c r="AA43" s="79"/>
      <c r="AB43" s="79"/>
      <c r="AC43" s="79"/>
      <c r="AD43" s="79"/>
      <c r="AE43" s="139"/>
      <c r="AF43" s="140"/>
      <c r="AG43" s="140"/>
      <c r="AH43" s="140"/>
      <c r="AI43" s="70"/>
      <c r="AJ43" s="70"/>
      <c r="AK43" s="70"/>
      <c r="AL43" s="70"/>
      <c r="AM43" s="70"/>
    </row>
    <row r="44" spans="1:39">
      <c r="A44" s="9"/>
      <c r="B44" s="9"/>
      <c r="C44" s="9"/>
      <c r="D44" s="9"/>
      <c r="E44" s="9"/>
      <c r="F44" s="9"/>
      <c r="G44" s="9"/>
      <c r="H44" s="9"/>
      <c r="I44" s="9"/>
      <c r="J44" s="9"/>
      <c r="K44" s="9"/>
      <c r="L44" s="9"/>
      <c r="M44" s="9"/>
      <c r="N44" s="17"/>
      <c r="O44" s="17"/>
      <c r="P44" s="17"/>
      <c r="Q44" s="17"/>
      <c r="R44" s="17"/>
      <c r="S44" s="17"/>
      <c r="T44" s="89"/>
      <c r="U44" s="89"/>
      <c r="V44" s="140"/>
      <c r="W44" s="140"/>
      <c r="X44" s="140"/>
      <c r="Y44" s="79"/>
      <c r="Z44" s="79"/>
      <c r="AA44" s="79"/>
      <c r="AB44" s="79"/>
      <c r="AC44" s="79"/>
      <c r="AD44" s="79"/>
      <c r="AE44" s="140"/>
      <c r="AF44" s="140"/>
      <c r="AG44" s="140"/>
      <c r="AH44" s="140"/>
      <c r="AI44" s="70"/>
      <c r="AJ44" s="70"/>
      <c r="AK44" s="70"/>
      <c r="AL44" s="70"/>
      <c r="AM44" s="70"/>
    </row>
    <row r="45" spans="1:39">
      <c r="A45" s="498" t="s">
        <v>44</v>
      </c>
      <c r="B45" s="499"/>
      <c r="C45" s="499"/>
      <c r="D45" s="499"/>
      <c r="E45" s="499"/>
      <c r="F45" s="499"/>
      <c r="G45" s="499"/>
      <c r="H45" s="499"/>
      <c r="I45" s="34" t="s">
        <v>97</v>
      </c>
      <c r="J45" s="59">
        <f>G32+L39</f>
        <v>2.2999999999999998</v>
      </c>
      <c r="K45" s="9"/>
      <c r="L45" s="9"/>
      <c r="M45" s="9"/>
      <c r="N45" s="17"/>
      <c r="O45" s="17"/>
      <c r="P45" s="17"/>
      <c r="Q45" s="17"/>
      <c r="R45" s="17"/>
      <c r="S45" s="17"/>
      <c r="T45" s="89"/>
      <c r="U45" s="89"/>
      <c r="V45" s="140"/>
      <c r="W45" s="140"/>
      <c r="X45" s="140"/>
      <c r="Y45" s="79"/>
      <c r="Z45" s="79"/>
      <c r="AA45" s="79"/>
      <c r="AB45" s="79"/>
      <c r="AC45" s="79"/>
      <c r="AD45" s="79"/>
      <c r="AE45" s="140"/>
      <c r="AF45" s="140"/>
      <c r="AG45" s="140"/>
      <c r="AH45" s="140"/>
      <c r="AI45" s="70"/>
      <c r="AJ45" s="70"/>
      <c r="AK45" s="70"/>
      <c r="AL45" s="70"/>
      <c r="AM45" s="70"/>
    </row>
    <row r="46" spans="1:39">
      <c r="A46" s="477" t="s">
        <v>46</v>
      </c>
      <c r="B46" s="478"/>
      <c r="C46" s="478"/>
      <c r="D46" s="478"/>
      <c r="E46" s="478"/>
      <c r="F46" s="478"/>
      <c r="G46" s="478"/>
      <c r="H46" s="478"/>
      <c r="I46" s="34"/>
      <c r="J46" s="36">
        <f>IF(J45&lt;0,0,J45)</f>
        <v>2.2999999999999998</v>
      </c>
      <c r="K46" s="9"/>
      <c r="L46" s="9"/>
      <c r="M46" s="27"/>
      <c r="N46" s="17"/>
      <c r="O46" s="89"/>
      <c r="P46" s="17"/>
      <c r="Q46" s="17"/>
      <c r="R46" s="17"/>
      <c r="S46" s="17"/>
      <c r="T46" s="89"/>
      <c r="U46" s="89"/>
      <c r="V46" s="140"/>
      <c r="W46" s="140"/>
      <c r="X46" s="140"/>
      <c r="Y46" s="79"/>
      <c r="Z46" s="79"/>
      <c r="AA46" s="79"/>
      <c r="AB46" s="79"/>
      <c r="AC46" s="79"/>
      <c r="AD46" s="79"/>
      <c r="AE46" s="140"/>
      <c r="AF46" s="140"/>
      <c r="AG46" s="140"/>
      <c r="AH46" s="140"/>
      <c r="AI46" s="70"/>
      <c r="AJ46" s="70"/>
      <c r="AK46" s="70"/>
      <c r="AL46" s="70"/>
      <c r="AM46" s="70"/>
    </row>
    <row r="47" spans="1:39">
      <c r="A47" s="477" t="s">
        <v>37</v>
      </c>
      <c r="B47" s="478"/>
      <c r="C47" s="478"/>
      <c r="D47" s="478"/>
      <c r="E47" s="478"/>
      <c r="F47" s="478"/>
      <c r="G47" s="478"/>
      <c r="H47" s="478"/>
      <c r="I47" s="34" t="s">
        <v>8</v>
      </c>
      <c r="J47" s="37">
        <f>C39</f>
        <v>8</v>
      </c>
      <c r="K47" s="9"/>
      <c r="L47" s="9"/>
      <c r="M47" s="9"/>
      <c r="N47" s="17"/>
      <c r="O47" s="17"/>
      <c r="P47" s="17"/>
      <c r="Q47" s="17"/>
      <c r="R47" s="17"/>
      <c r="S47" s="17"/>
      <c r="T47" s="89"/>
      <c r="U47" s="89"/>
      <c r="V47" s="70"/>
      <c r="W47" s="70"/>
      <c r="X47" s="70"/>
      <c r="Y47" s="79"/>
      <c r="Z47" s="79"/>
      <c r="AA47" s="79"/>
      <c r="AB47" s="79"/>
      <c r="AC47" s="79"/>
      <c r="AD47" s="79"/>
      <c r="AE47" s="77"/>
      <c r="AF47" s="77"/>
      <c r="AG47" s="77"/>
      <c r="AH47" s="140"/>
      <c r="AI47" s="70"/>
      <c r="AJ47" s="70"/>
      <c r="AK47" s="70"/>
      <c r="AL47" s="70"/>
      <c r="AM47" s="70"/>
    </row>
    <row r="48" spans="1:39" ht="15" customHeight="1">
      <c r="A48" s="494" t="s">
        <v>98</v>
      </c>
      <c r="B48" s="506"/>
      <c r="C48" s="506"/>
      <c r="D48" s="506"/>
      <c r="E48" s="506"/>
      <c r="F48" s="506"/>
      <c r="G48" s="506"/>
      <c r="H48" s="506"/>
      <c r="I48" s="83"/>
      <c r="J48" s="40">
        <f>O56</f>
        <v>0</v>
      </c>
      <c r="K48" s="9"/>
      <c r="L48" s="9"/>
      <c r="M48" s="9"/>
      <c r="N48" s="17"/>
      <c r="O48" s="17"/>
      <c r="P48" s="17"/>
      <c r="Q48" s="17"/>
      <c r="R48" s="17"/>
      <c r="S48" s="17"/>
      <c r="T48" s="89"/>
      <c r="U48" s="89"/>
      <c r="V48" s="140"/>
      <c r="W48" s="140"/>
      <c r="X48" s="140"/>
      <c r="Y48" s="79"/>
      <c r="Z48" s="79"/>
      <c r="AA48" s="79"/>
      <c r="AB48" s="79"/>
      <c r="AC48" s="79"/>
      <c r="AD48" s="79"/>
      <c r="AE48" s="77"/>
      <c r="AF48" s="77"/>
      <c r="AG48" s="140"/>
      <c r="AH48" s="140"/>
      <c r="AI48" s="70"/>
      <c r="AJ48" s="70"/>
      <c r="AK48" s="70"/>
      <c r="AL48" s="70"/>
      <c r="AM48" s="70"/>
    </row>
    <row r="49" spans="1:39" ht="15" customHeight="1">
      <c r="A49" s="494" t="s">
        <v>31</v>
      </c>
      <c r="B49" s="506"/>
      <c r="C49" s="506"/>
      <c r="D49" s="506"/>
      <c r="E49" s="506"/>
      <c r="F49" s="506"/>
      <c r="G49" s="506"/>
      <c r="H49" s="506"/>
      <c r="I49" s="34" t="s">
        <v>6</v>
      </c>
      <c r="J49" s="42">
        <f>P56</f>
        <v>0</v>
      </c>
      <c r="K49" s="9"/>
      <c r="L49" s="9"/>
      <c r="M49" s="9"/>
      <c r="N49" s="17"/>
      <c r="O49" s="17"/>
      <c r="P49" s="17"/>
      <c r="Q49" s="17"/>
      <c r="R49" s="17"/>
      <c r="S49" s="17"/>
      <c r="T49" s="89"/>
      <c r="U49" s="89"/>
      <c r="V49" s="140"/>
      <c r="W49" s="140"/>
      <c r="X49" s="140"/>
      <c r="Y49" s="79"/>
      <c r="Z49" s="79"/>
      <c r="AA49" s="79"/>
      <c r="AB49" s="79"/>
      <c r="AC49" s="79"/>
      <c r="AD49" s="79"/>
      <c r="AE49" s="76"/>
      <c r="AF49" s="76"/>
      <c r="AG49" s="76"/>
      <c r="AH49" s="140"/>
      <c r="AI49" s="70"/>
      <c r="AJ49" s="70"/>
      <c r="AK49" s="70"/>
      <c r="AL49" s="70"/>
      <c r="AM49" s="70"/>
    </row>
    <row r="50" spans="1:39" ht="15" customHeight="1">
      <c r="A50" s="494" t="s">
        <v>42</v>
      </c>
      <c r="B50" s="532"/>
      <c r="C50" s="532"/>
      <c r="D50" s="532"/>
      <c r="E50" s="532"/>
      <c r="F50" s="532"/>
      <c r="G50" s="532"/>
      <c r="H50" s="495"/>
      <c r="I50" s="34" t="s">
        <v>6</v>
      </c>
      <c r="J50" s="53">
        <f>L39</f>
        <v>2</v>
      </c>
      <c r="K50" s="9"/>
      <c r="L50" s="9"/>
      <c r="M50" s="9"/>
      <c r="N50" s="17"/>
      <c r="O50" s="17"/>
      <c r="P50" s="17"/>
      <c r="Q50" s="17"/>
      <c r="R50" s="17"/>
      <c r="S50" s="17"/>
      <c r="T50" s="89"/>
      <c r="U50" s="89"/>
      <c r="V50" s="140"/>
      <c r="W50" s="140"/>
      <c r="X50" s="140"/>
      <c r="Y50" s="79"/>
      <c r="Z50" s="79"/>
      <c r="AA50" s="79"/>
      <c r="AB50" s="79"/>
      <c r="AC50" s="79"/>
      <c r="AD50" s="79"/>
      <c r="AE50" s="77"/>
      <c r="AF50" s="77"/>
      <c r="AG50" s="140"/>
      <c r="AH50" s="140"/>
      <c r="AI50" s="70"/>
      <c r="AJ50" s="70"/>
      <c r="AK50" s="70"/>
      <c r="AL50" s="70"/>
      <c r="AM50" s="70"/>
    </row>
    <row r="51" spans="1:39" ht="15" customHeight="1">
      <c r="K51" s="9"/>
      <c r="L51" s="9"/>
      <c r="M51" s="9"/>
      <c r="N51" s="17"/>
      <c r="O51" s="17"/>
      <c r="P51" s="17"/>
      <c r="Q51" s="17"/>
      <c r="R51" s="17"/>
      <c r="S51" s="17"/>
      <c r="T51" s="89"/>
      <c r="U51" s="89"/>
      <c r="V51" s="77"/>
      <c r="W51" s="77"/>
      <c r="X51" s="77"/>
      <c r="Y51" s="79"/>
      <c r="Z51" s="79"/>
      <c r="AA51" s="79"/>
      <c r="AB51" s="79"/>
      <c r="AC51" s="79"/>
      <c r="AD51" s="79"/>
      <c r="AE51" s="70"/>
      <c r="AF51" s="70"/>
      <c r="AG51" s="70"/>
      <c r="AH51" s="140"/>
      <c r="AI51" s="70"/>
      <c r="AJ51" s="70"/>
      <c r="AK51" s="70"/>
      <c r="AL51" s="70"/>
      <c r="AM51" s="70"/>
    </row>
    <row r="52" spans="1:39" ht="15" customHeight="1">
      <c r="K52" s="9"/>
      <c r="L52" s="9"/>
      <c r="M52" s="9"/>
      <c r="N52" s="17"/>
      <c r="O52" s="17"/>
      <c r="P52" s="17"/>
      <c r="Q52" s="17"/>
      <c r="R52" s="17"/>
      <c r="S52" s="17"/>
      <c r="T52" s="89"/>
      <c r="U52" s="89"/>
      <c r="V52" s="77"/>
      <c r="W52" s="77"/>
      <c r="X52" s="77"/>
      <c r="Y52" s="79"/>
      <c r="Z52" s="79"/>
      <c r="AA52" s="79"/>
      <c r="AB52" s="79"/>
      <c r="AC52" s="79"/>
      <c r="AD52" s="79"/>
      <c r="AE52" s="139"/>
      <c r="AF52" s="139"/>
      <c r="AG52" s="139"/>
      <c r="AH52" s="140"/>
      <c r="AI52" s="70"/>
      <c r="AJ52" s="70"/>
      <c r="AK52" s="70"/>
      <c r="AL52" s="70"/>
      <c r="AM52" s="70"/>
    </row>
    <row r="53" spans="1:39">
      <c r="A53" s="9"/>
      <c r="B53" s="9"/>
      <c r="C53" s="9"/>
      <c r="D53" s="9"/>
      <c r="E53" s="9"/>
      <c r="F53" s="9"/>
      <c r="G53" s="9"/>
      <c r="H53" s="9"/>
      <c r="I53" s="9"/>
      <c r="J53" s="9"/>
      <c r="K53" s="9"/>
      <c r="L53" s="9"/>
      <c r="M53" s="9"/>
      <c r="N53" s="17"/>
      <c r="O53" s="17"/>
      <c r="P53" s="17"/>
      <c r="Q53" s="17"/>
      <c r="R53" s="17"/>
      <c r="S53" s="17"/>
      <c r="T53" s="89"/>
      <c r="U53" s="89"/>
      <c r="V53" s="76"/>
      <c r="W53" s="76"/>
      <c r="X53" s="76"/>
      <c r="Y53" s="76"/>
      <c r="Z53" s="140"/>
      <c r="AA53" s="140"/>
      <c r="AB53" s="140"/>
      <c r="AC53" s="140"/>
      <c r="AD53" s="140"/>
      <c r="AE53" s="140"/>
      <c r="AF53" s="140"/>
      <c r="AG53" s="140"/>
      <c r="AH53" s="140"/>
      <c r="AI53" s="70"/>
      <c r="AJ53" s="70"/>
      <c r="AK53" s="70"/>
      <c r="AL53" s="70"/>
      <c r="AM53" s="70"/>
    </row>
    <row r="54" spans="1:39">
      <c r="A54" s="488" t="s">
        <v>157</v>
      </c>
      <c r="B54" s="489"/>
      <c r="C54" s="489"/>
      <c r="D54" s="489"/>
      <c r="E54" s="489"/>
      <c r="F54" s="489"/>
      <c r="G54" s="489"/>
      <c r="H54" s="490"/>
      <c r="I54" s="9"/>
      <c r="J54" s="9"/>
      <c r="K54" s="9"/>
      <c r="L54" s="9"/>
      <c r="M54" s="9"/>
      <c r="N54" s="9"/>
      <c r="O54" s="9"/>
      <c r="P54" s="9"/>
      <c r="Q54" s="9"/>
      <c r="T54" s="8"/>
      <c r="U54" s="138"/>
      <c r="V54" s="77"/>
      <c r="W54" s="77"/>
      <c r="X54" s="77"/>
      <c r="Y54" s="77"/>
      <c r="Z54" s="140"/>
      <c r="AA54" s="140"/>
      <c r="AB54" s="140"/>
      <c r="AC54" s="140"/>
      <c r="AD54" s="140"/>
      <c r="AE54" s="140"/>
      <c r="AF54" s="140"/>
      <c r="AG54" s="140"/>
      <c r="AH54" s="140"/>
      <c r="AI54" s="70"/>
      <c r="AJ54" s="70"/>
      <c r="AK54" s="70"/>
      <c r="AL54" s="70"/>
      <c r="AM54" s="70"/>
    </row>
    <row r="55" spans="1:39" ht="30">
      <c r="A55" s="477" t="s">
        <v>47</v>
      </c>
      <c r="B55" s="478"/>
      <c r="C55" s="478"/>
      <c r="D55" s="478"/>
      <c r="E55" s="478"/>
      <c r="F55" s="478"/>
      <c r="G55" s="478"/>
      <c r="H55" s="44">
        <f>J46</f>
        <v>2.2999999999999998</v>
      </c>
      <c r="I55" s="9"/>
      <c r="J55" s="9"/>
      <c r="K55" s="9"/>
      <c r="L55" s="29" t="s">
        <v>25</v>
      </c>
      <c r="M55" s="29" t="s">
        <v>8</v>
      </c>
      <c r="N55" s="29" t="s">
        <v>27</v>
      </c>
      <c r="O55" s="29" t="s">
        <v>95</v>
      </c>
      <c r="P55" s="29" t="s">
        <v>26</v>
      </c>
      <c r="Q55" s="9"/>
      <c r="T55" s="8"/>
      <c r="U55" s="8"/>
      <c r="V55" s="70"/>
      <c r="W55" s="70"/>
      <c r="X55" s="70"/>
      <c r="Y55" s="70"/>
      <c r="Z55" s="140"/>
      <c r="AA55" s="140"/>
      <c r="AB55" s="140"/>
      <c r="AC55" s="140"/>
      <c r="AD55" s="140"/>
      <c r="AE55" s="140"/>
      <c r="AF55" s="140"/>
      <c r="AG55" s="140"/>
      <c r="AH55" s="140"/>
      <c r="AI55" s="70"/>
      <c r="AJ55" s="70"/>
      <c r="AK55" s="70"/>
      <c r="AL55" s="70"/>
      <c r="AM55" s="70"/>
    </row>
    <row r="56" spans="1:39">
      <c r="A56" s="477" t="s">
        <v>99</v>
      </c>
      <c r="B56" s="478"/>
      <c r="C56" s="478"/>
      <c r="D56" s="478"/>
      <c r="E56" s="478"/>
      <c r="F56" s="478"/>
      <c r="G56" s="478"/>
      <c r="H56" s="45">
        <f>J48</f>
        <v>0</v>
      </c>
      <c r="I56" s="9"/>
      <c r="J56" s="9"/>
      <c r="K56" s="9"/>
      <c r="L56" s="30">
        <f>J45</f>
        <v>2.2999999999999998</v>
      </c>
      <c r="M56" s="30">
        <f>J47</f>
        <v>8</v>
      </c>
      <c r="N56" s="30">
        <f>ABS(L56)</f>
        <v>2.2999999999999998</v>
      </c>
      <c r="O56" s="31">
        <f>IF(L56&gt;=0,0,IF(AND(L56&lt;0,M56&gt;N56),N56,IF(AND(L56&lt;0,M56&lt;=N56),M56)))</f>
        <v>0</v>
      </c>
      <c r="P56" s="32">
        <f>IF(L56&gt;=0,0,IF(AND(L56&lt;0,M56&gt;N56),0,IF(AND(L56&lt;0,M56&lt;=N56),N56-M56)))</f>
        <v>0</v>
      </c>
      <c r="Q56" s="9"/>
      <c r="T56" s="8"/>
      <c r="U56" s="8"/>
      <c r="V56" s="70"/>
      <c r="W56" s="70"/>
      <c r="X56" s="70"/>
      <c r="Y56" s="70"/>
      <c r="Z56" s="140"/>
      <c r="AA56" s="140"/>
      <c r="AB56" s="140"/>
      <c r="AC56" s="140"/>
      <c r="AD56" s="140"/>
      <c r="AE56" s="140"/>
      <c r="AF56" s="140"/>
      <c r="AG56" s="140"/>
      <c r="AH56" s="140"/>
      <c r="AI56" s="70"/>
      <c r="AJ56" s="70"/>
      <c r="AK56" s="70"/>
      <c r="AL56" s="70"/>
      <c r="AM56" s="70"/>
    </row>
    <row r="57" spans="1:39">
      <c r="A57" s="477" t="s">
        <v>9</v>
      </c>
      <c r="B57" s="478"/>
      <c r="C57" s="478"/>
      <c r="D57" s="478"/>
      <c r="E57" s="478"/>
      <c r="F57" s="478"/>
      <c r="G57" s="478"/>
      <c r="H57" s="46">
        <f>J49</f>
        <v>0</v>
      </c>
      <c r="I57" s="9"/>
      <c r="J57" s="9"/>
      <c r="K57" s="9"/>
      <c r="L57" s="9"/>
      <c r="M57" s="9"/>
      <c r="N57" s="9"/>
      <c r="O57" s="9"/>
      <c r="P57" s="9"/>
      <c r="Q57" s="9"/>
      <c r="T57" s="8"/>
      <c r="U57" s="139"/>
      <c r="V57" s="139"/>
      <c r="W57" s="139"/>
      <c r="X57" s="139"/>
      <c r="Y57" s="139"/>
      <c r="Z57" s="139"/>
      <c r="AA57" s="139"/>
      <c r="AB57" s="139"/>
      <c r="AC57" s="140"/>
      <c r="AD57" s="140"/>
      <c r="AE57" s="140"/>
      <c r="AF57" s="140"/>
      <c r="AG57" s="140"/>
      <c r="AH57" s="140"/>
      <c r="AI57" s="70"/>
      <c r="AJ57" s="70"/>
      <c r="AK57" s="70"/>
      <c r="AL57" s="70"/>
      <c r="AM57" s="70"/>
    </row>
    <row r="58" spans="1:39">
      <c r="A58" s="477" t="s">
        <v>18</v>
      </c>
      <c r="B58" s="478"/>
      <c r="C58" s="478"/>
      <c r="D58" s="478"/>
      <c r="E58" s="478"/>
      <c r="F58" s="478"/>
      <c r="G58" s="478"/>
      <c r="H58" s="54">
        <f>J50</f>
        <v>2</v>
      </c>
      <c r="I58" s="9"/>
      <c r="J58" s="9"/>
      <c r="K58" s="9"/>
      <c r="L58" s="9"/>
      <c r="M58" s="9"/>
      <c r="N58" s="9"/>
      <c r="O58" s="9"/>
      <c r="P58" s="9"/>
      <c r="Q58" s="9"/>
      <c r="T58" s="8"/>
      <c r="U58" s="140"/>
      <c r="V58" s="140"/>
      <c r="W58" s="140"/>
      <c r="X58" s="140"/>
      <c r="Y58" s="140"/>
      <c r="Z58" s="140"/>
      <c r="AA58" s="140"/>
      <c r="AB58" s="140"/>
      <c r="AC58" s="140"/>
      <c r="AD58" s="140"/>
      <c r="AE58" s="140"/>
      <c r="AF58" s="140"/>
      <c r="AG58" s="140"/>
      <c r="AH58" s="140"/>
      <c r="AI58" s="70"/>
      <c r="AJ58" s="70"/>
      <c r="AK58" s="70"/>
      <c r="AL58" s="70"/>
      <c r="AM58" s="70"/>
    </row>
    <row r="59" spans="1:39">
      <c r="A59" s="9"/>
      <c r="B59" s="9"/>
      <c r="C59" s="9"/>
      <c r="D59" s="9"/>
      <c r="E59" s="9"/>
      <c r="F59" s="9"/>
      <c r="G59" s="9"/>
      <c r="H59" s="9"/>
      <c r="I59" s="9"/>
      <c r="J59" s="9"/>
      <c r="K59" s="9"/>
      <c r="L59" s="9"/>
      <c r="M59" s="9"/>
      <c r="N59" s="9"/>
      <c r="O59" s="9"/>
      <c r="P59" s="9"/>
      <c r="Q59" s="9"/>
      <c r="T59" s="8"/>
      <c r="U59" s="140"/>
      <c r="V59" s="140"/>
      <c r="W59" s="140"/>
      <c r="X59" s="140"/>
      <c r="Y59" s="140"/>
      <c r="Z59" s="140"/>
      <c r="AA59" s="140"/>
      <c r="AB59" s="140"/>
      <c r="AC59" s="140"/>
      <c r="AD59" s="140"/>
      <c r="AE59" s="140"/>
      <c r="AF59" s="140"/>
      <c r="AG59" s="140"/>
      <c r="AH59" s="140"/>
      <c r="AI59" s="70"/>
      <c r="AJ59" s="70"/>
      <c r="AK59" s="70"/>
      <c r="AL59" s="70"/>
      <c r="AM59" s="70"/>
    </row>
    <row r="60" spans="1:39" s="123" customFormat="1" ht="18.75">
      <c r="A60" s="9"/>
      <c r="B60" s="491" t="s">
        <v>52</v>
      </c>
      <c r="C60" s="492"/>
      <c r="D60" s="492"/>
      <c r="E60" s="492"/>
      <c r="F60" s="492"/>
      <c r="G60" s="492"/>
      <c r="H60" s="492"/>
      <c r="I60" s="492"/>
      <c r="J60" s="492"/>
      <c r="K60" s="492"/>
      <c r="L60" s="492"/>
      <c r="M60" s="492"/>
      <c r="N60" s="492"/>
      <c r="O60" s="492"/>
      <c r="P60" s="492"/>
      <c r="Q60" s="493"/>
      <c r="T60" s="8"/>
      <c r="U60" s="140"/>
      <c r="V60" s="140"/>
      <c r="W60" s="140"/>
      <c r="X60" s="140"/>
      <c r="Y60" s="140"/>
      <c r="Z60" s="140"/>
      <c r="AA60" s="140"/>
      <c r="AB60" s="140"/>
      <c r="AC60" s="140"/>
      <c r="AD60" s="140"/>
      <c r="AE60" s="140"/>
      <c r="AF60" s="140"/>
      <c r="AG60" s="140"/>
      <c r="AH60" s="140"/>
      <c r="AI60" s="70"/>
      <c r="AJ60" s="70"/>
      <c r="AK60" s="70"/>
      <c r="AL60" s="70"/>
      <c r="AM60" s="70"/>
    </row>
    <row r="61" spans="1:39">
      <c r="T61" s="8"/>
      <c r="U61" s="140"/>
      <c r="V61" s="140"/>
      <c r="W61" s="140"/>
      <c r="X61" s="140"/>
      <c r="Y61" s="140"/>
      <c r="Z61" s="140"/>
      <c r="AA61" s="140"/>
      <c r="AB61" s="140"/>
      <c r="AC61" s="70"/>
      <c r="AD61" s="70"/>
      <c r="AE61" s="70"/>
      <c r="AF61" s="70"/>
      <c r="AG61" s="70"/>
      <c r="AH61" s="70"/>
      <c r="AI61" s="70"/>
      <c r="AJ61" s="70"/>
      <c r="AK61" s="70"/>
      <c r="AL61" s="70"/>
      <c r="AM61" s="70"/>
    </row>
    <row r="62" spans="1:39">
      <c r="A62" s="479" t="s">
        <v>33</v>
      </c>
      <c r="B62" s="480"/>
      <c r="C62" s="480"/>
      <c r="D62" s="480"/>
      <c r="E62" s="480"/>
      <c r="F62" s="480"/>
      <c r="G62" s="480"/>
      <c r="H62" s="480"/>
      <c r="I62" s="480"/>
      <c r="J62" s="480"/>
      <c r="K62" s="480"/>
      <c r="L62" s="480"/>
      <c r="M62" s="480"/>
      <c r="N62" s="480"/>
      <c r="O62" s="480"/>
      <c r="P62" s="480"/>
      <c r="Q62" s="481"/>
      <c r="T62" s="8"/>
      <c r="U62" s="140"/>
      <c r="V62" s="140"/>
      <c r="W62" s="140"/>
      <c r="X62" s="140"/>
      <c r="Y62" s="140"/>
      <c r="Z62" s="140"/>
      <c r="AA62" s="140"/>
      <c r="AB62" s="140"/>
      <c r="AC62" s="70"/>
      <c r="AD62" s="70"/>
      <c r="AE62" s="70"/>
      <c r="AF62" s="70"/>
      <c r="AG62" s="70"/>
      <c r="AH62" s="70"/>
      <c r="AI62" s="70"/>
      <c r="AJ62" s="70"/>
      <c r="AK62" s="70"/>
      <c r="AL62" s="70"/>
      <c r="AM62" s="70"/>
    </row>
    <row r="63" spans="1:39">
      <c r="A63" s="482"/>
      <c r="B63" s="483"/>
      <c r="C63" s="483"/>
      <c r="D63" s="483"/>
      <c r="E63" s="483"/>
      <c r="F63" s="483"/>
      <c r="G63" s="483"/>
      <c r="H63" s="483"/>
      <c r="I63" s="483"/>
      <c r="J63" s="483"/>
      <c r="K63" s="483"/>
      <c r="L63" s="483"/>
      <c r="M63" s="483"/>
      <c r="N63" s="483"/>
      <c r="O63" s="483"/>
      <c r="P63" s="483"/>
      <c r="Q63" s="484"/>
      <c r="T63" s="8"/>
      <c r="U63" s="70"/>
      <c r="V63" s="70"/>
      <c r="W63" s="70"/>
      <c r="X63" s="70"/>
      <c r="Y63" s="70"/>
      <c r="Z63" s="70"/>
      <c r="AA63" s="70"/>
      <c r="AB63" s="70"/>
      <c r="AC63" s="70"/>
      <c r="AD63" s="70"/>
      <c r="AE63" s="70"/>
      <c r="AF63" s="70"/>
      <c r="AG63" s="70"/>
      <c r="AH63" s="70"/>
      <c r="AI63" s="70"/>
      <c r="AJ63" s="70"/>
      <c r="AK63" s="70"/>
      <c r="AL63" s="70"/>
      <c r="AM63" s="70"/>
    </row>
    <row r="64" spans="1:39">
      <c r="A64" s="482"/>
      <c r="B64" s="483"/>
      <c r="C64" s="483"/>
      <c r="D64" s="483"/>
      <c r="E64" s="483"/>
      <c r="F64" s="483"/>
      <c r="G64" s="483"/>
      <c r="H64" s="483"/>
      <c r="I64" s="483"/>
      <c r="J64" s="483"/>
      <c r="K64" s="483"/>
      <c r="L64" s="483"/>
      <c r="M64" s="483"/>
      <c r="N64" s="483"/>
      <c r="O64" s="483"/>
      <c r="P64" s="483"/>
      <c r="Q64" s="484"/>
      <c r="V64" s="79"/>
      <c r="W64" s="79"/>
      <c r="X64" s="79"/>
      <c r="Y64" s="79"/>
      <c r="Z64" s="79"/>
      <c r="AA64" s="79"/>
      <c r="AB64" s="79"/>
      <c r="AC64" s="79"/>
      <c r="AD64" s="79"/>
      <c r="AE64" s="79"/>
      <c r="AF64" s="79"/>
      <c r="AG64" s="79"/>
      <c r="AH64" s="79"/>
      <c r="AI64" s="79"/>
      <c r="AJ64" s="79"/>
      <c r="AK64" s="79"/>
      <c r="AL64" s="79"/>
      <c r="AM64" s="79"/>
    </row>
    <row r="65" spans="1:39">
      <c r="A65" s="485"/>
      <c r="B65" s="486"/>
      <c r="C65" s="486"/>
      <c r="D65" s="486"/>
      <c r="E65" s="486"/>
      <c r="F65" s="486"/>
      <c r="G65" s="486"/>
      <c r="H65" s="486"/>
      <c r="I65" s="486"/>
      <c r="J65" s="486"/>
      <c r="K65" s="486"/>
      <c r="L65" s="486"/>
      <c r="M65" s="486"/>
      <c r="N65" s="486"/>
      <c r="O65" s="486"/>
      <c r="P65" s="486"/>
      <c r="Q65" s="487"/>
      <c r="V65" s="79"/>
      <c r="W65" s="79"/>
      <c r="X65" s="79"/>
      <c r="Y65" s="79"/>
      <c r="Z65" s="79"/>
      <c r="AA65" s="79"/>
      <c r="AB65" s="79"/>
      <c r="AC65" s="79"/>
      <c r="AD65" s="79"/>
      <c r="AE65" s="79"/>
      <c r="AF65" s="79"/>
      <c r="AG65" s="79"/>
      <c r="AH65" s="79"/>
      <c r="AI65" s="79"/>
      <c r="AJ65" s="79"/>
      <c r="AK65" s="79"/>
      <c r="AL65" s="79"/>
      <c r="AM65" s="79"/>
    </row>
    <row r="66" spans="1:39">
      <c r="A66" s="79"/>
      <c r="B66" s="79"/>
      <c r="C66" s="79"/>
      <c r="D66" s="79"/>
      <c r="E66" s="79"/>
      <c r="F66" s="79"/>
      <c r="G66" s="79"/>
      <c r="H66" s="79"/>
      <c r="I66" s="79"/>
      <c r="J66" s="79"/>
      <c r="K66" s="79"/>
      <c r="L66" s="79"/>
      <c r="M66" s="79"/>
      <c r="N66" s="79"/>
      <c r="O66" s="79"/>
      <c r="P66" s="79"/>
      <c r="Q66" s="79"/>
      <c r="X66" s="79"/>
      <c r="Y66" s="79"/>
      <c r="Z66" s="79"/>
      <c r="AA66" s="79"/>
      <c r="AB66" s="79"/>
      <c r="AC66" s="79"/>
      <c r="AD66" s="79"/>
      <c r="AE66" s="79"/>
      <c r="AF66" s="79"/>
      <c r="AG66" s="79"/>
      <c r="AH66" s="79"/>
      <c r="AI66" s="79"/>
      <c r="AJ66" s="79"/>
      <c r="AK66" s="79"/>
      <c r="AL66" s="79"/>
      <c r="AM66" s="79"/>
    </row>
    <row r="67" spans="1:39">
      <c r="A67" s="79"/>
      <c r="B67" s="79"/>
      <c r="C67" s="79"/>
      <c r="D67" s="79"/>
      <c r="E67" s="79"/>
      <c r="F67" s="79"/>
      <c r="G67" s="79"/>
      <c r="H67" s="79"/>
      <c r="I67" s="79"/>
      <c r="J67" s="79"/>
      <c r="K67" s="79"/>
      <c r="L67" s="79"/>
      <c r="M67" s="79"/>
      <c r="N67" s="79"/>
      <c r="O67" s="79"/>
      <c r="P67" s="79"/>
      <c r="Q67" s="79"/>
      <c r="X67" s="79"/>
      <c r="Y67" s="79"/>
      <c r="Z67" s="79"/>
      <c r="AA67" s="79"/>
      <c r="AB67" s="79"/>
      <c r="AC67" s="79"/>
      <c r="AD67" s="79"/>
      <c r="AE67" s="79"/>
      <c r="AF67" s="79"/>
      <c r="AG67" s="79"/>
      <c r="AH67" s="79"/>
      <c r="AI67" s="79"/>
      <c r="AJ67" s="79"/>
      <c r="AK67" s="79"/>
      <c r="AL67" s="79"/>
      <c r="AM67" s="79"/>
    </row>
    <row r="68" spans="1:39">
      <c r="A68" s="79"/>
      <c r="B68" s="79"/>
      <c r="C68" s="79"/>
      <c r="D68" s="79"/>
      <c r="E68" s="79"/>
      <c r="F68" s="79"/>
      <c r="G68" s="79"/>
      <c r="H68" s="79"/>
      <c r="I68" s="79"/>
      <c r="J68" s="79"/>
      <c r="K68" s="79"/>
      <c r="L68" s="79"/>
      <c r="M68" s="79"/>
      <c r="N68" s="79"/>
      <c r="O68" s="79"/>
      <c r="P68" s="79"/>
      <c r="Q68" s="79"/>
    </row>
    <row r="69" spans="1:39">
      <c r="A69" s="79"/>
      <c r="B69" s="79"/>
      <c r="C69" s="79"/>
      <c r="D69" s="79"/>
      <c r="E69" s="79"/>
      <c r="F69" s="79"/>
      <c r="G69" s="79"/>
      <c r="H69" s="79"/>
      <c r="I69" s="79"/>
      <c r="J69" s="79"/>
      <c r="K69" s="79"/>
      <c r="L69" s="79"/>
      <c r="M69" s="79"/>
      <c r="N69" s="79"/>
      <c r="O69" s="79"/>
      <c r="P69" s="79"/>
      <c r="Q69" s="79"/>
    </row>
    <row r="70" spans="1:39" ht="15.75">
      <c r="A70" s="217"/>
      <c r="B70" s="218"/>
      <c r="C70" s="218"/>
      <c r="D70" s="218"/>
      <c r="E70" s="218"/>
      <c r="F70" s="218"/>
      <c r="G70" s="218"/>
      <c r="H70" s="218"/>
      <c r="I70" s="218"/>
      <c r="J70" s="218"/>
      <c r="K70" s="218"/>
      <c r="L70" s="218"/>
      <c r="M70" s="218"/>
      <c r="N70" s="218"/>
      <c r="O70" s="218"/>
      <c r="P70" s="218"/>
      <c r="Q70" s="218"/>
      <c r="R70" s="218"/>
      <c r="S70" s="218"/>
      <c r="T70" s="218"/>
      <c r="U70" s="218"/>
      <c r="V70" s="218"/>
    </row>
    <row r="71" spans="1:39" ht="15.75">
      <c r="A71" s="217"/>
      <c r="B71" s="218"/>
      <c r="C71" s="218"/>
      <c r="D71" s="218"/>
      <c r="E71" s="218"/>
      <c r="F71" s="218"/>
      <c r="G71" s="218"/>
      <c r="H71" s="218"/>
      <c r="I71" s="218"/>
      <c r="J71" s="218"/>
      <c r="K71" s="218"/>
      <c r="L71" s="218"/>
      <c r="M71" s="218"/>
      <c r="N71" s="218"/>
      <c r="O71" s="218"/>
      <c r="P71" s="218"/>
      <c r="Q71" s="218"/>
      <c r="R71" s="218"/>
      <c r="S71" s="218"/>
      <c r="T71" s="218"/>
      <c r="U71" s="218"/>
      <c r="V71" s="218"/>
    </row>
    <row r="72" spans="1:39" ht="15.75">
      <c r="A72" s="217"/>
      <c r="B72" s="218"/>
      <c r="C72" s="218"/>
      <c r="D72" s="218"/>
      <c r="E72" s="218"/>
      <c r="F72" s="218"/>
      <c r="G72" s="218"/>
      <c r="H72" s="218"/>
      <c r="I72" s="218"/>
      <c r="J72" s="218"/>
      <c r="K72" s="218"/>
      <c r="L72" s="218"/>
      <c r="M72" s="218"/>
      <c r="N72" s="218"/>
      <c r="O72" s="218"/>
      <c r="P72" s="218"/>
      <c r="Q72" s="218"/>
      <c r="R72" s="218"/>
      <c r="S72" s="218"/>
      <c r="T72" s="218"/>
      <c r="U72" s="218"/>
      <c r="V72" s="218"/>
    </row>
    <row r="73" spans="1:39">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39">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39">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39">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39">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39">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39">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39">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sheetData>
  <sheetProtection password="C922" sheet="1" objects="1" scenarios="1"/>
  <mergeCells count="45">
    <mergeCell ref="L17:M17"/>
    <mergeCell ref="N17:P17"/>
    <mergeCell ref="N16:P16"/>
    <mergeCell ref="A20:H20"/>
    <mergeCell ref="A62:Q65"/>
    <mergeCell ref="B42:C42"/>
    <mergeCell ref="E42:F42"/>
    <mergeCell ref="A21:H21"/>
    <mergeCell ref="L22:M22"/>
    <mergeCell ref="A22:H22"/>
    <mergeCell ref="A50:H50"/>
    <mergeCell ref="A27:G27"/>
    <mergeCell ref="A28:G28"/>
    <mergeCell ref="A29:G29"/>
    <mergeCell ref="D35:F35"/>
    <mergeCell ref="K42:L42"/>
    <mergeCell ref="I32:K34"/>
    <mergeCell ref="B60:Q60"/>
    <mergeCell ref="A58:G58"/>
    <mergeCell ref="A30:G30"/>
    <mergeCell ref="A55:G55"/>
    <mergeCell ref="A56:G56"/>
    <mergeCell ref="A57:G57"/>
    <mergeCell ref="A45:H45"/>
    <mergeCell ref="A46:H46"/>
    <mergeCell ref="A47:H47"/>
    <mergeCell ref="A49:H49"/>
    <mergeCell ref="A54:H54"/>
    <mergeCell ref="H42:I42"/>
    <mergeCell ref="K5:N6"/>
    <mergeCell ref="A48:H48"/>
    <mergeCell ref="M35:N35"/>
    <mergeCell ref="B6:D6"/>
    <mergeCell ref="B14:C14"/>
    <mergeCell ref="E14:F14"/>
    <mergeCell ref="L18:M18"/>
    <mergeCell ref="L19:M19"/>
    <mergeCell ref="H14:I14"/>
    <mergeCell ref="B7:D7"/>
    <mergeCell ref="A17:H17"/>
    <mergeCell ref="L20:M20"/>
    <mergeCell ref="A18:H18"/>
    <mergeCell ref="A19:H19"/>
    <mergeCell ref="K10:N11"/>
    <mergeCell ref="A26:H26"/>
  </mergeCells>
  <pageMargins left="0.7" right="0.7" top="0.75" bottom="0.75" header="0.3" footer="0.3"/>
  <pageSetup scale="35" orientation="portrait" r:id="rId1"/>
  <headerFooter>
    <oddFooter>&amp;F</oddFooter>
  </headerFooter>
</worksheet>
</file>

<file path=xl/worksheets/sheet4.xml><?xml version="1.0" encoding="utf-8"?>
<worksheet xmlns="http://schemas.openxmlformats.org/spreadsheetml/2006/main" xmlns:r="http://schemas.openxmlformats.org/officeDocument/2006/relationships">
  <dimension ref="A1:AC130"/>
  <sheetViews>
    <sheetView zoomScaleNormal="100" workbookViewId="0">
      <selection activeCell="A4" sqref="A4"/>
    </sheetView>
  </sheetViews>
  <sheetFormatPr defaultRowHeight="15"/>
  <cols>
    <col min="1" max="1" width="8.7109375" customWidth="1"/>
    <col min="2" max="2" width="10.140625" customWidth="1"/>
    <col min="3" max="3" width="5.42578125" customWidth="1"/>
    <col min="4" max="4" width="2" customWidth="1"/>
    <col min="5" max="5" width="16" customWidth="1"/>
    <col min="6" max="6" width="6" customWidth="1"/>
    <col min="7" max="7" width="1.140625" customWidth="1"/>
    <col min="8" max="8" width="15.5703125" customWidth="1"/>
    <col min="9" max="9" width="9.7109375" customWidth="1"/>
    <col min="10" max="10" width="2" customWidth="1"/>
    <col min="11" max="11" width="13.5703125" customWidth="1"/>
    <col min="12" max="12" width="8" customWidth="1"/>
    <col min="13" max="13" width="5.140625" customWidth="1"/>
    <col min="14" max="14" width="12.7109375" customWidth="1"/>
    <col min="15" max="15" width="9.85546875" customWidth="1"/>
    <col min="16" max="16" width="8.85546875" customWidth="1"/>
    <col min="17" max="17" width="9.42578125" customWidth="1"/>
    <col min="18" max="18" width="11.140625" customWidth="1"/>
    <col min="19" max="19" width="12.5703125" customWidth="1"/>
    <col min="20" max="20" width="4.7109375" customWidth="1"/>
    <col min="21" max="21" width="26.7109375" customWidth="1"/>
  </cols>
  <sheetData>
    <row r="1" spans="1:19">
      <c r="A1" s="9" t="s">
        <v>20</v>
      </c>
      <c r="B1" s="9"/>
      <c r="C1" s="9"/>
      <c r="D1" s="9"/>
      <c r="E1" s="9"/>
      <c r="F1" s="9"/>
      <c r="G1" s="9"/>
      <c r="H1" s="9"/>
      <c r="I1" s="9"/>
      <c r="J1" s="9"/>
      <c r="K1" s="9"/>
      <c r="L1" s="9"/>
      <c r="M1" s="9"/>
      <c r="N1" s="9"/>
      <c r="O1" s="9"/>
      <c r="P1" s="9"/>
      <c r="Q1" s="9"/>
      <c r="R1" s="9"/>
      <c r="S1" s="9"/>
    </row>
    <row r="2" spans="1:19">
      <c r="A2" s="9" t="s">
        <v>21</v>
      </c>
      <c r="B2" s="9"/>
      <c r="C2" s="9"/>
      <c r="D2" s="9"/>
      <c r="E2" s="9"/>
      <c r="F2" s="9"/>
      <c r="G2" s="9"/>
      <c r="H2" s="9"/>
      <c r="I2" s="9"/>
      <c r="J2" s="9"/>
      <c r="K2" s="9"/>
      <c r="L2" s="9"/>
      <c r="M2" s="9"/>
      <c r="N2" s="9"/>
      <c r="O2" s="9"/>
      <c r="P2" s="9"/>
      <c r="Q2" s="9"/>
      <c r="R2" s="9"/>
      <c r="S2" s="9"/>
    </row>
    <row r="3" spans="1:19">
      <c r="A3" s="9"/>
      <c r="B3" s="9"/>
      <c r="C3" s="9"/>
      <c r="D3" s="9"/>
      <c r="E3" s="9"/>
      <c r="F3" s="9"/>
      <c r="G3" s="9"/>
      <c r="H3" s="9"/>
      <c r="I3" s="9"/>
      <c r="J3" s="9"/>
      <c r="K3" s="9"/>
      <c r="L3" s="9"/>
      <c r="M3" s="9"/>
      <c r="N3" s="9"/>
      <c r="O3" s="9"/>
      <c r="P3" s="9"/>
      <c r="Q3" s="9"/>
      <c r="R3" s="9"/>
      <c r="S3" s="9"/>
    </row>
    <row r="4" spans="1:19">
      <c r="A4" s="9"/>
      <c r="B4" s="9"/>
      <c r="C4" s="9"/>
      <c r="D4" s="9"/>
      <c r="E4" s="57">
        <f>C10-C11-F11+I11-E7</f>
        <v>-5.0999999999999996</v>
      </c>
      <c r="F4" s="9"/>
      <c r="G4" s="9"/>
      <c r="H4" s="9"/>
      <c r="I4" s="9"/>
      <c r="J4" s="9"/>
      <c r="K4" s="9"/>
      <c r="L4" s="9"/>
      <c r="M4" s="9"/>
      <c r="N4" s="9"/>
      <c r="O4" s="9"/>
      <c r="P4" s="9"/>
      <c r="Q4" s="9"/>
      <c r="R4" s="9"/>
      <c r="S4" s="9"/>
    </row>
    <row r="5" spans="1:19" ht="15" customHeight="1">
      <c r="A5" s="9"/>
      <c r="B5" s="9"/>
      <c r="C5" s="9"/>
      <c r="D5" s="9"/>
      <c r="E5" s="11" t="s">
        <v>4</v>
      </c>
      <c r="F5" s="9"/>
      <c r="G5" s="9"/>
      <c r="H5" s="9"/>
      <c r="I5" s="9"/>
      <c r="J5" s="9"/>
      <c r="K5" s="9"/>
      <c r="L5" s="9"/>
      <c r="M5" s="9"/>
      <c r="N5" s="9"/>
      <c r="O5" s="507" t="s">
        <v>16</v>
      </c>
      <c r="P5" s="507"/>
      <c r="Q5" s="507"/>
      <c r="R5" s="12"/>
      <c r="S5" s="12"/>
    </row>
    <row r="6" spans="1:19" ht="15" customHeight="1">
      <c r="A6" s="9"/>
      <c r="B6" s="527"/>
      <c r="C6" s="527"/>
      <c r="D6" s="527"/>
      <c r="E6" s="4"/>
      <c r="F6" s="9"/>
      <c r="G6" s="9"/>
      <c r="H6" s="9"/>
      <c r="I6" s="9"/>
      <c r="J6" s="9"/>
      <c r="K6" s="9"/>
      <c r="L6" s="9"/>
      <c r="M6" s="9"/>
      <c r="N6" s="9"/>
      <c r="O6" s="507"/>
      <c r="P6" s="507"/>
      <c r="Q6" s="507"/>
      <c r="R6" s="12"/>
      <c r="S6" s="12"/>
    </row>
    <row r="7" spans="1:19">
      <c r="A7" s="9"/>
      <c r="B7" s="509" t="s">
        <v>154</v>
      </c>
      <c r="C7" s="509"/>
      <c r="D7" s="510"/>
      <c r="E7" s="13">
        <f>S29</f>
        <v>0.60000000000000009</v>
      </c>
      <c r="F7" s="9"/>
      <c r="G7" s="9"/>
      <c r="H7" s="9"/>
      <c r="I7" s="9"/>
      <c r="J7" s="9"/>
      <c r="K7" s="9"/>
      <c r="L7" s="9"/>
      <c r="M7" s="9"/>
      <c r="N7" s="9"/>
      <c r="O7" s="507"/>
      <c r="P7" s="507"/>
      <c r="Q7" s="507"/>
      <c r="R7" s="12"/>
      <c r="S7" s="12"/>
    </row>
    <row r="8" spans="1:19">
      <c r="A8" s="9"/>
      <c r="B8" s="9"/>
      <c r="C8" s="14"/>
      <c r="D8" s="15"/>
      <c r="E8" s="16"/>
      <c r="F8" s="14"/>
      <c r="G8" s="15"/>
      <c r="H8" s="15"/>
      <c r="I8" s="10"/>
      <c r="J8" s="17"/>
      <c r="K8" s="17"/>
      <c r="L8" s="17"/>
      <c r="M8" s="17"/>
      <c r="N8" s="9"/>
      <c r="O8" s="9"/>
      <c r="P8" s="9"/>
      <c r="Q8" s="9"/>
      <c r="R8" s="9"/>
      <c r="S8" s="9"/>
    </row>
    <row r="9" spans="1:19" ht="15" customHeight="1">
      <c r="A9" s="9"/>
      <c r="B9" s="9"/>
      <c r="C9" s="10"/>
      <c r="D9" s="9"/>
      <c r="E9" s="9"/>
      <c r="F9" s="10"/>
      <c r="G9" s="17"/>
      <c r="H9" s="9"/>
      <c r="I9" s="18"/>
      <c r="J9" s="19"/>
      <c r="K9" s="17"/>
      <c r="L9" s="19"/>
      <c r="M9" s="7"/>
      <c r="N9" s="9"/>
      <c r="O9" s="9"/>
      <c r="P9" s="9"/>
      <c r="Q9" s="9"/>
      <c r="R9" s="9"/>
      <c r="S9" s="9"/>
    </row>
    <row r="10" spans="1:19" ht="15" customHeight="1">
      <c r="A10" s="9"/>
      <c r="B10" s="20" t="s">
        <v>7</v>
      </c>
      <c r="C10" s="6">
        <f>S26</f>
        <v>12</v>
      </c>
      <c r="D10" s="9"/>
      <c r="E10" s="9"/>
      <c r="F10" s="10"/>
      <c r="G10" s="17"/>
      <c r="H10" s="9"/>
      <c r="I10" s="10"/>
      <c r="J10" s="17"/>
      <c r="K10" s="17"/>
      <c r="L10" s="17"/>
      <c r="M10" s="17"/>
      <c r="N10" s="9"/>
      <c r="O10" s="507" t="s">
        <v>36</v>
      </c>
      <c r="P10" s="526"/>
      <c r="Q10" s="526"/>
      <c r="R10" s="526"/>
      <c r="S10" s="93"/>
    </row>
    <row r="11" spans="1:19" ht="15" customHeight="1">
      <c r="A11" s="9"/>
      <c r="B11" s="21" t="s">
        <v>8</v>
      </c>
      <c r="C11" s="3">
        <f>S27</f>
        <v>20</v>
      </c>
      <c r="D11" s="9"/>
      <c r="E11" s="22" t="s">
        <v>109</v>
      </c>
      <c r="F11" s="2">
        <f>S28</f>
        <v>1</v>
      </c>
      <c r="G11" s="7"/>
      <c r="H11" s="60" t="s">
        <v>23</v>
      </c>
      <c r="I11" s="61">
        <f>S30</f>
        <v>4.5</v>
      </c>
      <c r="J11" s="23"/>
      <c r="K11" s="19"/>
      <c r="L11" s="19"/>
      <c r="M11" s="17"/>
      <c r="N11" s="9"/>
      <c r="O11" s="526"/>
      <c r="P11" s="526"/>
      <c r="Q11" s="526"/>
      <c r="R11" s="526"/>
      <c r="S11" s="93"/>
    </row>
    <row r="12" spans="1:19" ht="15" customHeight="1">
      <c r="A12" s="9"/>
      <c r="B12" s="9"/>
      <c r="C12" s="11" t="s">
        <v>3</v>
      </c>
      <c r="D12" s="9"/>
      <c r="E12" s="9"/>
      <c r="F12" s="10"/>
      <c r="G12" s="17"/>
      <c r="H12" s="9"/>
      <c r="I12" s="24"/>
      <c r="J12" s="17"/>
      <c r="K12" s="17"/>
      <c r="L12" s="17"/>
      <c r="M12" s="23"/>
      <c r="N12" s="9"/>
      <c r="O12" s="93"/>
      <c r="P12" s="93"/>
      <c r="Q12" s="93"/>
      <c r="R12" s="93"/>
      <c r="S12" s="93"/>
    </row>
    <row r="13" spans="1:19">
      <c r="A13" s="9"/>
      <c r="B13" s="9"/>
      <c r="C13" s="25"/>
      <c r="D13" s="9"/>
      <c r="E13" s="9"/>
      <c r="F13" s="26"/>
      <c r="G13" s="17"/>
      <c r="H13" s="9"/>
      <c r="I13" s="26"/>
      <c r="J13" s="17"/>
      <c r="K13" s="17"/>
      <c r="L13" s="17"/>
      <c r="M13" s="17"/>
      <c r="N13" s="9"/>
      <c r="O13" s="9"/>
      <c r="P13" s="9"/>
      <c r="Q13" s="9"/>
      <c r="R13" s="9"/>
      <c r="S13" s="9"/>
    </row>
    <row r="14" spans="1:19">
      <c r="A14" s="9"/>
      <c r="B14" s="496" t="s">
        <v>2</v>
      </c>
      <c r="C14" s="497"/>
      <c r="D14" s="9"/>
      <c r="E14" s="496" t="s">
        <v>109</v>
      </c>
      <c r="F14" s="497"/>
      <c r="G14" s="27"/>
      <c r="H14" s="536" t="s">
        <v>23</v>
      </c>
      <c r="I14" s="536"/>
      <c r="J14" s="28"/>
      <c r="K14" s="17"/>
      <c r="L14" s="537"/>
      <c r="M14" s="538"/>
      <c r="N14" s="9"/>
      <c r="O14" s="9"/>
      <c r="P14" s="9"/>
      <c r="Q14" s="9"/>
      <c r="R14" s="9"/>
      <c r="S14" s="9"/>
    </row>
    <row r="15" spans="1:19" ht="45">
      <c r="A15" s="9"/>
      <c r="B15" s="9"/>
      <c r="C15" s="9"/>
      <c r="D15" s="9"/>
      <c r="E15" s="9"/>
      <c r="F15" s="9"/>
      <c r="G15" s="9"/>
      <c r="H15" s="9"/>
      <c r="I15" s="9"/>
      <c r="J15" s="9"/>
      <c r="K15" s="9"/>
      <c r="L15" s="9"/>
      <c r="M15" s="9"/>
      <c r="N15" s="9"/>
      <c r="O15" s="29" t="s">
        <v>25</v>
      </c>
      <c r="P15" s="29" t="s">
        <v>8</v>
      </c>
      <c r="Q15" s="29" t="s">
        <v>27</v>
      </c>
      <c r="R15" s="29" t="s">
        <v>95</v>
      </c>
      <c r="S15" s="29" t="s">
        <v>26</v>
      </c>
    </row>
    <row r="16" spans="1:19">
      <c r="A16" s="9"/>
      <c r="B16" s="9"/>
      <c r="C16" s="9"/>
      <c r="D16" s="9"/>
      <c r="E16" s="9"/>
      <c r="F16" s="9"/>
      <c r="G16" s="9"/>
      <c r="H16" s="9"/>
      <c r="I16" s="9"/>
      <c r="J16" s="9"/>
      <c r="K16" s="9"/>
      <c r="L16" s="9"/>
      <c r="M16" s="9"/>
      <c r="N16" s="9"/>
      <c r="O16" s="30">
        <f>L17</f>
        <v>-5.0999999999999996</v>
      </c>
      <c r="P16" s="30">
        <f>L19</f>
        <v>20</v>
      </c>
      <c r="Q16" s="30">
        <f>ABS(O16)</f>
        <v>5.0999999999999996</v>
      </c>
      <c r="R16" s="31">
        <f>IF(O16&gt;=0,0,IF(AND(O16&lt;0,P16&gt;Q16),Q16,IF(AND(O16&lt;0,P16&lt;=Q16),P16)))</f>
        <v>5.0999999999999996</v>
      </c>
      <c r="S16" s="32">
        <f>IF(O16&gt;=0,0,IF(AND(O16&lt;0,P16&gt;Q16),0,IF(AND(O16&lt;0,P16&lt;=Q16),Q16-P16)))</f>
        <v>0</v>
      </c>
    </row>
    <row r="17" spans="1:19">
      <c r="A17" s="477" t="s">
        <v>45</v>
      </c>
      <c r="B17" s="478"/>
      <c r="C17" s="478"/>
      <c r="D17" s="478"/>
      <c r="E17" s="478"/>
      <c r="F17" s="478"/>
      <c r="G17" s="478"/>
      <c r="H17" s="478"/>
      <c r="I17" s="478"/>
      <c r="J17" s="33"/>
      <c r="K17" s="34" t="s">
        <v>97</v>
      </c>
      <c r="L17" s="59">
        <f>E4</f>
        <v>-5.0999999999999996</v>
      </c>
      <c r="M17" s="19"/>
      <c r="N17" s="19"/>
      <c r="O17" s="9"/>
      <c r="P17" s="9"/>
      <c r="Q17" s="9"/>
      <c r="R17" s="9"/>
      <c r="S17" s="9"/>
    </row>
    <row r="18" spans="1:19">
      <c r="A18" s="477" t="s">
        <v>46</v>
      </c>
      <c r="B18" s="478"/>
      <c r="C18" s="478"/>
      <c r="D18" s="478"/>
      <c r="E18" s="478"/>
      <c r="F18" s="478"/>
      <c r="G18" s="478"/>
      <c r="H18" s="478"/>
      <c r="I18" s="478"/>
      <c r="J18" s="33"/>
      <c r="K18" s="34"/>
      <c r="L18" s="101">
        <f>IF(L17&lt;0,0,L17)</f>
        <v>0</v>
      </c>
      <c r="M18" s="19"/>
      <c r="N18" s="19"/>
      <c r="O18" s="9"/>
      <c r="P18" s="9"/>
      <c r="Q18" s="9"/>
      <c r="R18" s="9"/>
      <c r="S18" s="9"/>
    </row>
    <row r="19" spans="1:19">
      <c r="A19" s="477" t="s">
        <v>28</v>
      </c>
      <c r="B19" s="478"/>
      <c r="C19" s="478"/>
      <c r="D19" s="478"/>
      <c r="E19" s="478"/>
      <c r="F19" s="478"/>
      <c r="G19" s="478"/>
      <c r="H19" s="478"/>
      <c r="I19" s="478"/>
      <c r="J19" s="33"/>
      <c r="K19" s="34" t="s">
        <v>8</v>
      </c>
      <c r="L19" s="37">
        <f>C11</f>
        <v>20</v>
      </c>
      <c r="M19" s="19"/>
      <c r="N19" s="19"/>
      <c r="O19" s="9"/>
      <c r="P19" s="9"/>
      <c r="Q19" s="9"/>
      <c r="R19" s="9"/>
      <c r="S19" s="9"/>
    </row>
    <row r="20" spans="1:19" ht="15" customHeight="1">
      <c r="A20" s="494" t="s">
        <v>96</v>
      </c>
      <c r="B20" s="532"/>
      <c r="C20" s="532"/>
      <c r="D20" s="532"/>
      <c r="E20" s="532"/>
      <c r="F20" s="532"/>
      <c r="G20" s="532"/>
      <c r="H20" s="532"/>
      <c r="I20" s="532"/>
      <c r="J20" s="38"/>
      <c r="K20" s="34"/>
      <c r="L20" s="40">
        <f>R16</f>
        <v>5.0999999999999996</v>
      </c>
      <c r="M20" s="39"/>
      <c r="N20" s="39"/>
      <c r="O20" s="9"/>
      <c r="P20" s="9"/>
      <c r="Q20" s="9"/>
      <c r="R20" s="9"/>
      <c r="S20" s="9"/>
    </row>
    <row r="21" spans="1:19" ht="15" customHeight="1">
      <c r="A21" s="494" t="s">
        <v>31</v>
      </c>
      <c r="B21" s="532"/>
      <c r="C21" s="532"/>
      <c r="D21" s="532"/>
      <c r="E21" s="532"/>
      <c r="F21" s="532"/>
      <c r="G21" s="532"/>
      <c r="H21" s="532"/>
      <c r="I21" s="495"/>
      <c r="J21" s="41"/>
      <c r="K21" s="34" t="s">
        <v>6</v>
      </c>
      <c r="L21" s="42">
        <f>S16</f>
        <v>0</v>
      </c>
      <c r="M21" s="39"/>
      <c r="N21" s="39"/>
      <c r="O21" s="9"/>
      <c r="P21" s="9"/>
      <c r="Q21" s="9"/>
      <c r="R21" s="9"/>
      <c r="S21" s="9"/>
    </row>
    <row r="22" spans="1:19" ht="15" customHeight="1">
      <c r="A22" s="189"/>
      <c r="B22" s="189"/>
      <c r="C22" s="189"/>
      <c r="D22" s="189"/>
      <c r="E22" s="189"/>
      <c r="F22" s="189"/>
      <c r="G22" s="189"/>
      <c r="H22" s="189"/>
      <c r="I22" s="189"/>
      <c r="J22" s="189"/>
      <c r="K22" s="190"/>
      <c r="L22" s="100"/>
      <c r="M22" s="19"/>
      <c r="N22" s="19"/>
      <c r="O22" s="9"/>
      <c r="P22" s="9"/>
      <c r="Q22" s="9"/>
      <c r="R22" s="9"/>
      <c r="S22" s="9"/>
    </row>
    <row r="23" spans="1:19" ht="15" customHeight="1" thickBot="1">
      <c r="M23" s="19"/>
      <c r="N23" s="19"/>
      <c r="O23" s="9"/>
      <c r="P23" s="9"/>
      <c r="Q23" s="9"/>
      <c r="R23" s="9"/>
      <c r="S23" s="9"/>
    </row>
    <row r="24" spans="1:19" ht="15" customHeight="1" thickTop="1">
      <c r="A24" s="126"/>
      <c r="B24" s="143"/>
      <c r="C24" s="143"/>
      <c r="D24" s="143"/>
      <c r="E24" s="143"/>
      <c r="F24" s="143"/>
      <c r="G24" s="143"/>
      <c r="H24" s="143"/>
      <c r="I24" s="126"/>
      <c r="J24" s="144"/>
      <c r="K24" s="145"/>
      <c r="L24" s="113"/>
      <c r="M24" s="19"/>
      <c r="N24" s="235"/>
      <c r="O24" s="235"/>
      <c r="P24" s="523" t="s">
        <v>152</v>
      </c>
      <c r="Q24" s="524"/>
      <c r="R24" s="525"/>
      <c r="S24" s="235"/>
    </row>
    <row r="25" spans="1:19" ht="15" customHeight="1">
      <c r="A25" s="9"/>
      <c r="B25" s="9"/>
      <c r="C25" s="9"/>
      <c r="D25" s="9"/>
      <c r="E25" s="9"/>
      <c r="F25" s="9"/>
      <c r="G25" s="9"/>
      <c r="H25" s="9"/>
      <c r="I25" s="9"/>
      <c r="J25" s="9"/>
      <c r="K25" s="9"/>
      <c r="L25" s="9"/>
      <c r="M25" s="9"/>
      <c r="N25" s="518" t="s">
        <v>150</v>
      </c>
      <c r="O25" s="519"/>
      <c r="P25" s="520" t="s">
        <v>149</v>
      </c>
      <c r="Q25" s="521"/>
      <c r="R25" s="522"/>
      <c r="S25" s="229" t="s">
        <v>151</v>
      </c>
    </row>
    <row r="26" spans="1:19">
      <c r="A26" s="488" t="s">
        <v>157</v>
      </c>
      <c r="B26" s="489"/>
      <c r="C26" s="489"/>
      <c r="D26" s="489"/>
      <c r="E26" s="489"/>
      <c r="F26" s="489"/>
      <c r="G26" s="489"/>
      <c r="H26" s="489"/>
      <c r="I26" s="490"/>
      <c r="J26" s="43"/>
      <c r="K26" s="9"/>
      <c r="L26" s="9"/>
      <c r="M26" s="9"/>
      <c r="N26" s="501" t="s">
        <v>13</v>
      </c>
      <c r="O26" s="535"/>
      <c r="P26" s="324">
        <v>6</v>
      </c>
      <c r="Q26" s="247">
        <v>6</v>
      </c>
      <c r="R26" s="251">
        <v>0</v>
      </c>
      <c r="S26" s="44">
        <f>SUM(P26:R26)</f>
        <v>12</v>
      </c>
    </row>
    <row r="27" spans="1:19">
      <c r="A27" s="477" t="s">
        <v>47</v>
      </c>
      <c r="B27" s="478"/>
      <c r="C27" s="478"/>
      <c r="D27" s="478"/>
      <c r="E27" s="478"/>
      <c r="F27" s="478"/>
      <c r="G27" s="478"/>
      <c r="H27" s="478"/>
      <c r="I27" s="102">
        <f>L18</f>
        <v>0</v>
      </c>
      <c r="J27" s="23"/>
      <c r="K27" s="9"/>
      <c r="L27" s="9"/>
      <c r="M27" s="9"/>
      <c r="N27" s="502" t="s">
        <v>29</v>
      </c>
      <c r="O27" s="503"/>
      <c r="P27" s="325">
        <v>0</v>
      </c>
      <c r="Q27" s="248">
        <v>4</v>
      </c>
      <c r="R27" s="252">
        <v>16</v>
      </c>
      <c r="S27" s="243">
        <f t="shared" ref="S27:S30" si="0">SUM(P27:R27)</f>
        <v>20</v>
      </c>
    </row>
    <row r="28" spans="1:19">
      <c r="A28" s="477" t="s">
        <v>99</v>
      </c>
      <c r="B28" s="478"/>
      <c r="C28" s="478"/>
      <c r="D28" s="478"/>
      <c r="E28" s="478"/>
      <c r="F28" s="478"/>
      <c r="G28" s="478"/>
      <c r="H28" s="478"/>
      <c r="I28" s="45">
        <f>L20</f>
        <v>5.0999999999999996</v>
      </c>
      <c r="J28" s="23"/>
      <c r="K28" s="9"/>
      <c r="L28" s="9"/>
      <c r="M28" s="9"/>
      <c r="N28" s="504" t="s">
        <v>109</v>
      </c>
      <c r="O28" s="505"/>
      <c r="P28" s="323">
        <v>0.4</v>
      </c>
      <c r="Q28" s="249">
        <v>0.4</v>
      </c>
      <c r="R28" s="253">
        <v>0.2</v>
      </c>
      <c r="S28" s="244">
        <f t="shared" si="0"/>
        <v>1</v>
      </c>
    </row>
    <row r="29" spans="1:19">
      <c r="A29" s="477" t="s">
        <v>9</v>
      </c>
      <c r="B29" s="478"/>
      <c r="C29" s="478"/>
      <c r="D29" s="478"/>
      <c r="E29" s="478"/>
      <c r="F29" s="478"/>
      <c r="G29" s="478"/>
      <c r="H29" s="478"/>
      <c r="I29" s="46">
        <f>L21</f>
        <v>0</v>
      </c>
      <c r="J29" s="23"/>
      <c r="K29" s="9"/>
      <c r="L29" s="9"/>
      <c r="M29" s="9"/>
      <c r="N29" s="511" t="s">
        <v>154</v>
      </c>
      <c r="O29" s="512"/>
      <c r="P29" s="326">
        <v>0.2</v>
      </c>
      <c r="Q29" s="250">
        <v>0.2</v>
      </c>
      <c r="R29" s="254">
        <v>0.2</v>
      </c>
      <c r="S29" s="245">
        <f t="shared" si="0"/>
        <v>0.60000000000000009</v>
      </c>
    </row>
    <row r="30" spans="1:19">
      <c r="A30" s="96"/>
      <c r="B30" s="96"/>
      <c r="C30" s="96"/>
      <c r="D30" s="96"/>
      <c r="E30" s="96"/>
      <c r="F30" s="96"/>
      <c r="G30" s="96"/>
      <c r="H30" s="96"/>
      <c r="I30" s="97"/>
      <c r="J30" s="23"/>
      <c r="K30" s="9"/>
      <c r="L30" s="9"/>
      <c r="M30" s="9"/>
      <c r="N30" s="548" t="s">
        <v>22</v>
      </c>
      <c r="O30" s="549"/>
      <c r="P30" s="320">
        <v>1.5</v>
      </c>
      <c r="Q30" s="321">
        <v>1.5</v>
      </c>
      <c r="R30" s="322">
        <v>1.5</v>
      </c>
      <c r="S30" s="319">
        <f t="shared" si="0"/>
        <v>4.5</v>
      </c>
    </row>
    <row r="31" spans="1:19" ht="15.75" thickBot="1">
      <c r="A31" s="9"/>
      <c r="B31" s="9"/>
      <c r="C31" s="9"/>
      <c r="D31" s="9"/>
      <c r="E31" s="9"/>
      <c r="F31" s="9"/>
      <c r="G31" s="9"/>
      <c r="H31" s="9"/>
      <c r="I31" s="9"/>
      <c r="J31" s="23"/>
      <c r="K31" s="9"/>
      <c r="L31" s="9"/>
      <c r="M31" s="9"/>
      <c r="N31" s="9"/>
      <c r="O31" s="17"/>
      <c r="P31" s="73"/>
      <c r="Q31" s="74"/>
      <c r="R31" s="75"/>
      <c r="S31" s="17"/>
    </row>
    <row r="32" spans="1:19" ht="15.75" thickTop="1">
      <c r="A32" s="9"/>
      <c r="B32" s="9"/>
      <c r="C32" s="9"/>
      <c r="D32" s="9"/>
      <c r="E32" s="9"/>
      <c r="F32" s="9"/>
      <c r="G32" s="9"/>
      <c r="H32" s="9"/>
      <c r="I32" s="9"/>
      <c r="J32" s="9"/>
      <c r="K32" s="9"/>
      <c r="L32" s="9"/>
      <c r="M32" s="9"/>
      <c r="N32" s="9"/>
      <c r="O32" s="9"/>
      <c r="P32" s="9"/>
      <c r="Q32" s="9"/>
      <c r="R32" s="9"/>
      <c r="S32" s="9"/>
    </row>
    <row r="33" spans="1:29">
      <c r="A33" s="9"/>
      <c r="B33" s="9"/>
      <c r="C33" s="9"/>
      <c r="D33" s="9"/>
      <c r="E33" s="9"/>
      <c r="F33" s="9"/>
      <c r="G33" s="9"/>
      <c r="H33" s="57">
        <f>F40-C40-I40+L40-H36</f>
        <v>-5.0999999999999996</v>
      </c>
      <c r="I33" s="9"/>
      <c r="J33" s="9"/>
      <c r="K33" s="9"/>
      <c r="L33" s="9"/>
      <c r="M33" s="9"/>
      <c r="N33" s="9"/>
      <c r="O33" s="9"/>
      <c r="P33" s="9"/>
      <c r="Q33" s="9"/>
      <c r="R33" s="9"/>
      <c r="S33" s="9"/>
    </row>
    <row r="34" spans="1:29" ht="15" customHeight="1">
      <c r="A34" s="9"/>
      <c r="B34" s="9"/>
      <c r="C34" s="9"/>
      <c r="D34" s="9"/>
      <c r="E34" s="9"/>
      <c r="F34" s="9"/>
      <c r="G34" s="9"/>
      <c r="H34" s="11" t="s">
        <v>4</v>
      </c>
      <c r="I34" s="9"/>
      <c r="J34" s="9"/>
      <c r="K34" s="9"/>
      <c r="L34" s="9"/>
      <c r="M34" s="9"/>
      <c r="N34" s="9"/>
      <c r="O34" s="9"/>
      <c r="P34" s="9"/>
      <c r="Q34" s="9"/>
      <c r="R34" s="9"/>
      <c r="S34" s="9"/>
    </row>
    <row r="35" spans="1:29" ht="15" customHeight="1">
      <c r="A35" s="9"/>
      <c r="B35" s="9"/>
      <c r="C35" s="9"/>
      <c r="D35" s="17"/>
      <c r="E35" s="56"/>
      <c r="F35" s="56"/>
      <c r="G35" s="56"/>
      <c r="H35" s="4"/>
      <c r="I35" s="9"/>
      <c r="J35" s="9"/>
      <c r="K35" s="9"/>
      <c r="L35" s="9"/>
      <c r="M35" s="9"/>
      <c r="N35" s="507" t="s">
        <v>16</v>
      </c>
      <c r="O35" s="507"/>
      <c r="P35" s="507"/>
      <c r="Q35" s="508"/>
      <c r="R35" s="508"/>
      <c r="S35" s="9"/>
    </row>
    <row r="36" spans="1:29">
      <c r="A36" s="9"/>
      <c r="B36" s="9"/>
      <c r="C36" s="9"/>
      <c r="D36" s="533" t="s">
        <v>154</v>
      </c>
      <c r="E36" s="533"/>
      <c r="F36" s="533"/>
      <c r="G36" s="47"/>
      <c r="H36" s="13">
        <f>S29</f>
        <v>0.60000000000000009</v>
      </c>
      <c r="I36" s="9"/>
      <c r="J36" s="9"/>
      <c r="K36" s="9"/>
      <c r="L36" s="9"/>
      <c r="M36" s="9"/>
      <c r="N36" s="507"/>
      <c r="O36" s="507"/>
      <c r="P36" s="507"/>
      <c r="Q36" s="508"/>
      <c r="R36" s="508"/>
      <c r="S36" s="9"/>
    </row>
    <row r="37" spans="1:29">
      <c r="A37" s="9"/>
      <c r="B37" s="9"/>
      <c r="C37" s="14"/>
      <c r="D37" s="15"/>
      <c r="E37" s="16"/>
      <c r="F37" s="14"/>
      <c r="G37" s="15"/>
      <c r="H37" s="16"/>
      <c r="I37" s="14"/>
      <c r="J37" s="15"/>
      <c r="K37" s="16"/>
      <c r="L37" s="10"/>
      <c r="M37" s="17"/>
      <c r="N37" s="17"/>
      <c r="O37" s="17"/>
      <c r="P37" s="17"/>
      <c r="Q37" s="12"/>
      <c r="R37" s="12"/>
      <c r="S37" s="12"/>
    </row>
    <row r="38" spans="1:29" ht="15" customHeight="1">
      <c r="A38" s="9"/>
      <c r="B38" s="9"/>
      <c r="C38" s="10"/>
      <c r="D38" s="9"/>
      <c r="E38" s="9"/>
      <c r="F38" s="10"/>
      <c r="G38" s="17"/>
      <c r="H38" s="9"/>
      <c r="I38" s="10"/>
      <c r="J38" s="17"/>
      <c r="K38" s="48"/>
      <c r="L38" s="4"/>
      <c r="M38" s="9"/>
      <c r="N38" s="550" t="s">
        <v>15</v>
      </c>
      <c r="O38" s="508"/>
      <c r="P38" s="508"/>
      <c r="S38" s="12"/>
    </row>
    <row r="39" spans="1:29">
      <c r="A39" s="9"/>
      <c r="B39" s="49"/>
      <c r="C39" s="4"/>
      <c r="D39" s="9"/>
      <c r="E39" s="9"/>
      <c r="F39" s="10"/>
      <c r="G39" s="17"/>
      <c r="H39" s="9"/>
      <c r="I39" s="10"/>
      <c r="J39" s="17"/>
      <c r="K39" s="9"/>
      <c r="L39" s="10"/>
      <c r="M39" s="9"/>
      <c r="N39" s="17"/>
      <c r="O39" s="17"/>
      <c r="P39" s="17"/>
      <c r="Q39" s="12"/>
      <c r="R39" s="12"/>
      <c r="S39" s="12"/>
    </row>
    <row r="40" spans="1:29" ht="15" customHeight="1">
      <c r="A40" s="9"/>
      <c r="B40" s="50" t="s">
        <v>8</v>
      </c>
      <c r="C40" s="3">
        <f>S27</f>
        <v>20</v>
      </c>
      <c r="D40" s="9"/>
      <c r="E40" s="51" t="s">
        <v>7</v>
      </c>
      <c r="F40" s="6">
        <f>S26</f>
        <v>12</v>
      </c>
      <c r="G40" s="7"/>
      <c r="H40" s="22" t="s">
        <v>109</v>
      </c>
      <c r="I40" s="2">
        <f>S28</f>
        <v>1</v>
      </c>
      <c r="J40" s="7"/>
      <c r="K40" s="62" t="s">
        <v>23</v>
      </c>
      <c r="L40" s="61">
        <f>S30</f>
        <v>4.5</v>
      </c>
      <c r="M40" s="9"/>
      <c r="N40" s="515"/>
      <c r="O40" s="515"/>
      <c r="P40" s="550"/>
      <c r="Q40" s="507"/>
      <c r="R40" s="507"/>
      <c r="S40" s="12"/>
    </row>
    <row r="41" spans="1:29">
      <c r="A41" s="9"/>
      <c r="B41" s="9"/>
      <c r="C41" s="11" t="s">
        <v>3</v>
      </c>
      <c r="D41" s="9"/>
      <c r="E41" s="9"/>
      <c r="F41" s="24"/>
      <c r="G41" s="23"/>
      <c r="H41" s="9"/>
      <c r="I41" s="10"/>
      <c r="J41" s="17"/>
      <c r="K41" s="9"/>
      <c r="L41" s="24"/>
      <c r="M41" s="9"/>
      <c r="N41" s="17"/>
      <c r="O41" s="17"/>
      <c r="P41" s="23"/>
      <c r="Q41" s="12"/>
      <c r="R41" s="12"/>
      <c r="S41" s="12"/>
    </row>
    <row r="42" spans="1:29" ht="45">
      <c r="A42" s="9"/>
      <c r="B42" s="9"/>
      <c r="C42" s="25"/>
      <c r="D42" s="9"/>
      <c r="E42" s="9"/>
      <c r="F42" s="26"/>
      <c r="G42" s="17"/>
      <c r="H42" s="9"/>
      <c r="I42" s="26"/>
      <c r="J42" s="17"/>
      <c r="K42" s="9"/>
      <c r="L42" s="26"/>
      <c r="M42" s="9"/>
      <c r="N42" s="17"/>
      <c r="O42" s="29" t="s">
        <v>25</v>
      </c>
      <c r="P42" s="29" t="s">
        <v>8</v>
      </c>
      <c r="Q42" s="29" t="s">
        <v>27</v>
      </c>
      <c r="R42" s="29" t="s">
        <v>95</v>
      </c>
      <c r="S42" s="29" t="s">
        <v>26</v>
      </c>
    </row>
    <row r="43" spans="1:29">
      <c r="A43" s="9"/>
      <c r="B43" s="496" t="s">
        <v>11</v>
      </c>
      <c r="C43" s="497"/>
      <c r="D43" s="9"/>
      <c r="E43" s="496" t="s">
        <v>12</v>
      </c>
      <c r="F43" s="497"/>
      <c r="G43" s="27"/>
      <c r="H43" s="496" t="s">
        <v>109</v>
      </c>
      <c r="I43" s="497"/>
      <c r="J43" s="27"/>
      <c r="K43" s="496" t="s">
        <v>23</v>
      </c>
      <c r="L43" s="497"/>
      <c r="M43" s="9"/>
      <c r="N43" s="17"/>
      <c r="O43" s="30">
        <f>L46</f>
        <v>-5.0999999999999996</v>
      </c>
      <c r="P43" s="30">
        <f>L48</f>
        <v>20</v>
      </c>
      <c r="Q43" s="30">
        <f>ABS(O43)</f>
        <v>5.0999999999999996</v>
      </c>
      <c r="R43" s="31">
        <f>IF(O43&gt;=0,0,IF(AND(O43&lt;0,P43&gt;Q43),Q43,IF(AND(O43&lt;0,P43&lt;=Q43),P43)))</f>
        <v>5.0999999999999996</v>
      </c>
      <c r="S43" s="32">
        <f>IF(O43&gt;=0,0,IF(AND(O43&lt;0,P43&gt;Q43),0,IF(AND(O43&lt;0,P43&lt;=Q43),Q43-P43)))</f>
        <v>0</v>
      </c>
    </row>
    <row r="44" spans="1:29">
      <c r="A44" s="9"/>
      <c r="B44" s="9"/>
      <c r="C44" s="9"/>
      <c r="D44" s="9"/>
      <c r="E44" s="9"/>
      <c r="F44" s="9"/>
      <c r="G44" s="9"/>
      <c r="H44" s="9"/>
      <c r="I44" s="9"/>
      <c r="J44" s="9"/>
      <c r="K44" s="9"/>
      <c r="L44" s="9"/>
      <c r="M44" s="9"/>
      <c r="N44" s="9"/>
      <c r="O44" s="9"/>
      <c r="P44" s="9"/>
      <c r="Q44" s="30"/>
      <c r="R44" s="9"/>
      <c r="S44" s="9"/>
    </row>
    <row r="45" spans="1:29">
      <c r="A45" s="9"/>
      <c r="B45" s="9"/>
      <c r="C45" s="9"/>
      <c r="D45" s="9"/>
      <c r="E45" s="9"/>
      <c r="F45" s="9"/>
      <c r="G45" s="9"/>
      <c r="H45" s="9"/>
      <c r="I45" s="9"/>
      <c r="J45" s="9"/>
      <c r="K45" s="9"/>
      <c r="L45" s="9"/>
      <c r="M45" s="9"/>
      <c r="N45" s="9"/>
      <c r="O45" s="9"/>
      <c r="P45" s="9"/>
      <c r="Q45" s="9"/>
      <c r="R45" s="9"/>
      <c r="S45" s="9"/>
    </row>
    <row r="46" spans="1:29">
      <c r="A46" s="477" t="s">
        <v>45</v>
      </c>
      <c r="B46" s="478"/>
      <c r="C46" s="478"/>
      <c r="D46" s="478"/>
      <c r="E46" s="478"/>
      <c r="F46" s="478"/>
      <c r="G46" s="478"/>
      <c r="H46" s="478"/>
      <c r="I46" s="478"/>
      <c r="J46" s="33"/>
      <c r="K46" s="34" t="s">
        <v>97</v>
      </c>
      <c r="L46" s="59">
        <f>H33</f>
        <v>-5.0999999999999996</v>
      </c>
      <c r="M46" s="19"/>
      <c r="N46" s="17"/>
      <c r="O46" s="17"/>
      <c r="P46" s="17"/>
      <c r="Q46" s="17"/>
      <c r="R46" s="17"/>
      <c r="S46" s="17"/>
      <c r="T46" s="89"/>
      <c r="U46" s="89"/>
      <c r="X46" s="17"/>
      <c r="Y46" s="17"/>
      <c r="Z46" s="17"/>
      <c r="AA46" s="89"/>
      <c r="AB46" s="89"/>
      <c r="AC46" s="17"/>
    </row>
    <row r="47" spans="1:29">
      <c r="A47" s="477" t="s">
        <v>46</v>
      </c>
      <c r="B47" s="478"/>
      <c r="C47" s="478"/>
      <c r="D47" s="478"/>
      <c r="E47" s="478"/>
      <c r="F47" s="478"/>
      <c r="G47" s="478"/>
      <c r="H47" s="478"/>
      <c r="I47" s="478"/>
      <c r="J47" s="80"/>
      <c r="K47" s="34"/>
      <c r="L47" s="101">
        <f>IF(L46&lt;0,0,L46)</f>
        <v>0</v>
      </c>
      <c r="M47" s="19"/>
      <c r="N47" s="89"/>
      <c r="O47" s="89"/>
      <c r="P47" s="89"/>
      <c r="Q47" s="89"/>
      <c r="R47" s="89"/>
      <c r="S47" s="17"/>
      <c r="T47" s="17"/>
      <c r="U47" s="17"/>
      <c r="X47" s="89"/>
      <c r="Y47" s="89"/>
      <c r="Z47" s="89"/>
      <c r="AA47" s="89"/>
      <c r="AB47" s="89"/>
      <c r="AC47" s="17"/>
    </row>
    <row r="48" spans="1:29">
      <c r="A48" s="477" t="s">
        <v>28</v>
      </c>
      <c r="B48" s="478"/>
      <c r="C48" s="478"/>
      <c r="D48" s="478"/>
      <c r="E48" s="478"/>
      <c r="F48" s="478"/>
      <c r="G48" s="478"/>
      <c r="H48" s="478"/>
      <c r="I48" s="478"/>
      <c r="J48" s="33"/>
      <c r="K48" s="34" t="s">
        <v>5</v>
      </c>
      <c r="L48" s="37">
        <f>C40</f>
        <v>20</v>
      </c>
      <c r="M48" s="19"/>
      <c r="N48" s="89"/>
      <c r="O48" s="89"/>
      <c r="P48" s="89"/>
      <c r="Q48" s="89"/>
      <c r="R48" s="89"/>
      <c r="S48" s="17"/>
      <c r="T48" s="17"/>
      <c r="U48" s="17"/>
      <c r="X48" s="89"/>
      <c r="Y48" s="89"/>
      <c r="Z48" s="89"/>
      <c r="AA48" s="89"/>
      <c r="AB48" s="89"/>
      <c r="AC48" s="17"/>
    </row>
    <row r="49" spans="1:29" ht="15" customHeight="1">
      <c r="A49" s="494" t="s">
        <v>96</v>
      </c>
      <c r="B49" s="532"/>
      <c r="C49" s="532"/>
      <c r="D49" s="532"/>
      <c r="E49" s="532"/>
      <c r="F49" s="532"/>
      <c r="G49" s="532"/>
      <c r="H49" s="532"/>
      <c r="I49" s="532"/>
      <c r="J49" s="38"/>
      <c r="K49" s="34" t="s">
        <v>14</v>
      </c>
      <c r="L49" s="40">
        <f>R43</f>
        <v>5.0999999999999996</v>
      </c>
      <c r="M49" s="39"/>
      <c r="N49" s="89"/>
      <c r="O49" s="89"/>
      <c r="P49" s="89"/>
      <c r="Q49" s="89"/>
      <c r="R49" s="89"/>
      <c r="S49" s="17"/>
      <c r="T49" s="17"/>
      <c r="U49" s="17"/>
      <c r="X49" s="17"/>
      <c r="Y49" s="17"/>
      <c r="Z49" s="17"/>
      <c r="AA49" s="89"/>
      <c r="AB49" s="89"/>
      <c r="AC49" s="17"/>
    </row>
    <row r="50" spans="1:29" ht="15" customHeight="1">
      <c r="A50" s="494" t="s">
        <v>31</v>
      </c>
      <c r="B50" s="532"/>
      <c r="C50" s="532"/>
      <c r="D50" s="532"/>
      <c r="E50" s="532"/>
      <c r="F50" s="532"/>
      <c r="G50" s="532"/>
      <c r="H50" s="532"/>
      <c r="I50" s="495"/>
      <c r="J50" s="41"/>
      <c r="K50" s="34" t="s">
        <v>6</v>
      </c>
      <c r="L50" s="42">
        <f>S43</f>
        <v>0</v>
      </c>
      <c r="M50" s="39"/>
      <c r="N50" s="17"/>
      <c r="O50" s="17"/>
      <c r="P50" s="17"/>
      <c r="Q50" s="17"/>
      <c r="R50" s="17"/>
      <c r="S50" s="17"/>
      <c r="T50" s="89"/>
      <c r="U50" s="89"/>
      <c r="X50" s="17"/>
      <c r="Y50" s="17"/>
      <c r="Z50" s="17"/>
      <c r="AA50" s="89"/>
      <c r="AB50" s="89"/>
      <c r="AC50" s="17"/>
    </row>
    <row r="51" spans="1:29" ht="15" customHeight="1">
      <c r="A51" s="187"/>
      <c r="B51" s="187"/>
      <c r="C51" s="187"/>
      <c r="D51" s="187"/>
      <c r="E51" s="187"/>
      <c r="F51" s="187"/>
      <c r="G51" s="187"/>
      <c r="H51" s="187"/>
      <c r="I51" s="187"/>
      <c r="J51" s="187"/>
      <c r="K51" s="99"/>
      <c r="L51" s="100"/>
      <c r="M51" s="19"/>
      <c r="N51" s="17"/>
      <c r="O51" s="17"/>
      <c r="P51" s="17"/>
      <c r="Q51" s="17"/>
      <c r="R51" s="17"/>
      <c r="S51" s="17"/>
      <c r="T51" s="89"/>
      <c r="U51" s="89"/>
      <c r="X51" s="17"/>
      <c r="Y51" s="17"/>
      <c r="Z51" s="17"/>
      <c r="AA51" s="89"/>
      <c r="AB51" s="89"/>
      <c r="AC51" s="17"/>
    </row>
    <row r="52" spans="1:29" ht="15" customHeight="1">
      <c r="M52" s="19"/>
      <c r="N52" s="17"/>
      <c r="O52" s="17"/>
      <c r="P52" s="17"/>
      <c r="Q52" s="17"/>
      <c r="R52" s="17"/>
      <c r="S52" s="17"/>
      <c r="T52" s="89"/>
      <c r="U52" s="89"/>
      <c r="X52" s="17"/>
      <c r="Y52" s="17"/>
      <c r="Z52" s="17"/>
      <c r="AA52" s="89"/>
      <c r="AB52" s="89"/>
      <c r="AC52" s="17"/>
    </row>
    <row r="53" spans="1:29" ht="15" customHeight="1">
      <c r="A53" s="126"/>
      <c r="B53" s="143"/>
      <c r="C53" s="143"/>
      <c r="D53" s="143"/>
      <c r="E53" s="143"/>
      <c r="F53" s="143"/>
      <c r="G53" s="143"/>
      <c r="H53" s="143"/>
      <c r="I53" s="126"/>
      <c r="J53" s="126"/>
      <c r="K53" s="145"/>
      <c r="L53" s="113"/>
      <c r="M53" s="19"/>
      <c r="N53" s="17"/>
      <c r="O53" s="89"/>
      <c r="P53" s="17"/>
      <c r="Q53" s="17"/>
      <c r="R53" s="17"/>
      <c r="S53" s="17"/>
      <c r="T53" s="89"/>
      <c r="U53" s="89"/>
      <c r="X53" s="17"/>
      <c r="Y53" s="17"/>
      <c r="Z53" s="17"/>
      <c r="AA53" s="89"/>
      <c r="AB53" s="89"/>
      <c r="AC53" s="17"/>
    </row>
    <row r="54" spans="1:29" ht="15" customHeight="1">
      <c r="A54" s="9"/>
      <c r="B54" s="9"/>
      <c r="C54" s="9"/>
      <c r="D54" s="9"/>
      <c r="E54" s="9"/>
      <c r="F54" s="9"/>
      <c r="G54" s="9"/>
      <c r="H54" s="9"/>
      <c r="I54" s="9"/>
      <c r="J54" s="9"/>
      <c r="K54" s="9"/>
      <c r="L54" s="9"/>
      <c r="M54" s="9"/>
      <c r="N54" s="17"/>
      <c r="O54" s="17"/>
      <c r="P54" s="17"/>
      <c r="Q54" s="17"/>
      <c r="R54" s="17"/>
      <c r="S54" s="17"/>
      <c r="T54" s="89"/>
      <c r="U54" s="89"/>
      <c r="X54" s="17"/>
      <c r="Y54" s="17"/>
      <c r="Z54" s="17"/>
      <c r="AA54" s="89"/>
      <c r="AB54" s="89"/>
      <c r="AC54" s="17"/>
    </row>
    <row r="55" spans="1:29">
      <c r="A55" s="488" t="s">
        <v>157</v>
      </c>
      <c r="B55" s="489"/>
      <c r="C55" s="489"/>
      <c r="D55" s="489"/>
      <c r="E55" s="489"/>
      <c r="F55" s="489"/>
      <c r="G55" s="489"/>
      <c r="H55" s="489"/>
      <c r="I55" s="490"/>
      <c r="J55" s="43"/>
      <c r="K55" s="9"/>
      <c r="L55" s="9"/>
      <c r="M55" s="9"/>
      <c r="N55" s="17"/>
      <c r="O55" s="17"/>
      <c r="P55" s="17"/>
      <c r="Q55" s="17"/>
      <c r="R55" s="17"/>
      <c r="S55" s="17"/>
      <c r="T55" s="89"/>
      <c r="U55" s="89"/>
      <c r="X55" s="17"/>
      <c r="Y55" s="17"/>
      <c r="Z55" s="17"/>
      <c r="AA55" s="89"/>
      <c r="AB55" s="89"/>
      <c r="AC55" s="23"/>
    </row>
    <row r="56" spans="1:29">
      <c r="A56" s="477" t="s">
        <v>47</v>
      </c>
      <c r="B56" s="478"/>
      <c r="C56" s="478"/>
      <c r="D56" s="478"/>
      <c r="E56" s="478"/>
      <c r="F56" s="478"/>
      <c r="G56" s="478"/>
      <c r="H56" s="478"/>
      <c r="I56" s="102">
        <f>L47</f>
        <v>0</v>
      </c>
      <c r="J56" s="23"/>
      <c r="K56" s="9"/>
      <c r="L56" s="9"/>
      <c r="M56" s="9"/>
      <c r="N56" s="17"/>
      <c r="O56" s="17"/>
      <c r="P56" s="17"/>
      <c r="Q56" s="17"/>
      <c r="R56" s="17"/>
      <c r="S56" s="17"/>
      <c r="T56" s="89"/>
      <c r="U56" s="89"/>
      <c r="X56" s="17"/>
      <c r="Y56" s="17"/>
      <c r="Z56" s="17"/>
      <c r="AA56" s="89"/>
      <c r="AB56" s="89"/>
      <c r="AC56" s="140"/>
    </row>
    <row r="57" spans="1:29">
      <c r="A57" s="477" t="s">
        <v>99</v>
      </c>
      <c r="B57" s="478"/>
      <c r="C57" s="478"/>
      <c r="D57" s="478"/>
      <c r="E57" s="478"/>
      <c r="F57" s="478"/>
      <c r="G57" s="478"/>
      <c r="H57" s="478"/>
      <c r="I57" s="45">
        <f>L49</f>
        <v>5.0999999999999996</v>
      </c>
      <c r="J57" s="23"/>
      <c r="K57" s="9"/>
      <c r="L57" s="9"/>
      <c r="M57" s="9"/>
      <c r="N57" s="17"/>
      <c r="O57" s="17"/>
      <c r="P57" s="17"/>
      <c r="Q57" s="17"/>
      <c r="R57" s="17"/>
      <c r="S57" s="17"/>
      <c r="T57" s="89"/>
      <c r="U57" s="89"/>
      <c r="X57" s="17"/>
      <c r="Y57" s="17"/>
      <c r="Z57" s="17"/>
      <c r="AA57" s="89"/>
      <c r="AB57" s="89"/>
      <c r="AC57" s="140"/>
    </row>
    <row r="58" spans="1:29">
      <c r="A58" s="477" t="s">
        <v>9</v>
      </c>
      <c r="B58" s="478"/>
      <c r="C58" s="478"/>
      <c r="D58" s="478"/>
      <c r="E58" s="478"/>
      <c r="F58" s="478"/>
      <c r="G58" s="478"/>
      <c r="H58" s="478"/>
      <c r="I58" s="46">
        <f>L50</f>
        <v>0</v>
      </c>
      <c r="J58" s="23"/>
      <c r="K58" s="9"/>
      <c r="L58" s="9"/>
      <c r="M58" s="9"/>
      <c r="N58" s="17"/>
      <c r="O58" s="17"/>
      <c r="P58" s="17"/>
      <c r="Q58" s="17"/>
      <c r="R58" s="17"/>
      <c r="S58" s="17"/>
      <c r="T58" s="89"/>
      <c r="U58" s="89"/>
      <c r="X58" s="17"/>
      <c r="Y58" s="17"/>
      <c r="Z58" s="17"/>
      <c r="AA58" s="8"/>
      <c r="AB58" s="76"/>
      <c r="AC58" s="70"/>
    </row>
    <row r="59" spans="1:29">
      <c r="A59" s="534"/>
      <c r="B59" s="534"/>
      <c r="C59" s="534"/>
      <c r="D59" s="534"/>
      <c r="E59" s="534"/>
      <c r="F59" s="534"/>
      <c r="G59" s="534"/>
      <c r="H59" s="534"/>
      <c r="I59" s="97"/>
      <c r="J59" s="23"/>
      <c r="K59" s="9"/>
      <c r="L59" s="9"/>
      <c r="M59" s="9"/>
      <c r="N59" s="17"/>
      <c r="O59" s="17"/>
      <c r="P59" s="17"/>
      <c r="Q59" s="17"/>
      <c r="R59" s="17"/>
      <c r="S59" s="17"/>
      <c r="T59" s="89"/>
      <c r="U59" s="89"/>
      <c r="X59" s="17"/>
      <c r="Y59" s="17"/>
      <c r="Z59" s="17"/>
      <c r="AA59" s="8"/>
      <c r="AB59" s="140"/>
      <c r="AC59" s="140"/>
    </row>
    <row r="60" spans="1:29">
      <c r="A60" s="9"/>
      <c r="B60" s="9"/>
      <c r="C60" s="9"/>
      <c r="D60" s="9"/>
      <c r="E60" s="9"/>
      <c r="F60" s="9"/>
      <c r="G60" s="9"/>
      <c r="H60" s="9"/>
      <c r="I60" s="9"/>
      <c r="J60" s="9"/>
      <c r="K60" s="9"/>
      <c r="L60" s="9"/>
      <c r="M60" s="9"/>
      <c r="N60" s="17"/>
      <c r="O60" s="17"/>
      <c r="P60" s="17"/>
      <c r="Q60" s="17"/>
      <c r="R60" s="17"/>
      <c r="S60" s="17"/>
      <c r="T60" s="89"/>
      <c r="U60" s="89"/>
    </row>
    <row r="61" spans="1:29" s="123" customFormat="1">
      <c r="A61" s="9"/>
      <c r="B61" s="9"/>
      <c r="C61" s="9"/>
      <c r="D61" s="9"/>
      <c r="E61" s="9"/>
      <c r="F61" s="9"/>
      <c r="G61" s="9"/>
      <c r="H61" s="9"/>
      <c r="I61" s="9"/>
      <c r="J61" s="9"/>
      <c r="K61" s="9"/>
      <c r="L61" s="9"/>
      <c r="M61" s="9"/>
      <c r="N61" s="17"/>
      <c r="O61" s="17"/>
      <c r="P61" s="17"/>
      <c r="Q61" s="17"/>
      <c r="R61" s="17"/>
      <c r="S61" s="17"/>
      <c r="T61" s="89"/>
      <c r="U61" s="89"/>
    </row>
    <row r="62" spans="1:29" s="123" customFormat="1" ht="18.75">
      <c r="A62" s="9"/>
      <c r="B62" s="491" t="s">
        <v>52</v>
      </c>
      <c r="C62" s="492"/>
      <c r="D62" s="492"/>
      <c r="E62" s="492"/>
      <c r="F62" s="492"/>
      <c r="G62" s="492"/>
      <c r="H62" s="492"/>
      <c r="I62" s="492"/>
      <c r="J62" s="492"/>
      <c r="K62" s="492"/>
      <c r="L62" s="492"/>
      <c r="M62" s="492"/>
      <c r="N62" s="492"/>
      <c r="O62" s="492"/>
      <c r="P62" s="492"/>
      <c r="Q62" s="493"/>
      <c r="R62" s="17"/>
      <c r="S62" s="17"/>
      <c r="T62" s="89"/>
      <c r="U62" s="89"/>
    </row>
    <row r="64" spans="1:29">
      <c r="A64" s="539" t="s">
        <v>34</v>
      </c>
      <c r="B64" s="540"/>
      <c r="C64" s="540"/>
      <c r="D64" s="540"/>
      <c r="E64" s="540"/>
      <c r="F64" s="540"/>
      <c r="G64" s="540"/>
      <c r="H64" s="540"/>
      <c r="I64" s="540"/>
      <c r="J64" s="540"/>
      <c r="K64" s="540"/>
      <c r="L64" s="540"/>
      <c r="M64" s="540"/>
      <c r="N64" s="540"/>
      <c r="O64" s="540"/>
      <c r="P64" s="540"/>
      <c r="Q64" s="540"/>
      <c r="R64" s="540"/>
      <c r="S64" s="540"/>
      <c r="T64" s="541"/>
    </row>
    <row r="65" spans="1:22">
      <c r="A65" s="542"/>
      <c r="B65" s="543"/>
      <c r="C65" s="543"/>
      <c r="D65" s="543"/>
      <c r="E65" s="543"/>
      <c r="F65" s="543"/>
      <c r="G65" s="543"/>
      <c r="H65" s="543"/>
      <c r="I65" s="543"/>
      <c r="J65" s="543"/>
      <c r="K65" s="543"/>
      <c r="L65" s="543"/>
      <c r="M65" s="543"/>
      <c r="N65" s="543"/>
      <c r="O65" s="543"/>
      <c r="P65" s="543"/>
      <c r="Q65" s="543"/>
      <c r="R65" s="543"/>
      <c r="S65" s="543"/>
      <c r="T65" s="544"/>
    </row>
    <row r="66" spans="1:22">
      <c r="A66" s="542"/>
      <c r="B66" s="543"/>
      <c r="C66" s="543"/>
      <c r="D66" s="543"/>
      <c r="E66" s="543"/>
      <c r="F66" s="543"/>
      <c r="G66" s="543"/>
      <c r="H66" s="543"/>
      <c r="I66" s="543"/>
      <c r="J66" s="543"/>
      <c r="K66" s="543"/>
      <c r="L66" s="543"/>
      <c r="M66" s="543"/>
      <c r="N66" s="543"/>
      <c r="O66" s="543"/>
      <c r="P66" s="543"/>
      <c r="Q66" s="543"/>
      <c r="R66" s="543"/>
      <c r="S66" s="543"/>
      <c r="T66" s="544"/>
    </row>
    <row r="67" spans="1:22">
      <c r="A67" s="545"/>
      <c r="B67" s="546"/>
      <c r="C67" s="546"/>
      <c r="D67" s="546"/>
      <c r="E67" s="546"/>
      <c r="F67" s="546"/>
      <c r="G67" s="546"/>
      <c r="H67" s="546"/>
      <c r="I67" s="546"/>
      <c r="J67" s="546"/>
      <c r="K67" s="546"/>
      <c r="L67" s="546"/>
      <c r="M67" s="546"/>
      <c r="N67" s="546"/>
      <c r="O67" s="546"/>
      <c r="P67" s="546"/>
      <c r="Q67" s="546"/>
      <c r="R67" s="546"/>
      <c r="S67" s="546"/>
      <c r="T67" s="547"/>
    </row>
    <row r="68" spans="1:22">
      <c r="A68" s="79"/>
      <c r="B68" s="79"/>
      <c r="C68" s="79"/>
      <c r="D68" s="79"/>
      <c r="E68" s="79"/>
      <c r="F68" s="79"/>
      <c r="G68" s="79"/>
      <c r="H68" s="79"/>
      <c r="I68" s="79"/>
      <c r="J68" s="79"/>
      <c r="K68" s="79"/>
      <c r="L68" s="79"/>
      <c r="M68" s="79"/>
      <c r="N68" s="79"/>
      <c r="O68" s="79"/>
      <c r="P68" s="79"/>
      <c r="Q68" s="79"/>
      <c r="R68" s="79"/>
      <c r="S68" s="79"/>
      <c r="T68" s="79"/>
    </row>
    <row r="70" spans="1:22" ht="15.75">
      <c r="A70" s="217"/>
      <c r="B70" s="218"/>
      <c r="C70" s="218"/>
      <c r="D70" s="218"/>
      <c r="E70" s="218"/>
      <c r="F70" s="218"/>
      <c r="G70" s="218"/>
      <c r="H70" s="218"/>
      <c r="I70" s="218"/>
      <c r="J70" s="218"/>
      <c r="K70" s="218"/>
      <c r="L70" s="218"/>
      <c r="M70" s="218"/>
      <c r="N70" s="218"/>
      <c r="O70" s="218"/>
      <c r="P70" s="218"/>
      <c r="Q70" s="218"/>
      <c r="R70" s="218"/>
      <c r="S70" s="218"/>
      <c r="T70" s="218"/>
      <c r="U70" s="218"/>
      <c r="V70" s="218"/>
    </row>
    <row r="71" spans="1:22" ht="15.75">
      <c r="A71" s="217"/>
      <c r="B71" s="218"/>
      <c r="C71" s="218"/>
      <c r="D71" s="218"/>
      <c r="E71" s="218"/>
      <c r="F71" s="218"/>
      <c r="G71" s="218"/>
      <c r="H71" s="218"/>
      <c r="I71" s="218"/>
      <c r="J71" s="218"/>
      <c r="K71" s="218"/>
      <c r="L71" s="218"/>
      <c r="M71" s="218"/>
      <c r="N71" s="218"/>
      <c r="O71" s="218"/>
      <c r="P71" s="218"/>
      <c r="Q71" s="218"/>
      <c r="R71" s="218"/>
      <c r="S71" s="218"/>
      <c r="T71" s="218"/>
      <c r="U71" s="218"/>
      <c r="V71" s="218"/>
    </row>
    <row r="72" spans="1:22" ht="15.75">
      <c r="A72" s="217"/>
      <c r="B72" s="218"/>
      <c r="C72" s="218"/>
      <c r="D72" s="218"/>
      <c r="E72" s="218"/>
      <c r="F72" s="218"/>
      <c r="G72" s="218"/>
      <c r="H72" s="218"/>
      <c r="I72" s="218"/>
      <c r="J72" s="218"/>
      <c r="K72" s="218"/>
      <c r="L72" s="218"/>
      <c r="M72" s="218"/>
      <c r="N72" s="218"/>
      <c r="O72" s="218"/>
      <c r="P72" s="218"/>
      <c r="Q72" s="218"/>
      <c r="R72" s="218"/>
      <c r="S72" s="218"/>
      <c r="T72" s="218"/>
      <c r="U72" s="218"/>
      <c r="V72" s="218"/>
    </row>
    <row r="73" spans="1:22">
      <c r="A73" s="218"/>
      <c r="B73" s="218"/>
      <c r="C73" s="218"/>
      <c r="D73" s="218"/>
      <c r="E73" s="218"/>
      <c r="F73" s="218"/>
      <c r="G73" s="218"/>
      <c r="H73" s="218"/>
      <c r="I73" s="218"/>
      <c r="J73" s="218"/>
      <c r="K73" s="218"/>
      <c r="L73" s="218"/>
      <c r="M73" s="218"/>
      <c r="N73" s="218"/>
      <c r="O73" s="218"/>
      <c r="P73" s="218"/>
      <c r="Q73" s="218"/>
      <c r="R73" s="218"/>
      <c r="S73" s="218"/>
      <c r="T73" s="218"/>
      <c r="U73" s="218"/>
      <c r="V73" s="218"/>
    </row>
    <row r="74" spans="1:22">
      <c r="A74" s="218"/>
      <c r="B74" s="218"/>
      <c r="C74" s="218"/>
      <c r="D74" s="218"/>
      <c r="E74" s="218"/>
      <c r="F74" s="218"/>
      <c r="G74" s="218"/>
      <c r="H74" s="218"/>
      <c r="I74" s="218"/>
      <c r="J74" s="218"/>
      <c r="K74" s="218"/>
      <c r="L74" s="218"/>
      <c r="M74" s="218"/>
      <c r="N74" s="218"/>
      <c r="O74" s="218"/>
      <c r="P74" s="218"/>
      <c r="Q74" s="218"/>
      <c r="R74" s="218"/>
      <c r="S74" s="218"/>
      <c r="T74" s="218"/>
      <c r="U74" s="218"/>
      <c r="V74" s="218"/>
    </row>
    <row r="75" spans="1:22">
      <c r="A75" s="218"/>
      <c r="B75" s="218"/>
      <c r="C75" s="218"/>
      <c r="D75" s="218"/>
      <c r="E75" s="218"/>
      <c r="F75" s="218"/>
      <c r="G75" s="218"/>
      <c r="H75" s="218"/>
      <c r="I75" s="218"/>
      <c r="J75" s="218"/>
      <c r="K75" s="218"/>
      <c r="L75" s="218"/>
      <c r="M75" s="218"/>
      <c r="N75" s="218"/>
      <c r="O75" s="218"/>
      <c r="P75" s="218"/>
      <c r="Q75" s="218"/>
      <c r="R75" s="218"/>
      <c r="S75" s="218"/>
      <c r="T75" s="218"/>
      <c r="U75" s="218"/>
      <c r="V75" s="218"/>
    </row>
    <row r="76" spans="1:22">
      <c r="A76" s="218"/>
      <c r="B76" s="218"/>
      <c r="C76" s="218"/>
      <c r="D76" s="218"/>
      <c r="E76" s="218"/>
      <c r="F76" s="218"/>
      <c r="G76" s="218"/>
      <c r="H76" s="218"/>
      <c r="I76" s="218"/>
      <c r="J76" s="218"/>
      <c r="K76" s="218"/>
      <c r="L76" s="218"/>
      <c r="M76" s="218"/>
      <c r="N76" s="218"/>
      <c r="O76" s="218"/>
      <c r="P76" s="218"/>
      <c r="Q76" s="218"/>
      <c r="R76" s="218"/>
      <c r="S76" s="218"/>
      <c r="T76" s="218"/>
      <c r="U76" s="218"/>
      <c r="V76" s="218"/>
    </row>
    <row r="77" spans="1:22">
      <c r="A77" s="218"/>
      <c r="B77" s="218"/>
      <c r="C77" s="218"/>
      <c r="D77" s="218"/>
      <c r="E77" s="218"/>
      <c r="F77" s="218"/>
      <c r="G77" s="218"/>
      <c r="H77" s="218"/>
      <c r="I77" s="218"/>
      <c r="J77" s="218"/>
      <c r="K77" s="218"/>
      <c r="L77" s="218"/>
      <c r="M77" s="218"/>
      <c r="N77" s="218"/>
      <c r="O77" s="218"/>
      <c r="P77" s="218"/>
      <c r="Q77" s="218"/>
      <c r="R77" s="218"/>
      <c r="S77" s="218"/>
      <c r="T77" s="218"/>
      <c r="U77" s="218"/>
      <c r="V77" s="218"/>
    </row>
    <row r="78" spans="1:22">
      <c r="A78" s="218"/>
      <c r="B78" s="218"/>
      <c r="C78" s="218"/>
      <c r="D78" s="218"/>
      <c r="E78" s="218"/>
      <c r="F78" s="218"/>
      <c r="G78" s="218"/>
      <c r="H78" s="218"/>
      <c r="I78" s="218"/>
      <c r="J78" s="218"/>
      <c r="K78" s="218"/>
      <c r="L78" s="218"/>
      <c r="M78" s="218"/>
      <c r="N78" s="218"/>
      <c r="O78" s="218"/>
      <c r="P78" s="218"/>
      <c r="Q78" s="218"/>
      <c r="R78" s="218"/>
      <c r="S78" s="218"/>
      <c r="T78" s="218"/>
      <c r="U78" s="218"/>
      <c r="V78" s="218"/>
    </row>
    <row r="79" spans="1:22">
      <c r="A79" s="218"/>
      <c r="B79" s="218"/>
      <c r="C79" s="218"/>
      <c r="D79" s="218"/>
      <c r="E79" s="218"/>
      <c r="F79" s="218"/>
      <c r="G79" s="218"/>
      <c r="H79" s="218"/>
      <c r="I79" s="218"/>
      <c r="J79" s="218"/>
      <c r="K79" s="218"/>
      <c r="L79" s="218"/>
      <c r="M79" s="218"/>
      <c r="N79" s="218"/>
      <c r="O79" s="218"/>
      <c r="P79" s="218"/>
      <c r="Q79" s="218"/>
      <c r="R79" s="218"/>
      <c r="S79" s="218"/>
      <c r="T79" s="218"/>
      <c r="U79" s="218"/>
      <c r="V79" s="218"/>
    </row>
    <row r="80" spans="1:22">
      <c r="A80" s="218"/>
      <c r="B80" s="218"/>
      <c r="C80" s="218"/>
      <c r="D80" s="218"/>
      <c r="E80" s="218"/>
      <c r="F80" s="218"/>
      <c r="G80" s="218"/>
      <c r="H80" s="218"/>
      <c r="I80" s="218"/>
      <c r="J80" s="218"/>
      <c r="K80" s="218"/>
      <c r="L80" s="218"/>
      <c r="M80" s="218"/>
      <c r="N80" s="218"/>
      <c r="O80" s="218"/>
      <c r="P80" s="218"/>
      <c r="Q80" s="218"/>
      <c r="R80" s="218"/>
      <c r="S80" s="218"/>
      <c r="T80" s="218"/>
      <c r="U80" s="218"/>
      <c r="V80" s="218"/>
    </row>
    <row r="81" spans="1:22">
      <c r="A81" s="218"/>
      <c r="B81" s="218"/>
      <c r="C81" s="218"/>
      <c r="D81" s="218"/>
      <c r="E81" s="218"/>
      <c r="F81" s="218"/>
      <c r="G81" s="218"/>
      <c r="H81" s="218"/>
      <c r="I81" s="218"/>
      <c r="J81" s="218"/>
      <c r="K81" s="218"/>
      <c r="L81" s="218"/>
      <c r="M81" s="218"/>
      <c r="N81" s="218"/>
      <c r="O81" s="218"/>
      <c r="P81" s="218"/>
      <c r="Q81" s="218"/>
      <c r="R81" s="218"/>
      <c r="S81" s="218"/>
      <c r="T81" s="218"/>
      <c r="U81" s="218"/>
      <c r="V81" s="218"/>
    </row>
    <row r="82" spans="1:22">
      <c r="A82" s="218"/>
      <c r="B82" s="218"/>
      <c r="C82" s="218"/>
      <c r="D82" s="218"/>
      <c r="E82" s="218"/>
      <c r="F82" s="218"/>
      <c r="G82" s="218"/>
      <c r="H82" s="218"/>
      <c r="I82" s="218"/>
      <c r="J82" s="218"/>
      <c r="K82" s="218"/>
      <c r="L82" s="218"/>
      <c r="M82" s="218"/>
      <c r="N82" s="218"/>
      <c r="O82" s="218"/>
      <c r="P82" s="218"/>
      <c r="Q82" s="218"/>
      <c r="R82" s="218"/>
      <c r="S82" s="218"/>
      <c r="T82" s="218"/>
      <c r="U82" s="218"/>
      <c r="V82" s="218"/>
    </row>
    <row r="83" spans="1:22">
      <c r="A83" s="218"/>
      <c r="B83" s="218"/>
      <c r="C83" s="218"/>
      <c r="D83" s="218"/>
      <c r="E83" s="218"/>
      <c r="F83" s="218"/>
      <c r="G83" s="218"/>
      <c r="H83" s="218"/>
      <c r="I83" s="218"/>
      <c r="J83" s="218"/>
      <c r="K83" s="218"/>
      <c r="L83" s="218"/>
      <c r="M83" s="218"/>
      <c r="N83" s="218"/>
      <c r="O83" s="218"/>
      <c r="P83" s="218"/>
      <c r="Q83" s="218"/>
      <c r="R83" s="218"/>
      <c r="S83" s="218"/>
      <c r="T83" s="218"/>
      <c r="U83" s="218"/>
      <c r="V83" s="218"/>
    </row>
    <row r="84" spans="1:22">
      <c r="A84" s="218"/>
      <c r="B84" s="218"/>
      <c r="C84" s="218"/>
      <c r="D84" s="218"/>
      <c r="E84" s="218"/>
      <c r="F84" s="218"/>
      <c r="G84" s="218"/>
      <c r="H84" s="218"/>
      <c r="I84" s="218"/>
      <c r="J84" s="218"/>
      <c r="K84" s="218"/>
      <c r="L84" s="218"/>
      <c r="M84" s="218"/>
      <c r="N84" s="218"/>
      <c r="O84" s="218"/>
      <c r="P84" s="218"/>
      <c r="Q84" s="218"/>
      <c r="R84" s="218"/>
      <c r="S84" s="218"/>
      <c r="T84" s="218"/>
      <c r="U84" s="218"/>
      <c r="V84" s="218"/>
    </row>
    <row r="85" spans="1:22">
      <c r="A85" s="218"/>
      <c r="B85" s="218"/>
      <c r="C85" s="218"/>
      <c r="D85" s="218"/>
      <c r="E85" s="218"/>
      <c r="F85" s="218"/>
      <c r="G85" s="218"/>
      <c r="H85" s="218"/>
      <c r="I85" s="218"/>
      <c r="J85" s="218"/>
      <c r="K85" s="218"/>
      <c r="L85" s="218"/>
      <c r="M85" s="218"/>
      <c r="N85" s="218"/>
      <c r="O85" s="218"/>
      <c r="P85" s="218"/>
      <c r="Q85" s="218"/>
      <c r="R85" s="218"/>
      <c r="S85" s="218"/>
      <c r="T85" s="218"/>
      <c r="U85" s="218"/>
      <c r="V85" s="218"/>
    </row>
    <row r="86" spans="1:22">
      <c r="A86" s="218"/>
      <c r="B86" s="218"/>
      <c r="C86" s="218"/>
      <c r="D86" s="218"/>
      <c r="E86" s="218"/>
      <c r="F86" s="218"/>
      <c r="G86" s="218"/>
      <c r="H86" s="218"/>
      <c r="I86" s="218"/>
      <c r="J86" s="218"/>
      <c r="K86" s="218"/>
      <c r="L86" s="218"/>
      <c r="M86" s="218"/>
      <c r="N86" s="218"/>
      <c r="O86" s="218"/>
      <c r="P86" s="218"/>
      <c r="Q86" s="218"/>
      <c r="R86" s="218"/>
      <c r="S86" s="218"/>
      <c r="T86" s="218"/>
      <c r="U86" s="218"/>
      <c r="V86" s="218"/>
    </row>
    <row r="87" spans="1:22">
      <c r="A87" s="218"/>
      <c r="B87" s="218"/>
      <c r="C87" s="218"/>
      <c r="D87" s="218"/>
      <c r="E87" s="218"/>
      <c r="F87" s="218"/>
      <c r="G87" s="218"/>
      <c r="H87" s="218"/>
      <c r="I87" s="218"/>
      <c r="J87" s="218"/>
      <c r="K87" s="218"/>
      <c r="L87" s="218"/>
      <c r="M87" s="218"/>
      <c r="N87" s="218"/>
      <c r="O87" s="218"/>
      <c r="P87" s="218"/>
      <c r="Q87" s="218"/>
      <c r="R87" s="218"/>
      <c r="S87" s="218"/>
      <c r="T87" s="218"/>
      <c r="U87" s="218"/>
      <c r="V87" s="218"/>
    </row>
    <row r="88" spans="1:22">
      <c r="A88" s="218"/>
      <c r="B88" s="218"/>
      <c r="C88" s="218"/>
      <c r="D88" s="218"/>
      <c r="E88" s="218"/>
      <c r="F88" s="218"/>
      <c r="G88" s="218"/>
      <c r="H88" s="218"/>
      <c r="I88" s="218"/>
      <c r="J88" s="218"/>
      <c r="K88" s="218"/>
      <c r="L88" s="218"/>
      <c r="M88" s="218"/>
      <c r="N88" s="218"/>
      <c r="O88" s="218"/>
      <c r="P88" s="218"/>
      <c r="Q88" s="218"/>
      <c r="R88" s="218"/>
      <c r="S88" s="218"/>
      <c r="T88" s="218"/>
      <c r="U88" s="218"/>
      <c r="V88" s="218"/>
    </row>
    <row r="89" spans="1:22">
      <c r="A89" s="218"/>
      <c r="B89" s="218"/>
      <c r="C89" s="218"/>
      <c r="D89" s="218"/>
      <c r="E89" s="218"/>
      <c r="F89" s="218"/>
      <c r="G89" s="218"/>
      <c r="H89" s="218"/>
      <c r="I89" s="218"/>
      <c r="J89" s="218"/>
      <c r="K89" s="218"/>
      <c r="L89" s="218"/>
      <c r="M89" s="218"/>
      <c r="N89" s="218"/>
      <c r="O89" s="218"/>
      <c r="P89" s="218"/>
      <c r="Q89" s="218"/>
      <c r="R89" s="218"/>
      <c r="S89" s="218"/>
      <c r="T89" s="218"/>
      <c r="U89" s="218"/>
      <c r="V89" s="218"/>
    </row>
    <row r="90" spans="1:22">
      <c r="A90" s="218"/>
      <c r="B90" s="218"/>
      <c r="C90" s="218"/>
      <c r="D90" s="218"/>
      <c r="E90" s="218"/>
      <c r="F90" s="218"/>
      <c r="G90" s="218"/>
      <c r="H90" s="218"/>
      <c r="I90" s="218"/>
      <c r="J90" s="218"/>
      <c r="K90" s="218"/>
      <c r="L90" s="218"/>
      <c r="M90" s="218"/>
      <c r="N90" s="218"/>
      <c r="O90" s="218"/>
      <c r="P90" s="218"/>
      <c r="Q90" s="218"/>
      <c r="R90" s="218"/>
      <c r="S90" s="218"/>
      <c r="T90" s="218"/>
      <c r="U90" s="218"/>
      <c r="V90" s="218"/>
    </row>
    <row r="91" spans="1:22">
      <c r="A91" s="218"/>
      <c r="B91" s="218"/>
      <c r="C91" s="218"/>
      <c r="D91" s="218"/>
      <c r="E91" s="218"/>
      <c r="F91" s="218"/>
      <c r="G91" s="218"/>
      <c r="H91" s="218"/>
      <c r="I91" s="218"/>
      <c r="J91" s="218"/>
      <c r="K91" s="218"/>
      <c r="L91" s="218"/>
      <c r="M91" s="218"/>
      <c r="N91" s="218"/>
      <c r="O91" s="218"/>
      <c r="P91" s="218"/>
      <c r="Q91" s="218"/>
      <c r="R91" s="218"/>
      <c r="S91" s="218"/>
      <c r="T91" s="218"/>
      <c r="U91" s="218"/>
      <c r="V91" s="218"/>
    </row>
    <row r="92" spans="1:22">
      <c r="A92" s="218"/>
      <c r="B92" s="218"/>
      <c r="C92" s="218"/>
      <c r="D92" s="218"/>
      <c r="E92" s="218"/>
      <c r="F92" s="218"/>
      <c r="G92" s="218"/>
      <c r="H92" s="218"/>
      <c r="I92" s="218"/>
      <c r="J92" s="218"/>
      <c r="K92" s="218"/>
      <c r="L92" s="218"/>
      <c r="M92" s="218"/>
      <c r="N92" s="218"/>
      <c r="O92" s="218"/>
      <c r="P92" s="218"/>
      <c r="Q92" s="218"/>
      <c r="R92" s="218"/>
      <c r="S92" s="218"/>
      <c r="T92" s="218"/>
      <c r="U92" s="218"/>
      <c r="V92" s="218"/>
    </row>
    <row r="93" spans="1:22">
      <c r="A93" s="218"/>
      <c r="B93" s="218"/>
      <c r="C93" s="218"/>
      <c r="D93" s="218"/>
      <c r="E93" s="218"/>
      <c r="F93" s="218"/>
      <c r="G93" s="218"/>
      <c r="H93" s="218"/>
      <c r="I93" s="218"/>
      <c r="J93" s="218"/>
      <c r="K93" s="218"/>
      <c r="L93" s="218"/>
      <c r="M93" s="218"/>
      <c r="N93" s="218"/>
      <c r="O93" s="218"/>
      <c r="P93" s="218"/>
      <c r="Q93" s="218"/>
      <c r="R93" s="218"/>
      <c r="S93" s="218"/>
      <c r="T93" s="218"/>
      <c r="U93" s="218"/>
      <c r="V93" s="218"/>
    </row>
    <row r="94" spans="1:22">
      <c r="A94" s="218"/>
      <c r="B94" s="218"/>
      <c r="C94" s="218"/>
      <c r="D94" s="218"/>
      <c r="E94" s="218"/>
      <c r="F94" s="218"/>
      <c r="G94" s="218"/>
      <c r="H94" s="218"/>
      <c r="I94" s="218"/>
      <c r="J94" s="218"/>
      <c r="K94" s="218"/>
      <c r="L94" s="218"/>
      <c r="M94" s="218"/>
      <c r="N94" s="218"/>
      <c r="O94" s="218"/>
      <c r="P94" s="218"/>
      <c r="Q94" s="218"/>
      <c r="R94" s="218"/>
      <c r="S94" s="218"/>
      <c r="T94" s="218"/>
      <c r="U94" s="218"/>
      <c r="V94" s="218"/>
    </row>
    <row r="95" spans="1:22">
      <c r="A95" s="218"/>
      <c r="B95" s="218"/>
      <c r="C95" s="218"/>
      <c r="D95" s="218"/>
      <c r="E95" s="218"/>
      <c r="F95" s="218"/>
      <c r="G95" s="218"/>
      <c r="H95" s="218"/>
      <c r="I95" s="218"/>
      <c r="J95" s="218"/>
      <c r="K95" s="218"/>
      <c r="L95" s="218"/>
      <c r="M95" s="218"/>
      <c r="N95" s="218"/>
      <c r="O95" s="218"/>
      <c r="P95" s="218"/>
      <c r="Q95" s="218"/>
      <c r="R95" s="218"/>
      <c r="S95" s="218"/>
      <c r="T95" s="218"/>
      <c r="U95" s="218"/>
      <c r="V95" s="218"/>
    </row>
    <row r="96" spans="1:22">
      <c r="A96" s="218"/>
      <c r="B96" s="218"/>
      <c r="C96" s="218"/>
      <c r="D96" s="218"/>
      <c r="E96" s="218"/>
      <c r="F96" s="218"/>
      <c r="G96" s="218"/>
      <c r="H96" s="218"/>
      <c r="I96" s="218"/>
      <c r="J96" s="218"/>
      <c r="K96" s="218"/>
      <c r="L96" s="218"/>
      <c r="M96" s="218"/>
      <c r="N96" s="218"/>
      <c r="O96" s="218"/>
      <c r="P96" s="218"/>
      <c r="Q96" s="218"/>
      <c r="R96" s="218"/>
      <c r="S96" s="218"/>
      <c r="T96" s="218"/>
      <c r="U96" s="218"/>
      <c r="V96" s="218"/>
    </row>
    <row r="97" spans="1:22">
      <c r="A97" s="218"/>
      <c r="B97" s="218"/>
      <c r="C97" s="218"/>
      <c r="D97" s="218"/>
      <c r="E97" s="218"/>
      <c r="F97" s="218"/>
      <c r="G97" s="218"/>
      <c r="H97" s="218"/>
      <c r="I97" s="218"/>
      <c r="J97" s="218"/>
      <c r="K97" s="218"/>
      <c r="L97" s="218"/>
      <c r="M97" s="218"/>
      <c r="N97" s="218"/>
      <c r="O97" s="218"/>
      <c r="P97" s="218"/>
      <c r="Q97" s="218"/>
      <c r="R97" s="218"/>
      <c r="S97" s="218"/>
      <c r="T97" s="218"/>
      <c r="U97" s="218"/>
      <c r="V97" s="218"/>
    </row>
    <row r="98" spans="1:22">
      <c r="A98" s="218"/>
      <c r="B98" s="218"/>
      <c r="C98" s="218"/>
      <c r="D98" s="218"/>
      <c r="E98" s="218"/>
      <c r="F98" s="218"/>
      <c r="G98" s="218"/>
      <c r="H98" s="218"/>
      <c r="I98" s="218"/>
      <c r="J98" s="218"/>
      <c r="K98" s="218"/>
      <c r="L98" s="218"/>
      <c r="M98" s="218"/>
      <c r="N98" s="218"/>
      <c r="O98" s="218"/>
      <c r="P98" s="218"/>
      <c r="Q98" s="218"/>
      <c r="R98" s="218"/>
      <c r="S98" s="218"/>
      <c r="T98" s="218"/>
      <c r="U98" s="218"/>
      <c r="V98" s="218"/>
    </row>
    <row r="99" spans="1:22">
      <c r="A99" s="218"/>
      <c r="B99" s="218"/>
      <c r="C99" s="218"/>
      <c r="D99" s="218"/>
      <c r="E99" s="218"/>
      <c r="F99" s="218"/>
      <c r="G99" s="218"/>
      <c r="H99" s="218"/>
      <c r="I99" s="218"/>
      <c r="J99" s="218"/>
      <c r="K99" s="218"/>
      <c r="L99" s="218"/>
      <c r="M99" s="218"/>
      <c r="N99" s="218"/>
      <c r="O99" s="218"/>
      <c r="P99" s="218"/>
      <c r="Q99" s="218"/>
      <c r="R99" s="218"/>
      <c r="S99" s="218"/>
      <c r="T99" s="218"/>
      <c r="U99" s="218"/>
      <c r="V99" s="218"/>
    </row>
    <row r="100" spans="1:22">
      <c r="A100" s="218"/>
      <c r="B100" s="218"/>
      <c r="C100" s="218"/>
      <c r="D100" s="218"/>
      <c r="E100" s="218"/>
      <c r="F100" s="218"/>
      <c r="G100" s="218"/>
      <c r="H100" s="218"/>
      <c r="I100" s="218"/>
      <c r="J100" s="218"/>
      <c r="K100" s="218"/>
      <c r="L100" s="218"/>
      <c r="M100" s="218"/>
      <c r="N100" s="218"/>
      <c r="O100" s="218"/>
      <c r="P100" s="218"/>
      <c r="Q100" s="218"/>
      <c r="R100" s="218"/>
      <c r="S100" s="218"/>
      <c r="T100" s="218"/>
      <c r="U100" s="218"/>
      <c r="V100" s="218"/>
    </row>
    <row r="101" spans="1:22">
      <c r="A101" s="218"/>
      <c r="B101" s="218"/>
      <c r="C101" s="218"/>
      <c r="D101" s="218"/>
      <c r="E101" s="218"/>
      <c r="F101" s="218"/>
      <c r="G101" s="218"/>
      <c r="H101" s="218"/>
      <c r="I101" s="218"/>
      <c r="J101" s="218"/>
      <c r="K101" s="218"/>
      <c r="L101" s="218"/>
      <c r="M101" s="218"/>
      <c r="N101" s="218"/>
      <c r="O101" s="218"/>
      <c r="P101" s="218"/>
      <c r="Q101" s="218"/>
      <c r="R101" s="218"/>
      <c r="S101" s="218"/>
      <c r="T101" s="218"/>
      <c r="U101" s="218"/>
      <c r="V101" s="218"/>
    </row>
    <row r="102" spans="1:22">
      <c r="A102" s="218"/>
      <c r="B102" s="218"/>
      <c r="C102" s="218"/>
      <c r="D102" s="218"/>
      <c r="E102" s="218"/>
      <c r="F102" s="218"/>
      <c r="G102" s="218"/>
      <c r="H102" s="218"/>
      <c r="I102" s="218"/>
      <c r="J102" s="218"/>
      <c r="K102" s="218"/>
      <c r="L102" s="218"/>
      <c r="M102" s="218"/>
      <c r="N102" s="218"/>
      <c r="O102" s="218"/>
      <c r="P102" s="218"/>
      <c r="Q102" s="218"/>
      <c r="R102" s="218"/>
      <c r="S102" s="218"/>
      <c r="T102" s="218"/>
      <c r="U102" s="218"/>
      <c r="V102" s="218"/>
    </row>
    <row r="103" spans="1:22">
      <c r="A103" s="218"/>
      <c r="B103" s="218"/>
      <c r="C103" s="218"/>
      <c r="D103" s="218"/>
      <c r="E103" s="218"/>
      <c r="F103" s="218"/>
      <c r="G103" s="218"/>
      <c r="H103" s="218"/>
      <c r="I103" s="218"/>
      <c r="J103" s="218"/>
      <c r="K103" s="218"/>
      <c r="L103" s="218"/>
      <c r="M103" s="218"/>
      <c r="N103" s="218"/>
      <c r="O103" s="218"/>
      <c r="P103" s="218"/>
      <c r="Q103" s="218"/>
      <c r="R103" s="218"/>
      <c r="S103" s="218"/>
      <c r="T103" s="218"/>
      <c r="U103" s="218"/>
      <c r="V103" s="218"/>
    </row>
    <row r="104" spans="1:22">
      <c r="A104" s="218"/>
      <c r="B104" s="218"/>
      <c r="C104" s="218"/>
      <c r="D104" s="218"/>
      <c r="E104" s="218"/>
      <c r="F104" s="218"/>
      <c r="G104" s="218"/>
      <c r="H104" s="218"/>
      <c r="I104" s="218"/>
      <c r="J104" s="218"/>
      <c r="K104" s="218"/>
      <c r="L104" s="218"/>
      <c r="M104" s="218"/>
      <c r="N104" s="218"/>
      <c r="O104" s="218"/>
      <c r="P104" s="218"/>
      <c r="Q104" s="218"/>
      <c r="R104" s="218"/>
      <c r="S104" s="218"/>
      <c r="T104" s="218"/>
      <c r="U104" s="218"/>
      <c r="V104" s="218"/>
    </row>
    <row r="105" spans="1:22">
      <c r="A105" s="218"/>
      <c r="B105" s="218"/>
      <c r="C105" s="218"/>
      <c r="D105" s="218"/>
      <c r="E105" s="218"/>
      <c r="F105" s="218"/>
      <c r="G105" s="218"/>
      <c r="H105" s="218"/>
      <c r="I105" s="218"/>
      <c r="J105" s="218"/>
      <c r="K105" s="218"/>
      <c r="L105" s="218"/>
      <c r="M105" s="218"/>
      <c r="N105" s="218"/>
      <c r="O105" s="218"/>
      <c r="P105" s="218"/>
      <c r="Q105" s="218"/>
      <c r="R105" s="218"/>
      <c r="S105" s="218"/>
      <c r="T105" s="218"/>
      <c r="U105" s="218"/>
      <c r="V105" s="218"/>
    </row>
    <row r="106" spans="1:22">
      <c r="A106" s="218"/>
      <c r="B106" s="218"/>
      <c r="C106" s="218"/>
      <c r="D106" s="218"/>
      <c r="E106" s="218"/>
      <c r="F106" s="218"/>
      <c r="G106" s="218"/>
      <c r="H106" s="218"/>
      <c r="I106" s="218"/>
      <c r="J106" s="218"/>
      <c r="K106" s="218"/>
      <c r="L106" s="218"/>
      <c r="M106" s="218"/>
      <c r="N106" s="218"/>
      <c r="O106" s="218"/>
      <c r="P106" s="218"/>
      <c r="Q106" s="218"/>
      <c r="R106" s="218"/>
      <c r="S106" s="218"/>
      <c r="T106" s="218"/>
      <c r="U106" s="218"/>
      <c r="V106" s="218"/>
    </row>
    <row r="107" spans="1:22">
      <c r="A107" s="218"/>
      <c r="B107" s="218"/>
      <c r="C107" s="218"/>
      <c r="D107" s="218"/>
      <c r="E107" s="218"/>
      <c r="F107" s="218"/>
      <c r="G107" s="218"/>
      <c r="H107" s="218"/>
      <c r="I107" s="218"/>
      <c r="J107" s="218"/>
      <c r="K107" s="218"/>
      <c r="L107" s="218"/>
      <c r="M107" s="218"/>
      <c r="N107" s="218"/>
      <c r="O107" s="218"/>
      <c r="P107" s="218"/>
      <c r="Q107" s="218"/>
      <c r="R107" s="218"/>
      <c r="S107" s="218"/>
      <c r="T107" s="218"/>
      <c r="U107" s="218"/>
      <c r="V107" s="218"/>
    </row>
    <row r="108" spans="1:22">
      <c r="A108" s="218"/>
      <c r="B108" s="218"/>
      <c r="C108" s="218"/>
      <c r="D108" s="218"/>
      <c r="E108" s="218"/>
      <c r="F108" s="218"/>
      <c r="G108" s="218"/>
      <c r="H108" s="218"/>
      <c r="I108" s="218"/>
      <c r="J108" s="218"/>
      <c r="K108" s="218"/>
      <c r="L108" s="218"/>
      <c r="M108" s="218"/>
      <c r="N108" s="218"/>
      <c r="O108" s="218"/>
      <c r="P108" s="218"/>
      <c r="Q108" s="218"/>
      <c r="R108" s="218"/>
      <c r="S108" s="218"/>
      <c r="T108" s="218"/>
      <c r="U108" s="218"/>
      <c r="V108" s="218"/>
    </row>
    <row r="109" spans="1:22">
      <c r="A109" s="218"/>
      <c r="B109" s="218"/>
      <c r="C109" s="218"/>
      <c r="D109" s="218"/>
      <c r="E109" s="218"/>
      <c r="F109" s="218"/>
      <c r="G109" s="218"/>
      <c r="H109" s="218"/>
      <c r="I109" s="218"/>
      <c r="J109" s="218"/>
      <c r="K109" s="218"/>
      <c r="L109" s="218"/>
      <c r="M109" s="218"/>
      <c r="N109" s="218"/>
      <c r="O109" s="218"/>
      <c r="P109" s="218"/>
      <c r="Q109" s="218"/>
      <c r="R109" s="218"/>
      <c r="S109" s="218"/>
      <c r="T109" s="218"/>
      <c r="U109" s="218"/>
      <c r="V109" s="218"/>
    </row>
    <row r="110" spans="1:22">
      <c r="A110" s="218"/>
      <c r="B110" s="218"/>
      <c r="C110" s="218"/>
      <c r="D110" s="218"/>
      <c r="E110" s="218"/>
      <c r="F110" s="218"/>
      <c r="G110" s="218"/>
      <c r="H110" s="218"/>
      <c r="I110" s="218"/>
      <c r="J110" s="218"/>
      <c r="K110" s="218"/>
      <c r="L110" s="218"/>
      <c r="M110" s="218"/>
      <c r="N110" s="218"/>
      <c r="O110" s="218"/>
      <c r="P110" s="218"/>
      <c r="Q110" s="218"/>
      <c r="R110" s="218"/>
      <c r="S110" s="218"/>
      <c r="T110" s="218"/>
      <c r="U110" s="218"/>
      <c r="V110" s="218"/>
    </row>
    <row r="111" spans="1:22">
      <c r="A111" s="218"/>
      <c r="B111" s="218"/>
      <c r="C111" s="218"/>
      <c r="D111" s="218"/>
      <c r="E111" s="218"/>
      <c r="F111" s="218"/>
      <c r="G111" s="218"/>
      <c r="H111" s="218"/>
      <c r="I111" s="218"/>
      <c r="J111" s="218"/>
      <c r="K111" s="218"/>
      <c r="L111" s="218"/>
      <c r="M111" s="218"/>
      <c r="N111" s="218"/>
      <c r="O111" s="218"/>
      <c r="P111" s="218"/>
      <c r="Q111" s="218"/>
      <c r="R111" s="218"/>
      <c r="S111" s="218"/>
      <c r="T111" s="218"/>
      <c r="U111" s="218"/>
      <c r="V111" s="218"/>
    </row>
    <row r="112" spans="1:22">
      <c r="A112" s="218"/>
      <c r="B112" s="218"/>
      <c r="C112" s="218"/>
      <c r="D112" s="218"/>
      <c r="E112" s="218"/>
      <c r="F112" s="218"/>
      <c r="G112" s="218"/>
      <c r="H112" s="218"/>
      <c r="I112" s="218"/>
      <c r="J112" s="218"/>
      <c r="K112" s="218"/>
      <c r="L112" s="218"/>
      <c r="M112" s="218"/>
      <c r="N112" s="218"/>
      <c r="O112" s="218"/>
      <c r="P112" s="218"/>
      <c r="Q112" s="218"/>
      <c r="R112" s="218"/>
      <c r="S112" s="218"/>
      <c r="T112" s="218"/>
      <c r="U112" s="218"/>
      <c r="V112" s="218"/>
    </row>
    <row r="113" spans="1:22">
      <c r="A113" s="218"/>
      <c r="B113" s="218"/>
      <c r="C113" s="218"/>
      <c r="D113" s="218"/>
      <c r="E113" s="218"/>
      <c r="F113" s="218"/>
      <c r="G113" s="218"/>
      <c r="H113" s="218"/>
      <c r="I113" s="218"/>
      <c r="J113" s="218"/>
      <c r="K113" s="218"/>
      <c r="L113" s="218"/>
      <c r="M113" s="218"/>
      <c r="N113" s="218"/>
      <c r="O113" s="218"/>
      <c r="P113" s="218"/>
      <c r="Q113" s="218"/>
      <c r="R113" s="218"/>
      <c r="S113" s="218"/>
      <c r="T113" s="218"/>
      <c r="U113" s="218"/>
      <c r="V113" s="218"/>
    </row>
    <row r="114" spans="1:22">
      <c r="A114" s="218"/>
      <c r="B114" s="218"/>
      <c r="C114" s="218"/>
      <c r="D114" s="218"/>
      <c r="E114" s="218"/>
      <c r="F114" s="218"/>
      <c r="G114" s="218"/>
      <c r="H114" s="218"/>
      <c r="I114" s="218"/>
      <c r="J114" s="218"/>
      <c r="K114" s="218"/>
      <c r="L114" s="218"/>
      <c r="M114" s="218"/>
      <c r="N114" s="218"/>
      <c r="O114" s="218"/>
      <c r="P114" s="218"/>
      <c r="Q114" s="218"/>
      <c r="R114" s="218"/>
      <c r="S114" s="218"/>
      <c r="T114" s="218"/>
      <c r="U114" s="218"/>
      <c r="V114" s="218"/>
    </row>
    <row r="115" spans="1:22">
      <c r="A115" s="218"/>
      <c r="B115" s="218"/>
      <c r="C115" s="218"/>
      <c r="D115" s="218"/>
      <c r="E115" s="218"/>
      <c r="F115" s="218"/>
      <c r="G115" s="218"/>
      <c r="H115" s="218"/>
      <c r="I115" s="218"/>
      <c r="J115" s="218"/>
      <c r="K115" s="218"/>
      <c r="L115" s="218"/>
      <c r="M115" s="218"/>
      <c r="N115" s="218"/>
      <c r="O115" s="218"/>
      <c r="P115" s="218"/>
      <c r="Q115" s="218"/>
      <c r="R115" s="218"/>
      <c r="S115" s="218"/>
      <c r="T115" s="218"/>
      <c r="U115" s="218"/>
      <c r="V115" s="218"/>
    </row>
    <row r="116" spans="1:22">
      <c r="A116" s="218"/>
      <c r="B116" s="218"/>
      <c r="C116" s="218"/>
      <c r="D116" s="218"/>
      <c r="E116" s="218"/>
      <c r="F116" s="218"/>
      <c r="G116" s="218"/>
      <c r="H116" s="218"/>
      <c r="I116" s="218"/>
      <c r="J116" s="218"/>
      <c r="K116" s="218"/>
      <c r="L116" s="218"/>
      <c r="M116" s="218"/>
      <c r="N116" s="218"/>
      <c r="O116" s="218"/>
      <c r="P116" s="218"/>
      <c r="Q116" s="218"/>
      <c r="R116" s="218"/>
      <c r="S116" s="218"/>
      <c r="T116" s="218"/>
      <c r="U116" s="218"/>
      <c r="V116" s="218"/>
    </row>
    <row r="117" spans="1:22">
      <c r="A117" s="218"/>
      <c r="B117" s="218"/>
      <c r="C117" s="218"/>
      <c r="D117" s="218"/>
      <c r="E117" s="218"/>
      <c r="F117" s="218"/>
      <c r="G117" s="218"/>
      <c r="H117" s="218"/>
      <c r="I117" s="218"/>
      <c r="J117" s="218"/>
      <c r="K117" s="218"/>
      <c r="L117" s="218"/>
      <c r="M117" s="218"/>
      <c r="N117" s="218"/>
      <c r="O117" s="218"/>
      <c r="P117" s="218"/>
      <c r="Q117" s="218"/>
      <c r="R117" s="218"/>
      <c r="S117" s="218"/>
      <c r="T117" s="218"/>
      <c r="U117" s="218"/>
      <c r="V117" s="218"/>
    </row>
    <row r="118" spans="1:22">
      <c r="A118" s="218"/>
      <c r="B118" s="218"/>
      <c r="C118" s="218"/>
      <c r="D118" s="218"/>
      <c r="E118" s="218"/>
      <c r="F118" s="218"/>
      <c r="G118" s="218"/>
      <c r="H118" s="218"/>
      <c r="I118" s="218"/>
      <c r="J118" s="218"/>
      <c r="K118" s="218"/>
      <c r="L118" s="218"/>
      <c r="M118" s="218"/>
      <c r="N118" s="218"/>
      <c r="O118" s="218"/>
      <c r="P118" s="218"/>
      <c r="Q118" s="218"/>
      <c r="R118" s="218"/>
      <c r="S118" s="218"/>
      <c r="T118" s="218"/>
      <c r="U118" s="218"/>
      <c r="V118" s="218"/>
    </row>
    <row r="119" spans="1:22">
      <c r="A119" s="218"/>
      <c r="B119" s="218"/>
      <c r="C119" s="218"/>
      <c r="D119" s="218"/>
      <c r="E119" s="218"/>
      <c r="F119" s="218"/>
      <c r="G119" s="218"/>
      <c r="H119" s="218"/>
      <c r="I119" s="218"/>
      <c r="J119" s="218"/>
      <c r="K119" s="218"/>
      <c r="L119" s="218"/>
      <c r="M119" s="218"/>
      <c r="N119" s="218"/>
      <c r="O119" s="218"/>
      <c r="P119" s="218"/>
      <c r="Q119" s="218"/>
      <c r="R119" s="218"/>
      <c r="S119" s="218"/>
      <c r="T119" s="218"/>
      <c r="U119" s="218"/>
      <c r="V119" s="218"/>
    </row>
    <row r="120" spans="1:22">
      <c r="A120" s="218"/>
      <c r="B120" s="218"/>
      <c r="C120" s="218"/>
      <c r="D120" s="218"/>
      <c r="E120" s="218"/>
      <c r="F120" s="218"/>
      <c r="G120" s="218"/>
      <c r="H120" s="218"/>
      <c r="I120" s="218"/>
      <c r="J120" s="218"/>
      <c r="K120" s="218"/>
      <c r="L120" s="218"/>
      <c r="M120" s="218"/>
      <c r="N120" s="218"/>
      <c r="O120" s="218"/>
      <c r="P120" s="218"/>
      <c r="Q120" s="218"/>
      <c r="R120" s="218"/>
      <c r="S120" s="218"/>
      <c r="T120" s="218"/>
      <c r="U120" s="218"/>
      <c r="V120" s="218"/>
    </row>
    <row r="121" spans="1:22">
      <c r="A121" s="218"/>
      <c r="B121" s="218"/>
      <c r="C121" s="218"/>
      <c r="D121" s="218"/>
      <c r="E121" s="218"/>
      <c r="F121" s="218"/>
      <c r="G121" s="218"/>
      <c r="H121" s="218"/>
      <c r="I121" s="218"/>
      <c r="J121" s="218"/>
      <c r="K121" s="218"/>
      <c r="L121" s="218"/>
      <c r="M121" s="218"/>
      <c r="N121" s="218"/>
      <c r="O121" s="218"/>
      <c r="P121" s="218"/>
      <c r="Q121" s="218"/>
      <c r="R121" s="218"/>
      <c r="S121" s="218"/>
      <c r="T121" s="218"/>
      <c r="U121" s="218"/>
      <c r="V121" s="218"/>
    </row>
    <row r="122" spans="1:22">
      <c r="A122" s="218"/>
      <c r="B122" s="218"/>
      <c r="C122" s="218"/>
      <c r="D122" s="218"/>
      <c r="E122" s="218"/>
      <c r="F122" s="218"/>
      <c r="G122" s="218"/>
      <c r="H122" s="218"/>
      <c r="I122" s="218"/>
      <c r="J122" s="218"/>
      <c r="K122" s="218"/>
      <c r="L122" s="218"/>
      <c r="M122" s="218"/>
      <c r="N122" s="218"/>
      <c r="O122" s="218"/>
      <c r="P122" s="218"/>
      <c r="Q122" s="218"/>
      <c r="R122" s="218"/>
      <c r="S122" s="218"/>
      <c r="T122" s="218"/>
      <c r="U122" s="218"/>
      <c r="V122" s="218"/>
    </row>
    <row r="123" spans="1:22">
      <c r="A123" s="218"/>
      <c r="B123" s="218"/>
      <c r="C123" s="218"/>
      <c r="D123" s="218"/>
      <c r="E123" s="218"/>
      <c r="F123" s="218"/>
      <c r="G123" s="218"/>
      <c r="H123" s="218"/>
      <c r="I123" s="218"/>
      <c r="J123" s="218"/>
      <c r="K123" s="218"/>
      <c r="L123" s="218"/>
      <c r="M123" s="218"/>
      <c r="N123" s="218"/>
      <c r="O123" s="218"/>
      <c r="P123" s="218"/>
      <c r="Q123" s="218"/>
      <c r="R123" s="218"/>
      <c r="S123" s="218"/>
      <c r="T123" s="218"/>
      <c r="U123" s="218"/>
      <c r="V123" s="218"/>
    </row>
    <row r="124" spans="1:22">
      <c r="A124" s="218"/>
      <c r="B124" s="218"/>
      <c r="C124" s="218"/>
      <c r="D124" s="218"/>
      <c r="E124" s="218"/>
      <c r="F124" s="218"/>
      <c r="G124" s="218"/>
      <c r="H124" s="218"/>
      <c r="I124" s="218"/>
      <c r="J124" s="218"/>
      <c r="K124" s="218"/>
      <c r="L124" s="218"/>
      <c r="M124" s="218"/>
      <c r="N124" s="218"/>
      <c r="O124" s="218"/>
      <c r="P124" s="218"/>
      <c r="Q124" s="218"/>
      <c r="R124" s="218"/>
      <c r="S124" s="218"/>
      <c r="T124" s="218"/>
      <c r="U124" s="218"/>
      <c r="V124" s="218"/>
    </row>
    <row r="125" spans="1:22">
      <c r="A125" s="218"/>
      <c r="B125" s="218"/>
      <c r="C125" s="218"/>
      <c r="D125" s="218"/>
      <c r="E125" s="218"/>
      <c r="F125" s="218"/>
      <c r="G125" s="218"/>
      <c r="H125" s="218"/>
      <c r="I125" s="218"/>
      <c r="J125" s="218"/>
      <c r="K125" s="218"/>
      <c r="L125" s="218"/>
      <c r="M125" s="218"/>
      <c r="N125" s="218"/>
      <c r="O125" s="218"/>
      <c r="P125" s="218"/>
      <c r="Q125" s="218"/>
      <c r="R125" s="218"/>
      <c r="S125" s="218"/>
      <c r="T125" s="218"/>
      <c r="U125" s="218"/>
      <c r="V125" s="218"/>
    </row>
    <row r="126" spans="1:22">
      <c r="A126" s="218"/>
      <c r="B126" s="218"/>
      <c r="C126" s="218"/>
      <c r="D126" s="218"/>
      <c r="E126" s="218"/>
      <c r="F126" s="218"/>
      <c r="G126" s="218"/>
      <c r="H126" s="218"/>
      <c r="I126" s="218"/>
      <c r="J126" s="218"/>
      <c r="K126" s="218"/>
      <c r="L126" s="218"/>
      <c r="M126" s="218"/>
      <c r="N126" s="218"/>
      <c r="O126" s="218"/>
      <c r="P126" s="218"/>
      <c r="Q126" s="218"/>
      <c r="R126" s="218"/>
      <c r="S126" s="218"/>
      <c r="T126" s="218"/>
      <c r="U126" s="218"/>
      <c r="V126" s="218"/>
    </row>
    <row r="127" spans="1:22">
      <c r="A127" s="218"/>
      <c r="B127" s="218"/>
      <c r="C127" s="218"/>
      <c r="D127" s="218"/>
      <c r="E127" s="218"/>
      <c r="F127" s="218"/>
      <c r="G127" s="218"/>
      <c r="H127" s="218"/>
      <c r="I127" s="218"/>
      <c r="J127" s="218"/>
      <c r="K127" s="218"/>
      <c r="L127" s="218"/>
      <c r="M127" s="218"/>
      <c r="N127" s="218"/>
      <c r="O127" s="218"/>
      <c r="P127" s="218"/>
      <c r="Q127" s="218"/>
      <c r="R127" s="218"/>
      <c r="S127" s="218"/>
      <c r="T127" s="218"/>
      <c r="U127" s="218"/>
      <c r="V127" s="218"/>
    </row>
    <row r="128" spans="1:22">
      <c r="A128" s="218"/>
      <c r="B128" s="218"/>
      <c r="C128" s="218"/>
      <c r="D128" s="218"/>
      <c r="E128" s="218"/>
      <c r="F128" s="218"/>
      <c r="G128" s="218"/>
      <c r="H128" s="218"/>
      <c r="I128" s="218"/>
      <c r="J128" s="218"/>
      <c r="K128" s="218"/>
      <c r="L128" s="218"/>
      <c r="M128" s="218"/>
      <c r="N128" s="218"/>
      <c r="O128" s="218"/>
      <c r="P128" s="218"/>
      <c r="Q128" s="218"/>
      <c r="R128" s="218"/>
      <c r="S128" s="218"/>
      <c r="T128" s="218"/>
      <c r="U128" s="218"/>
      <c r="V128" s="218"/>
    </row>
    <row r="129" spans="1:22">
      <c r="A129" s="218"/>
      <c r="B129" s="218"/>
      <c r="C129" s="218"/>
      <c r="D129" s="218"/>
      <c r="E129" s="218"/>
      <c r="F129" s="218"/>
      <c r="G129" s="218"/>
      <c r="H129" s="218"/>
      <c r="I129" s="218"/>
      <c r="J129" s="218"/>
      <c r="K129" s="218"/>
      <c r="L129" s="218"/>
      <c r="M129" s="218"/>
      <c r="N129" s="218"/>
      <c r="O129" s="218"/>
      <c r="P129" s="218"/>
      <c r="Q129" s="218"/>
      <c r="R129" s="218"/>
      <c r="S129" s="218"/>
      <c r="T129" s="218"/>
      <c r="U129" s="218"/>
      <c r="V129" s="218"/>
    </row>
    <row r="130" spans="1:22">
      <c r="A130" s="218"/>
      <c r="B130" s="218"/>
      <c r="C130" s="218"/>
      <c r="D130" s="218"/>
      <c r="E130" s="218"/>
      <c r="F130" s="218"/>
      <c r="G130" s="218"/>
      <c r="H130" s="218"/>
      <c r="I130" s="218"/>
      <c r="J130" s="218"/>
      <c r="K130" s="218"/>
      <c r="L130" s="218"/>
      <c r="M130" s="218"/>
      <c r="N130" s="218"/>
      <c r="O130" s="218"/>
      <c r="P130" s="218"/>
      <c r="Q130" s="218"/>
      <c r="R130" s="218"/>
      <c r="S130" s="218"/>
      <c r="T130" s="218"/>
      <c r="U130" s="218"/>
      <c r="V130" s="218"/>
    </row>
  </sheetData>
  <sheetProtection password="C922" sheet="1" objects="1" scenarios="1"/>
  <mergeCells count="46">
    <mergeCell ref="N35:R36"/>
    <mergeCell ref="N38:P38"/>
    <mergeCell ref="P25:R25"/>
    <mergeCell ref="P24:R24"/>
    <mergeCell ref="N25:O25"/>
    <mergeCell ref="A64:T67"/>
    <mergeCell ref="A18:I18"/>
    <mergeCell ref="A28:H28"/>
    <mergeCell ref="N28:O28"/>
    <mergeCell ref="N29:O29"/>
    <mergeCell ref="N30:O30"/>
    <mergeCell ref="B62:Q62"/>
    <mergeCell ref="N27:O27"/>
    <mergeCell ref="A19:I19"/>
    <mergeCell ref="K43:L43"/>
    <mergeCell ref="P40:R40"/>
    <mergeCell ref="N40:O40"/>
    <mergeCell ref="A29:H29"/>
    <mergeCell ref="B43:C43"/>
    <mergeCell ref="A46:I46"/>
    <mergeCell ref="A47:I47"/>
    <mergeCell ref="B6:D6"/>
    <mergeCell ref="B7:D7"/>
    <mergeCell ref="O5:Q7"/>
    <mergeCell ref="B14:C14"/>
    <mergeCell ref="E14:F14"/>
    <mergeCell ref="H14:I14"/>
    <mergeCell ref="L14:M14"/>
    <mergeCell ref="O10:R11"/>
    <mergeCell ref="A17:I17"/>
    <mergeCell ref="A20:I20"/>
    <mergeCell ref="A26:I26"/>
    <mergeCell ref="N26:O26"/>
    <mergeCell ref="A27:H27"/>
    <mergeCell ref="A21:I21"/>
    <mergeCell ref="A48:I48"/>
    <mergeCell ref="D36:F36"/>
    <mergeCell ref="E43:F43"/>
    <mergeCell ref="H43:I43"/>
    <mergeCell ref="A59:H59"/>
    <mergeCell ref="A50:I50"/>
    <mergeCell ref="A55:I55"/>
    <mergeCell ref="A49:I49"/>
    <mergeCell ref="A56:H56"/>
    <mergeCell ref="A57:H57"/>
    <mergeCell ref="A58:H58"/>
  </mergeCells>
  <pageMargins left="0.7" right="0.7" top="0.75" bottom="0.75" header="0.3" footer="0.3"/>
  <pageSetup scale="45" orientation="portrait" r:id="rId1"/>
  <headerFooter>
    <oddFooter>&amp;F</oddFooter>
  </headerFooter>
</worksheet>
</file>

<file path=xl/worksheets/sheet5.xml><?xml version="1.0" encoding="utf-8"?>
<worksheet xmlns="http://schemas.openxmlformats.org/spreadsheetml/2006/main" xmlns:r="http://schemas.openxmlformats.org/officeDocument/2006/relationships">
  <dimension ref="A1:AI135"/>
  <sheetViews>
    <sheetView zoomScaleNormal="100" workbookViewId="0">
      <selection activeCell="A4" sqref="A4"/>
    </sheetView>
  </sheetViews>
  <sheetFormatPr defaultRowHeight="15"/>
  <cols>
    <col min="1" max="1" width="11.85546875" style="123" customWidth="1"/>
    <col min="2" max="3" width="9.140625" style="123"/>
    <col min="4" max="4" width="15.7109375" style="123" customWidth="1"/>
    <col min="5" max="5" width="14.42578125" style="123" customWidth="1"/>
    <col min="6" max="6" width="10.85546875" style="123" customWidth="1"/>
    <col min="7" max="7" width="15.85546875" style="123" customWidth="1"/>
    <col min="8" max="8" width="6.5703125" style="123" customWidth="1"/>
    <col min="9" max="9" width="2.5703125" style="123" customWidth="1"/>
    <col min="10" max="10" width="17.28515625" style="123" customWidth="1"/>
    <col min="11" max="11" width="5.42578125" style="123" customWidth="1"/>
    <col min="12" max="12" width="2" style="123" customWidth="1"/>
    <col min="13" max="13" width="15.85546875" style="123" customWidth="1"/>
    <col min="14" max="14" width="6" style="123" customWidth="1"/>
    <col min="15" max="15" width="1.5703125" style="123" customWidth="1"/>
    <col min="16" max="16" width="13.42578125" style="123" customWidth="1"/>
    <col min="17" max="17" width="9.7109375" style="123" customWidth="1"/>
    <col min="18" max="18" width="2" style="123" customWidth="1"/>
    <col min="19" max="19" width="15.85546875" style="123" customWidth="1"/>
    <col min="20" max="20" width="6.7109375" style="123" customWidth="1"/>
    <col min="21" max="21" width="1.42578125" style="123" customWidth="1"/>
    <col min="22" max="22" width="13.140625" style="123" customWidth="1"/>
    <col min="23" max="23" width="11.42578125" style="123" customWidth="1"/>
    <col min="24" max="24" width="16.5703125" style="123" customWidth="1"/>
    <col min="25" max="25" width="7.7109375" style="235" customWidth="1"/>
    <col min="26" max="26" width="7.42578125" style="235" customWidth="1"/>
    <col min="27" max="27" width="6.7109375" style="235" customWidth="1"/>
    <col min="28" max="28" width="9.7109375" style="123" customWidth="1"/>
    <col min="29" max="29" width="13.7109375" style="123" customWidth="1"/>
    <col min="30" max="30" width="13.42578125" style="123" customWidth="1"/>
    <col min="31" max="31" width="25.28515625" style="123" customWidth="1"/>
    <col min="32" max="32" width="10.28515625" style="123" customWidth="1"/>
    <col min="33" max="33" width="12.5703125" style="123" customWidth="1"/>
    <col min="34" max="34" width="4.7109375" style="123" customWidth="1"/>
    <col min="35" max="16384" width="9.140625" style="123"/>
  </cols>
  <sheetData>
    <row r="1" spans="1:33">
      <c r="A1" s="9" t="s">
        <v>68</v>
      </c>
      <c r="I1" s="9"/>
      <c r="J1" s="9"/>
      <c r="K1" s="9"/>
      <c r="L1" s="9"/>
      <c r="M1" s="9"/>
      <c r="N1" s="9"/>
      <c r="O1" s="9"/>
      <c r="P1" s="9"/>
      <c r="Q1" s="9"/>
      <c r="R1" s="9"/>
      <c r="S1" s="9"/>
      <c r="T1" s="9"/>
      <c r="U1" s="9"/>
      <c r="W1" s="9"/>
      <c r="X1" s="9"/>
      <c r="Y1" s="9"/>
      <c r="Z1" s="9"/>
      <c r="AA1" s="9"/>
      <c r="AB1" s="9"/>
      <c r="AC1" s="9"/>
      <c r="AD1" s="93"/>
      <c r="AE1" s="93"/>
      <c r="AF1" s="93"/>
      <c r="AG1" s="9"/>
    </row>
    <row r="2" spans="1:33">
      <c r="A2" s="9" t="s">
        <v>21</v>
      </c>
      <c r="I2" s="9"/>
      <c r="J2" s="9"/>
      <c r="K2" s="9"/>
      <c r="L2" s="9"/>
      <c r="M2" s="9"/>
      <c r="N2" s="9"/>
      <c r="O2" s="9"/>
      <c r="P2" s="9"/>
      <c r="Q2" s="9"/>
      <c r="R2" s="9"/>
      <c r="S2" s="9"/>
      <c r="T2" s="9"/>
      <c r="U2" s="9"/>
      <c r="W2" s="9"/>
      <c r="X2" s="9"/>
      <c r="Y2" s="9"/>
      <c r="Z2" s="9"/>
      <c r="AA2" s="9"/>
      <c r="AB2" s="9"/>
      <c r="AC2" s="9"/>
      <c r="AD2" s="93"/>
      <c r="AE2" s="93"/>
      <c r="AF2" s="93"/>
      <c r="AG2" s="9"/>
    </row>
    <row r="3" spans="1:33">
      <c r="I3" s="9"/>
      <c r="J3" s="9"/>
      <c r="K3" s="9"/>
      <c r="L3" s="9"/>
      <c r="M3" s="9"/>
      <c r="N3" s="9"/>
      <c r="O3" s="9"/>
      <c r="P3" s="9"/>
      <c r="Q3" s="9"/>
      <c r="R3" s="9"/>
      <c r="S3" s="9"/>
      <c r="T3" s="9"/>
      <c r="U3" s="9"/>
      <c r="V3" s="9"/>
      <c r="W3" s="9"/>
      <c r="X3" s="9"/>
      <c r="Y3" s="9"/>
      <c r="Z3" s="9"/>
      <c r="AA3" s="9"/>
      <c r="AB3" s="9"/>
      <c r="AC3" s="9"/>
      <c r="AD3" s="93"/>
      <c r="AE3" s="93"/>
      <c r="AF3" s="93"/>
      <c r="AG3" s="9"/>
    </row>
    <row r="4" spans="1:33">
      <c r="C4" s="9"/>
      <c r="D4" s="9"/>
      <c r="E4" s="9"/>
      <c r="F4" s="9"/>
      <c r="H4" s="9"/>
      <c r="I4" s="9"/>
      <c r="J4" s="57">
        <f>K10-K11-N11+Q11-J7+B10-B11-E11+H11</f>
        <v>1.7000000000000002</v>
      </c>
      <c r="K4" s="9"/>
      <c r="L4" s="9"/>
      <c r="M4" s="9"/>
      <c r="N4" s="9"/>
      <c r="O4" s="9"/>
      <c r="P4" s="9"/>
      <c r="Q4" s="9"/>
      <c r="X4" s="9"/>
      <c r="Y4" s="9"/>
      <c r="Z4" s="9"/>
      <c r="AA4" s="9"/>
      <c r="AB4" s="9"/>
      <c r="AC4" s="9"/>
      <c r="AD4" s="93"/>
      <c r="AE4" s="93"/>
      <c r="AF4" s="93"/>
      <c r="AG4" s="9"/>
    </row>
    <row r="5" spans="1:33" ht="15" customHeight="1">
      <c r="C5" s="9"/>
      <c r="D5" s="9"/>
      <c r="E5" s="9"/>
      <c r="F5" s="9"/>
      <c r="H5" s="9"/>
      <c r="I5" s="9"/>
      <c r="J5" s="11" t="s">
        <v>4</v>
      </c>
      <c r="K5" s="9"/>
      <c r="L5" s="9"/>
      <c r="M5" s="9"/>
      <c r="N5" s="9"/>
      <c r="O5" s="9"/>
      <c r="P5" s="9"/>
      <c r="Q5" s="9"/>
      <c r="S5" s="507" t="s">
        <v>16</v>
      </c>
      <c r="T5" s="507"/>
      <c r="U5" s="507"/>
      <c r="V5" s="508"/>
      <c r="W5" s="508"/>
      <c r="X5" s="9"/>
      <c r="Y5" s="9"/>
      <c r="Z5" s="9"/>
      <c r="AA5" s="9"/>
      <c r="AB5" s="9"/>
      <c r="AD5" s="79"/>
      <c r="AE5" s="79"/>
      <c r="AF5" s="93"/>
      <c r="AG5" s="120"/>
    </row>
    <row r="6" spans="1:33" ht="15" customHeight="1">
      <c r="C6" s="9"/>
      <c r="D6" s="122"/>
      <c r="E6" s="122"/>
      <c r="F6" s="122"/>
      <c r="H6" s="9"/>
      <c r="I6" s="9"/>
      <c r="J6" s="4"/>
      <c r="K6" s="9"/>
      <c r="L6" s="9"/>
      <c r="M6" s="9"/>
      <c r="N6" s="9"/>
      <c r="O6" s="9"/>
      <c r="P6" s="9"/>
      <c r="Q6" s="9"/>
      <c r="S6" s="507"/>
      <c r="T6" s="507"/>
      <c r="U6" s="507"/>
      <c r="V6" s="508"/>
      <c r="W6" s="508"/>
      <c r="X6" s="9"/>
      <c r="Y6" s="9"/>
      <c r="Z6" s="9"/>
      <c r="AA6" s="9"/>
      <c r="AB6" s="9"/>
      <c r="AD6" s="79"/>
      <c r="AE6" s="79"/>
      <c r="AF6" s="93"/>
      <c r="AG6" s="120"/>
    </row>
    <row r="7" spans="1:33">
      <c r="C7" s="9"/>
      <c r="G7" s="225" t="s">
        <v>154</v>
      </c>
      <c r="H7" s="118"/>
      <c r="I7" s="119"/>
      <c r="J7" s="13">
        <f>AB26</f>
        <v>1</v>
      </c>
      <c r="K7" s="9"/>
      <c r="L7" s="9"/>
      <c r="M7" s="9"/>
      <c r="N7" s="9"/>
      <c r="O7" s="9"/>
      <c r="P7" s="9"/>
      <c r="Q7" s="9"/>
      <c r="S7" s="507"/>
      <c r="T7" s="507"/>
      <c r="U7" s="507"/>
      <c r="V7" s="508"/>
      <c r="W7" s="508"/>
      <c r="X7" s="9"/>
      <c r="Y7" s="9"/>
      <c r="Z7" s="9"/>
      <c r="AA7" s="9"/>
      <c r="AB7" s="9"/>
      <c r="AD7" s="79"/>
      <c r="AE7" s="79"/>
      <c r="AF7" s="93"/>
      <c r="AG7" s="120"/>
    </row>
    <row r="8" spans="1:33">
      <c r="A8" s="9"/>
      <c r="B8" s="86"/>
      <c r="C8" s="87"/>
      <c r="D8" s="88"/>
      <c r="E8" s="86"/>
      <c r="F8" s="87"/>
      <c r="G8" s="87"/>
      <c r="H8" s="86"/>
      <c r="I8" s="128"/>
      <c r="J8" s="9"/>
      <c r="K8" s="86"/>
      <c r="L8" s="87"/>
      <c r="M8" s="88"/>
      <c r="N8" s="86"/>
      <c r="O8" s="87"/>
      <c r="P8" s="87"/>
      <c r="Q8" s="10"/>
      <c r="X8" s="17"/>
      <c r="Y8" s="17"/>
      <c r="Z8" s="17"/>
      <c r="AA8" s="17"/>
      <c r="AB8" s="9"/>
      <c r="AC8" s="9"/>
      <c r="AD8" s="93"/>
      <c r="AE8" s="93"/>
      <c r="AF8" s="93"/>
      <c r="AG8" s="9"/>
    </row>
    <row r="9" spans="1:33" ht="15" customHeight="1">
      <c r="A9" s="9"/>
      <c r="B9" s="10"/>
      <c r="C9" s="9"/>
      <c r="D9" s="9"/>
      <c r="E9" s="10"/>
      <c r="F9" s="17"/>
      <c r="G9" s="9"/>
      <c r="H9" s="18"/>
      <c r="J9" s="9"/>
      <c r="K9" s="10"/>
      <c r="L9" s="9"/>
      <c r="M9" s="9"/>
      <c r="N9" s="10"/>
      <c r="O9" s="17"/>
      <c r="P9" s="9"/>
      <c r="Q9" s="18"/>
      <c r="S9" s="507" t="s">
        <v>82</v>
      </c>
      <c r="T9" s="508"/>
      <c r="U9" s="508"/>
      <c r="V9" s="508"/>
      <c r="W9" s="508"/>
      <c r="X9" s="7"/>
      <c r="Y9" s="7"/>
      <c r="Z9" s="7"/>
      <c r="AA9" s="7"/>
      <c r="AB9" s="9"/>
      <c r="AC9" s="9"/>
      <c r="AD9" s="93"/>
      <c r="AE9" s="93"/>
      <c r="AF9" s="93"/>
      <c r="AG9" s="9"/>
    </row>
    <row r="10" spans="1:33" ht="15" customHeight="1">
      <c r="A10" s="20" t="s">
        <v>55</v>
      </c>
      <c r="B10" s="6">
        <f>AB22</f>
        <v>12</v>
      </c>
      <c r="C10" s="9"/>
      <c r="D10" s="9"/>
      <c r="E10" s="10"/>
      <c r="F10" s="17"/>
      <c r="G10" s="9"/>
      <c r="H10" s="10"/>
      <c r="J10" s="20" t="s">
        <v>58</v>
      </c>
      <c r="K10" s="6">
        <f>AB27</f>
        <v>0</v>
      </c>
      <c r="L10" s="9"/>
      <c r="M10" s="9"/>
      <c r="N10" s="10"/>
      <c r="O10" s="17"/>
      <c r="P10" s="9"/>
      <c r="Q10" s="10"/>
      <c r="S10" s="508"/>
      <c r="T10" s="508"/>
      <c r="U10" s="508"/>
      <c r="V10" s="508"/>
      <c r="W10" s="508"/>
      <c r="X10" s="17"/>
      <c r="Y10" s="17"/>
      <c r="Z10" s="17"/>
      <c r="AA10" s="17"/>
      <c r="AB10" s="9"/>
      <c r="AD10" s="79"/>
      <c r="AE10" s="79"/>
      <c r="AF10" s="79"/>
      <c r="AG10" s="93"/>
    </row>
    <row r="11" spans="1:33" ht="15" customHeight="1">
      <c r="A11" s="21" t="s">
        <v>56</v>
      </c>
      <c r="B11" s="3">
        <f>AB23</f>
        <v>8</v>
      </c>
      <c r="C11" s="9"/>
      <c r="D11" s="22" t="s">
        <v>112</v>
      </c>
      <c r="E11" s="2">
        <f>AB24</f>
        <v>2</v>
      </c>
      <c r="F11" s="7"/>
      <c r="G11" s="60" t="s">
        <v>57</v>
      </c>
      <c r="H11" s="61">
        <f>AB25</f>
        <v>4</v>
      </c>
      <c r="J11" s="21" t="s">
        <v>59</v>
      </c>
      <c r="K11" s="3">
        <f>AB28</f>
        <v>6</v>
      </c>
      <c r="L11" s="9"/>
      <c r="M11" s="22" t="s">
        <v>113</v>
      </c>
      <c r="N11" s="2">
        <f>AB29</f>
        <v>0.30000000000000004</v>
      </c>
      <c r="O11" s="7"/>
      <c r="P11" s="60" t="s">
        <v>60</v>
      </c>
      <c r="Q11" s="61">
        <f>AB30</f>
        <v>3</v>
      </c>
      <c r="S11" s="508"/>
      <c r="T11" s="508"/>
      <c r="U11" s="508"/>
      <c r="V11" s="508"/>
      <c r="W11" s="508"/>
      <c r="X11" s="17"/>
      <c r="Y11" s="17"/>
      <c r="Z11" s="17"/>
      <c r="AA11" s="17"/>
      <c r="AB11" s="9"/>
      <c r="AD11" s="79"/>
      <c r="AE11" s="79"/>
      <c r="AF11" s="79"/>
      <c r="AG11" s="93"/>
    </row>
    <row r="12" spans="1:33" ht="15" customHeight="1">
      <c r="A12" s="9"/>
      <c r="B12" s="11" t="s">
        <v>10</v>
      </c>
      <c r="C12" s="9"/>
      <c r="D12" s="9"/>
      <c r="E12" s="10"/>
      <c r="F12" s="17"/>
      <c r="G12" s="9"/>
      <c r="H12" s="24"/>
      <c r="J12" s="9"/>
      <c r="K12" s="11" t="s">
        <v>3</v>
      </c>
      <c r="L12" s="9"/>
      <c r="M12" s="9"/>
      <c r="N12" s="10"/>
      <c r="O12" s="17"/>
      <c r="P12" s="9"/>
      <c r="Q12" s="24"/>
      <c r="X12" s="23"/>
      <c r="Y12" s="23"/>
      <c r="Z12" s="23"/>
      <c r="AA12" s="23"/>
      <c r="AB12" s="9"/>
      <c r="AC12" s="93"/>
      <c r="AD12" s="93"/>
      <c r="AE12" s="93"/>
      <c r="AF12" s="93"/>
      <c r="AG12" s="93"/>
    </row>
    <row r="13" spans="1:33">
      <c r="A13" s="9"/>
      <c r="B13" s="25"/>
      <c r="C13" s="9"/>
      <c r="D13" s="9"/>
      <c r="E13" s="26"/>
      <c r="F13" s="17"/>
      <c r="G13" s="9"/>
      <c r="H13" s="26"/>
      <c r="J13" s="9"/>
      <c r="K13" s="25"/>
      <c r="L13" s="9"/>
      <c r="M13" s="9"/>
      <c r="N13" s="26"/>
      <c r="O13" s="17"/>
      <c r="P13" s="9"/>
      <c r="Q13" s="26"/>
      <c r="X13" s="17"/>
      <c r="Y13" s="17"/>
      <c r="Z13" s="17"/>
      <c r="AA13" s="17"/>
      <c r="AB13" s="9"/>
      <c r="AC13" s="9"/>
      <c r="AD13" s="93"/>
      <c r="AE13" s="93"/>
      <c r="AF13" s="93"/>
      <c r="AG13" s="9"/>
    </row>
    <row r="14" spans="1:33">
      <c r="A14" s="554" t="s">
        <v>69</v>
      </c>
      <c r="B14" s="557"/>
      <c r="C14" s="9"/>
      <c r="D14" s="554" t="s">
        <v>115</v>
      </c>
      <c r="E14" s="557"/>
      <c r="F14" s="126"/>
      <c r="G14" s="554" t="s">
        <v>23</v>
      </c>
      <c r="H14" s="556"/>
      <c r="J14" s="554" t="s">
        <v>70</v>
      </c>
      <c r="K14" s="557"/>
      <c r="L14" s="9"/>
      <c r="M14" s="496" t="s">
        <v>114</v>
      </c>
      <c r="N14" s="497"/>
      <c r="O14" s="126"/>
      <c r="P14" s="554" t="s">
        <v>23</v>
      </c>
      <c r="Q14" s="555"/>
      <c r="AD14" s="93"/>
      <c r="AE14" s="79"/>
      <c r="AF14" s="79"/>
    </row>
    <row r="15" spans="1:33">
      <c r="I15" s="9"/>
      <c r="J15" s="9"/>
      <c r="K15" s="9"/>
      <c r="L15" s="9"/>
      <c r="M15" s="9"/>
      <c r="N15" s="9"/>
      <c r="O15" s="9"/>
      <c r="P15" s="9"/>
      <c r="Q15" s="9"/>
      <c r="R15" s="9"/>
      <c r="S15" s="9"/>
      <c r="T15" s="9"/>
      <c r="U15" s="9"/>
      <c r="AD15" s="79"/>
      <c r="AE15" s="79"/>
      <c r="AF15" s="79"/>
    </row>
    <row r="16" spans="1:33">
      <c r="I16" s="9"/>
      <c r="J16" s="9"/>
      <c r="K16" s="9"/>
      <c r="L16" s="9"/>
      <c r="M16" s="9"/>
      <c r="N16" s="9"/>
      <c r="O16" s="9"/>
      <c r="P16" s="9"/>
      <c r="Q16" s="9"/>
      <c r="R16" s="9"/>
      <c r="S16" s="9"/>
      <c r="T16" s="9"/>
      <c r="U16" s="9"/>
      <c r="AD16" s="79"/>
      <c r="AE16" s="79"/>
      <c r="AF16" s="79"/>
    </row>
    <row r="17" spans="3:32">
      <c r="C17" s="477" t="s">
        <v>45</v>
      </c>
      <c r="D17" s="478"/>
      <c r="E17" s="478"/>
      <c r="F17" s="478"/>
      <c r="G17" s="478"/>
      <c r="H17" s="478"/>
      <c r="I17" s="478"/>
      <c r="J17" s="478"/>
      <c r="K17" s="478"/>
      <c r="L17" s="116"/>
      <c r="M17" s="34" t="s">
        <v>97</v>
      </c>
      <c r="N17" s="59">
        <f>J4</f>
        <v>1.7000000000000002</v>
      </c>
      <c r="U17" s="113"/>
      <c r="AD17" s="79"/>
      <c r="AE17" s="79"/>
      <c r="AF17" s="79"/>
    </row>
    <row r="18" spans="3:32">
      <c r="C18" s="477" t="s">
        <v>46</v>
      </c>
      <c r="D18" s="478"/>
      <c r="E18" s="478"/>
      <c r="F18" s="478"/>
      <c r="G18" s="478"/>
      <c r="H18" s="478"/>
      <c r="I18" s="478"/>
      <c r="J18" s="478"/>
      <c r="K18" s="478"/>
      <c r="L18" s="116"/>
      <c r="M18" s="34"/>
      <c r="N18" s="101">
        <f>IF(N17&lt;0,0,N17)</f>
        <v>1.7000000000000002</v>
      </c>
      <c r="U18" s="113"/>
      <c r="AD18" s="79"/>
      <c r="AE18" s="79"/>
      <c r="AF18" s="79"/>
    </row>
    <row r="19" spans="3:32" ht="15.75" thickBot="1">
      <c r="C19" s="477" t="s">
        <v>67</v>
      </c>
      <c r="D19" s="478"/>
      <c r="E19" s="478"/>
      <c r="F19" s="478"/>
      <c r="G19" s="478"/>
      <c r="H19" s="478"/>
      <c r="I19" s="478"/>
      <c r="J19" s="478"/>
      <c r="K19" s="478"/>
      <c r="L19" s="116"/>
      <c r="M19" s="34" t="s">
        <v>8</v>
      </c>
      <c r="N19" s="37">
        <f>B11+K11</f>
        <v>14</v>
      </c>
      <c r="U19" s="113"/>
      <c r="AB19" s="235"/>
      <c r="AD19" s="79"/>
      <c r="AE19" s="79"/>
      <c r="AF19" s="79"/>
    </row>
    <row r="20" spans="3:32" ht="15" customHeight="1" thickTop="1">
      <c r="C20" s="494" t="s">
        <v>96</v>
      </c>
      <c r="D20" s="495"/>
      <c r="E20" s="495"/>
      <c r="F20" s="495"/>
      <c r="G20" s="495"/>
      <c r="H20" s="495"/>
      <c r="I20" s="495"/>
      <c r="J20" s="495"/>
      <c r="K20" s="495"/>
      <c r="L20" s="117"/>
      <c r="M20" s="34"/>
      <c r="N20" s="40">
        <f>F25</f>
        <v>0</v>
      </c>
      <c r="U20" s="39"/>
      <c r="Y20" s="523" t="s">
        <v>152</v>
      </c>
      <c r="Z20" s="524"/>
      <c r="AA20" s="525"/>
      <c r="AB20" s="235"/>
      <c r="AD20" s="79"/>
      <c r="AE20" s="79"/>
      <c r="AF20" s="79"/>
    </row>
    <row r="21" spans="3:32" ht="15" customHeight="1">
      <c r="C21" s="494" t="s">
        <v>31</v>
      </c>
      <c r="D21" s="495"/>
      <c r="E21" s="495"/>
      <c r="F21" s="495"/>
      <c r="G21" s="495"/>
      <c r="H21" s="495"/>
      <c r="I21" s="495"/>
      <c r="J21" s="495"/>
      <c r="K21" s="495"/>
      <c r="L21" s="124"/>
      <c r="M21" s="34" t="s">
        <v>6</v>
      </c>
      <c r="N21" s="42">
        <f>G25</f>
        <v>0</v>
      </c>
      <c r="U21" s="113"/>
      <c r="V21" s="17"/>
      <c r="W21" s="518" t="s">
        <v>150</v>
      </c>
      <c r="X21" s="519"/>
      <c r="Y21" s="520" t="s">
        <v>149</v>
      </c>
      <c r="Z21" s="521"/>
      <c r="AA21" s="522"/>
      <c r="AB21" s="229" t="s">
        <v>151</v>
      </c>
      <c r="AC21" s="17"/>
      <c r="AD21" s="79"/>
      <c r="AE21" s="79"/>
      <c r="AF21" s="79"/>
    </row>
    <row r="22" spans="3:32" ht="15" customHeight="1">
      <c r="C22" s="191"/>
      <c r="D22" s="191"/>
      <c r="E22" s="191"/>
      <c r="F22" s="191"/>
      <c r="G22" s="191"/>
      <c r="H22" s="191"/>
      <c r="I22" s="191"/>
      <c r="J22" s="191"/>
      <c r="K22" s="191"/>
      <c r="L22" s="189"/>
      <c r="M22" s="190"/>
      <c r="N22" s="100"/>
      <c r="U22" s="113"/>
      <c r="V22" s="17"/>
      <c r="W22" s="500" t="s">
        <v>64</v>
      </c>
      <c r="X22" s="553"/>
      <c r="Y22" s="324">
        <v>4</v>
      </c>
      <c r="Z22" s="247">
        <v>8</v>
      </c>
      <c r="AA22" s="251">
        <v>0</v>
      </c>
      <c r="AB22" s="44">
        <f>SUM(Y22:AA22)</f>
        <v>12</v>
      </c>
      <c r="AC22" s="17"/>
      <c r="AD22" s="79"/>
      <c r="AE22" s="79"/>
      <c r="AF22" s="79"/>
    </row>
    <row r="23" spans="3:32" ht="15" customHeight="1">
      <c r="U23" s="158"/>
      <c r="V23" s="17"/>
      <c r="W23" s="502" t="s">
        <v>65</v>
      </c>
      <c r="X23" s="503"/>
      <c r="Y23" s="325">
        <v>0</v>
      </c>
      <c r="Z23" s="248">
        <v>8</v>
      </c>
      <c r="AA23" s="252">
        <v>0</v>
      </c>
      <c r="AB23" s="243">
        <f t="shared" ref="AB23:AB30" si="0">SUM(Y23:AA23)</f>
        <v>8</v>
      </c>
      <c r="AC23" s="17"/>
      <c r="AD23" s="79"/>
      <c r="AE23" s="79"/>
      <c r="AF23" s="79"/>
    </row>
    <row r="24" spans="3:32" ht="30">
      <c r="C24" s="29" t="s">
        <v>25</v>
      </c>
      <c r="D24" s="29" t="s">
        <v>8</v>
      </c>
      <c r="E24" s="29" t="s">
        <v>27</v>
      </c>
      <c r="F24" s="29" t="s">
        <v>95</v>
      </c>
      <c r="G24" s="29" t="s">
        <v>26</v>
      </c>
      <c r="R24" s="9"/>
      <c r="S24" s="9"/>
      <c r="T24" s="9"/>
      <c r="U24" s="49"/>
      <c r="V24" s="17"/>
      <c r="W24" s="504" t="s">
        <v>116</v>
      </c>
      <c r="X24" s="505"/>
      <c r="Y24" s="323">
        <v>0.5</v>
      </c>
      <c r="Z24" s="249">
        <v>1.5</v>
      </c>
      <c r="AA24" s="253">
        <v>0</v>
      </c>
      <c r="AB24" s="244">
        <f t="shared" si="0"/>
        <v>2</v>
      </c>
      <c r="AC24" s="17"/>
      <c r="AD24" s="79"/>
      <c r="AE24" s="79"/>
      <c r="AF24" s="79"/>
    </row>
    <row r="25" spans="3:32">
      <c r="C25" s="30">
        <f>N17</f>
        <v>1.7000000000000002</v>
      </c>
      <c r="D25" s="30">
        <f>N19</f>
        <v>14</v>
      </c>
      <c r="E25" s="30">
        <f>ABS(C25)</f>
        <v>1.7000000000000002</v>
      </c>
      <c r="F25" s="31">
        <f>IF(C25&gt;=0,0,IF(AND(C25&lt;0,D25&gt;E25),E25,IF(AND(C25&lt;0,D25&lt;=E25),D25)))</f>
        <v>0</v>
      </c>
      <c r="G25" s="32">
        <f>IF(C25&gt;=0,0,IF(AND(C25&lt;0,D25&gt;E25),0,IF(AND(C25&lt;0,D25&lt;=E25),E25-D25)))</f>
        <v>0</v>
      </c>
      <c r="R25" s="125"/>
      <c r="S25" s="9"/>
      <c r="T25" s="9"/>
      <c r="U25" s="49"/>
      <c r="V25" s="17"/>
      <c r="W25" s="548" t="s">
        <v>66</v>
      </c>
      <c r="X25" s="549"/>
      <c r="Y25" s="320">
        <v>4</v>
      </c>
      <c r="Z25" s="321">
        <v>0</v>
      </c>
      <c r="AA25" s="322">
        <v>0</v>
      </c>
      <c r="AB25" s="319">
        <f t="shared" si="0"/>
        <v>4</v>
      </c>
      <c r="AC25" s="230"/>
      <c r="AD25" s="79"/>
      <c r="AE25" s="79"/>
      <c r="AF25" s="79"/>
    </row>
    <row r="26" spans="3:32">
      <c r="R26" s="23"/>
      <c r="S26" s="9"/>
      <c r="T26" s="9"/>
      <c r="U26" s="49"/>
      <c r="V26" s="17"/>
      <c r="W26" s="511" t="s">
        <v>154</v>
      </c>
      <c r="X26" s="512"/>
      <c r="Y26" s="326">
        <v>0.1</v>
      </c>
      <c r="Z26" s="250">
        <v>0.7</v>
      </c>
      <c r="AA26" s="254">
        <v>0.2</v>
      </c>
      <c r="AB26" s="245">
        <f t="shared" si="0"/>
        <v>1</v>
      </c>
      <c r="AC26" s="230"/>
      <c r="AD26" s="79"/>
      <c r="AE26" s="79"/>
      <c r="AF26" s="79"/>
    </row>
    <row r="27" spans="3:32">
      <c r="C27" s="488" t="s">
        <v>157</v>
      </c>
      <c r="D27" s="558"/>
      <c r="E27" s="558"/>
      <c r="F27" s="558"/>
      <c r="G27" s="558"/>
      <c r="H27" s="559"/>
      <c r="I27" s="28"/>
      <c r="J27" s="568" t="s">
        <v>78</v>
      </c>
      <c r="K27" s="569"/>
      <c r="L27" s="569"/>
      <c r="M27" s="569"/>
      <c r="N27" s="569"/>
      <c r="O27" s="569"/>
      <c r="P27" s="569"/>
      <c r="Q27" s="570"/>
      <c r="R27" s="23"/>
      <c r="S27" s="9"/>
      <c r="T27" s="9"/>
      <c r="U27" s="49"/>
      <c r="V27" s="17"/>
      <c r="W27" s="500" t="s">
        <v>61</v>
      </c>
      <c r="X27" s="501"/>
      <c r="Y27" s="324">
        <v>0</v>
      </c>
      <c r="Z27" s="247">
        <v>0</v>
      </c>
      <c r="AA27" s="251">
        <v>0</v>
      </c>
      <c r="AB27" s="44">
        <f t="shared" si="0"/>
        <v>0</v>
      </c>
      <c r="AC27" s="230"/>
      <c r="AD27" s="79"/>
      <c r="AE27" s="79"/>
      <c r="AF27" s="79"/>
    </row>
    <row r="28" spans="3:32">
      <c r="C28" s="477" t="s">
        <v>47</v>
      </c>
      <c r="D28" s="560"/>
      <c r="E28" s="560"/>
      <c r="F28" s="560"/>
      <c r="G28" s="560"/>
      <c r="H28" s="160">
        <f>N18</f>
        <v>1.7000000000000002</v>
      </c>
      <c r="I28" s="163"/>
      <c r="J28" s="171" t="s">
        <v>81</v>
      </c>
      <c r="K28" s="551" t="s">
        <v>79</v>
      </c>
      <c r="L28" s="552"/>
      <c r="M28" s="552"/>
      <c r="N28" s="574" t="s">
        <v>75</v>
      </c>
      <c r="O28" s="574"/>
      <c r="P28" s="574"/>
      <c r="Q28" s="172" t="s">
        <v>80</v>
      </c>
      <c r="R28" s="23"/>
      <c r="S28" s="9"/>
      <c r="T28" s="9"/>
      <c r="U28" s="49"/>
      <c r="V28" s="17"/>
      <c r="W28" s="502" t="s">
        <v>62</v>
      </c>
      <c r="X28" s="503"/>
      <c r="Y28" s="325">
        <v>0</v>
      </c>
      <c r="Z28" s="248">
        <v>0</v>
      </c>
      <c r="AA28" s="252">
        <v>6</v>
      </c>
      <c r="AB28" s="243">
        <f t="shared" si="0"/>
        <v>6</v>
      </c>
      <c r="AC28" s="230"/>
      <c r="AD28" s="79"/>
      <c r="AE28" s="79"/>
      <c r="AF28" s="79"/>
    </row>
    <row r="29" spans="3:32">
      <c r="C29" s="477" t="s">
        <v>99</v>
      </c>
      <c r="D29" s="560"/>
      <c r="E29" s="560"/>
      <c r="F29" s="560"/>
      <c r="G29" s="560"/>
      <c r="H29" s="161">
        <f>N20</f>
        <v>0</v>
      </c>
      <c r="I29" s="163"/>
      <c r="J29" s="173" t="s">
        <v>76</v>
      </c>
      <c r="K29" s="566">
        <f>B11</f>
        <v>8</v>
      </c>
      <c r="L29" s="566"/>
      <c r="M29" s="566"/>
      <c r="N29" s="575">
        <f>K29/(K29+K30)</f>
        <v>0.5714285714285714</v>
      </c>
      <c r="O29" s="575"/>
      <c r="P29" s="575"/>
      <c r="Q29" s="181">
        <f>N29*H29</f>
        <v>0</v>
      </c>
      <c r="R29" s="23"/>
      <c r="S29" s="9"/>
      <c r="T29" s="9"/>
      <c r="U29" s="49"/>
      <c r="V29" s="17"/>
      <c r="W29" s="504" t="s">
        <v>117</v>
      </c>
      <c r="X29" s="505"/>
      <c r="Y29" s="323">
        <v>0.1</v>
      </c>
      <c r="Z29" s="249">
        <v>0.1</v>
      </c>
      <c r="AA29" s="253">
        <v>0.1</v>
      </c>
      <c r="AB29" s="244">
        <f t="shared" si="0"/>
        <v>0.30000000000000004</v>
      </c>
      <c r="AC29" s="17"/>
      <c r="AD29" s="79"/>
      <c r="AE29" s="79"/>
      <c r="AF29" s="79"/>
    </row>
    <row r="30" spans="3:32">
      <c r="C30" s="477" t="s">
        <v>9</v>
      </c>
      <c r="D30" s="560"/>
      <c r="E30" s="560"/>
      <c r="F30" s="560"/>
      <c r="G30" s="560"/>
      <c r="H30" s="162">
        <f>N21</f>
        <v>0</v>
      </c>
      <c r="I30" s="163"/>
      <c r="J30" s="174" t="s">
        <v>77</v>
      </c>
      <c r="K30" s="567">
        <f>K11</f>
        <v>6</v>
      </c>
      <c r="L30" s="567"/>
      <c r="M30" s="567"/>
      <c r="N30" s="576">
        <f>K30/(K29+K30)</f>
        <v>0.42857142857142855</v>
      </c>
      <c r="O30" s="576"/>
      <c r="P30" s="576"/>
      <c r="Q30" s="182">
        <f>N30*H29</f>
        <v>0</v>
      </c>
      <c r="R30" s="23"/>
      <c r="S30" s="9"/>
      <c r="T30" s="9"/>
      <c r="U30" s="49"/>
      <c r="V30" s="17"/>
      <c r="W30" s="548" t="s">
        <v>63</v>
      </c>
      <c r="X30" s="549"/>
      <c r="Y30" s="320">
        <v>1</v>
      </c>
      <c r="Z30" s="321">
        <v>1</v>
      </c>
      <c r="AA30" s="322">
        <v>1</v>
      </c>
      <c r="AB30" s="319">
        <f t="shared" si="0"/>
        <v>3</v>
      </c>
      <c r="AC30" s="17"/>
      <c r="AD30" s="79"/>
      <c r="AE30" s="79"/>
      <c r="AF30" s="79"/>
    </row>
    <row r="31" spans="3:32" ht="15.75" thickBot="1">
      <c r="C31" s="126"/>
      <c r="D31" s="126"/>
      <c r="E31" s="126"/>
      <c r="F31" s="126"/>
      <c r="G31" s="126"/>
      <c r="H31" s="126"/>
      <c r="I31" s="126"/>
      <c r="J31" s="115" t="s">
        <v>92</v>
      </c>
      <c r="K31" s="184"/>
      <c r="L31" s="185"/>
      <c r="M31" s="185"/>
      <c r="N31" s="185"/>
      <c r="O31" s="185"/>
      <c r="P31" s="185"/>
      <c r="Q31" s="201">
        <f>Q29+Q30</f>
        <v>0</v>
      </c>
      <c r="R31" s="23"/>
      <c r="S31" s="9"/>
      <c r="T31" s="9"/>
      <c r="U31" s="49"/>
      <c r="V31" s="17"/>
      <c r="W31" s="89"/>
      <c r="X31" s="89"/>
      <c r="Y31" s="178"/>
      <c r="Z31" s="170"/>
      <c r="AA31" s="179"/>
      <c r="AB31" s="89"/>
      <c r="AC31" s="17"/>
      <c r="AD31" s="79"/>
      <c r="AE31" s="79"/>
      <c r="AF31" s="79"/>
    </row>
    <row r="32" spans="3:32" ht="15.75" thickTop="1">
      <c r="C32" s="126"/>
      <c r="D32" s="126"/>
      <c r="E32" s="126"/>
      <c r="F32" s="126"/>
      <c r="G32" s="126"/>
      <c r="H32" s="126"/>
      <c r="I32" s="126"/>
      <c r="J32" s="126"/>
      <c r="K32" s="23"/>
      <c r="L32" s="9"/>
      <c r="M32" s="9"/>
      <c r="N32" s="9"/>
      <c r="O32" s="9"/>
      <c r="P32" s="9"/>
      <c r="Q32" s="9"/>
      <c r="R32" s="23"/>
      <c r="S32" s="9"/>
      <c r="T32" s="9"/>
      <c r="U32" s="49"/>
      <c r="AD32" s="79"/>
      <c r="AE32" s="79"/>
      <c r="AF32" s="79"/>
    </row>
    <row r="33" spans="1:33">
      <c r="C33" s="126"/>
      <c r="D33" s="126"/>
      <c r="E33" s="126"/>
      <c r="F33" s="126"/>
      <c r="G33" s="126"/>
      <c r="H33" s="126"/>
      <c r="I33" s="126"/>
      <c r="J33" s="126"/>
      <c r="K33" s="23"/>
      <c r="L33" s="9"/>
      <c r="M33" s="9"/>
      <c r="N33" s="9"/>
      <c r="O33" s="9"/>
      <c r="P33" s="9"/>
      <c r="Q33" s="9"/>
      <c r="R33" s="23"/>
      <c r="S33" s="9"/>
      <c r="T33" s="9"/>
      <c r="U33" s="49"/>
      <c r="AD33" s="79"/>
      <c r="AE33" s="79"/>
      <c r="AF33" s="79"/>
    </row>
    <row r="34" spans="1:33">
      <c r="L34" s="9"/>
      <c r="M34" s="9"/>
      <c r="N34" s="9"/>
      <c r="O34" s="9"/>
      <c r="P34" s="9"/>
      <c r="Q34" s="9"/>
      <c r="R34" s="9"/>
      <c r="S34" s="9"/>
      <c r="T34" s="9"/>
      <c r="U34" s="49"/>
      <c r="V34" s="49"/>
      <c r="W34" s="49"/>
      <c r="X34" s="9"/>
      <c r="Y34" s="9"/>
      <c r="Z34" s="9"/>
      <c r="AA34" s="9"/>
      <c r="AB34" s="9"/>
      <c r="AC34" s="9"/>
      <c r="AD34" s="93"/>
      <c r="AE34" s="93"/>
      <c r="AF34" s="93"/>
      <c r="AG34" s="9"/>
    </row>
    <row r="35" spans="1:33">
      <c r="J35" s="9"/>
      <c r="K35" s="9"/>
      <c r="L35" s="9"/>
      <c r="M35" s="57">
        <f>E42-B42-H42+K42+Q42-N42-T42+W42-M38</f>
        <v>1.7000000000000002</v>
      </c>
      <c r="Q35" s="9"/>
      <c r="R35" s="9"/>
      <c r="S35" s="9"/>
      <c r="T35" s="9"/>
      <c r="U35" s="49"/>
      <c r="V35" s="49"/>
      <c r="W35" s="49"/>
      <c r="X35" s="9"/>
      <c r="Y35" s="9"/>
      <c r="Z35" s="9"/>
      <c r="AA35" s="9"/>
      <c r="AB35" s="9"/>
      <c r="AC35" s="9"/>
      <c r="AD35" s="93"/>
      <c r="AE35" s="93"/>
      <c r="AF35" s="93"/>
      <c r="AG35" s="9"/>
    </row>
    <row r="36" spans="1:33" ht="15" customHeight="1">
      <c r="I36" s="9"/>
      <c r="J36" s="9"/>
      <c r="K36" s="9"/>
      <c r="L36" s="9"/>
      <c r="M36" s="11" t="s">
        <v>4</v>
      </c>
      <c r="Q36" s="9"/>
      <c r="R36" s="9"/>
      <c r="S36" s="9"/>
      <c r="T36" s="9"/>
      <c r="U36" s="49"/>
      <c r="V36" s="49"/>
      <c r="W36" s="49"/>
      <c r="X36" s="507" t="s">
        <v>16</v>
      </c>
      <c r="Y36" s="507"/>
      <c r="Z36" s="507"/>
      <c r="AA36" s="507"/>
      <c r="AB36" s="507"/>
      <c r="AC36" s="507"/>
      <c r="AD36" s="93"/>
      <c r="AE36" s="93"/>
      <c r="AF36" s="93"/>
      <c r="AG36" s="9"/>
    </row>
    <row r="37" spans="1:33" ht="15" customHeight="1">
      <c r="I37" s="17"/>
      <c r="J37" s="113"/>
      <c r="K37" s="113"/>
      <c r="L37" s="113"/>
      <c r="M37" s="4"/>
      <c r="Q37" s="9"/>
      <c r="R37" s="9"/>
      <c r="S37" s="9"/>
      <c r="T37" s="9"/>
      <c r="U37" s="49"/>
      <c r="V37" s="49"/>
      <c r="W37" s="49"/>
      <c r="X37" s="507"/>
      <c r="Y37" s="507"/>
      <c r="Z37" s="507"/>
      <c r="AA37" s="507"/>
      <c r="AB37" s="507"/>
      <c r="AC37" s="507"/>
      <c r="AD37" s="79"/>
      <c r="AE37" s="79"/>
      <c r="AF37" s="79"/>
      <c r="AG37" s="9"/>
    </row>
    <row r="38" spans="1:33">
      <c r="J38" s="232" t="s">
        <v>154</v>
      </c>
      <c r="K38" s="127"/>
      <c r="L38" s="127"/>
      <c r="M38" s="13">
        <f>AB26</f>
        <v>1</v>
      </c>
      <c r="Q38" s="9"/>
      <c r="R38" s="9"/>
      <c r="S38" s="9"/>
      <c r="T38" s="9"/>
      <c r="U38" s="49"/>
      <c r="V38" s="49"/>
      <c r="W38" s="49"/>
      <c r="X38" s="9"/>
      <c r="Y38" s="9"/>
      <c r="Z38" s="9"/>
      <c r="AA38" s="9"/>
      <c r="AB38" s="9"/>
      <c r="AC38" s="9"/>
      <c r="AD38" s="79"/>
      <c r="AE38" s="79"/>
      <c r="AF38" s="79"/>
      <c r="AG38" s="9"/>
    </row>
    <row r="39" spans="1:33">
      <c r="A39" s="9"/>
      <c r="B39" s="86"/>
      <c r="C39" s="87"/>
      <c r="D39" s="88"/>
      <c r="E39" s="86"/>
      <c r="F39" s="87"/>
      <c r="G39" s="88"/>
      <c r="H39" s="86"/>
      <c r="I39" s="87"/>
      <c r="J39" s="88"/>
      <c r="M39" s="9"/>
      <c r="N39" s="86"/>
      <c r="O39" s="87"/>
      <c r="P39" s="88"/>
      <c r="Q39" s="86"/>
      <c r="R39" s="87"/>
      <c r="S39" s="88"/>
      <c r="T39" s="86"/>
      <c r="U39" s="87"/>
      <c r="V39" s="88"/>
      <c r="W39" s="10"/>
      <c r="X39" s="550" t="s">
        <v>82</v>
      </c>
      <c r="Y39" s="550"/>
      <c r="Z39" s="550"/>
      <c r="AA39" s="550"/>
      <c r="AB39" s="508"/>
      <c r="AC39" s="508"/>
      <c r="AD39" s="142"/>
      <c r="AE39" s="93"/>
      <c r="AF39" s="93"/>
      <c r="AG39" s="120"/>
    </row>
    <row r="40" spans="1:33" ht="15" customHeight="1">
      <c r="A40" s="9"/>
      <c r="B40" s="10"/>
      <c r="C40" s="9"/>
      <c r="D40" s="9"/>
      <c r="E40" s="10"/>
      <c r="F40" s="17"/>
      <c r="G40" s="9"/>
      <c r="H40" s="10"/>
      <c r="I40" s="17"/>
      <c r="J40" s="122"/>
      <c r="K40" s="4"/>
      <c r="M40" s="9"/>
      <c r="N40" s="10"/>
      <c r="O40" s="9"/>
      <c r="P40" s="9"/>
      <c r="Q40" s="10"/>
      <c r="R40" s="17"/>
      <c r="S40" s="9"/>
      <c r="T40" s="10"/>
      <c r="U40" s="17"/>
      <c r="V40" s="122"/>
      <c r="W40" s="4"/>
      <c r="X40" s="508"/>
      <c r="Y40" s="508"/>
      <c r="Z40" s="508"/>
      <c r="AA40" s="508"/>
      <c r="AB40" s="508"/>
      <c r="AC40" s="508"/>
      <c r="AD40" s="79"/>
      <c r="AE40" s="79"/>
      <c r="AF40" s="79"/>
      <c r="AG40" s="120"/>
    </row>
    <row r="41" spans="1:33">
      <c r="A41" s="49"/>
      <c r="B41" s="4"/>
      <c r="C41" s="9"/>
      <c r="D41" s="9"/>
      <c r="E41" s="10"/>
      <c r="F41" s="17"/>
      <c r="G41" s="9"/>
      <c r="H41" s="10"/>
      <c r="I41" s="17"/>
      <c r="J41" s="9"/>
      <c r="K41" s="10"/>
      <c r="M41" s="49"/>
      <c r="N41" s="4"/>
      <c r="O41" s="9"/>
      <c r="P41" s="9"/>
      <c r="Q41" s="10"/>
      <c r="R41" s="17"/>
      <c r="S41" s="9"/>
      <c r="T41" s="10"/>
      <c r="U41" s="17"/>
      <c r="V41" s="9"/>
      <c r="W41" s="10"/>
      <c r="X41" s="508"/>
      <c r="Y41" s="508"/>
      <c r="Z41" s="508"/>
      <c r="AA41" s="508"/>
      <c r="AB41" s="508"/>
      <c r="AC41" s="508"/>
      <c r="AD41" s="142"/>
      <c r="AE41" s="93"/>
      <c r="AF41" s="93"/>
      <c r="AG41" s="120"/>
    </row>
    <row r="42" spans="1:33" ht="15" customHeight="1">
      <c r="A42" s="50" t="s">
        <v>56</v>
      </c>
      <c r="B42" s="3">
        <f>AB23</f>
        <v>8</v>
      </c>
      <c r="C42" s="9"/>
      <c r="D42" s="51" t="s">
        <v>55</v>
      </c>
      <c r="E42" s="6">
        <f>AB22</f>
        <v>12</v>
      </c>
      <c r="F42" s="7"/>
      <c r="G42" s="22" t="s">
        <v>112</v>
      </c>
      <c r="H42" s="2">
        <f>AB24</f>
        <v>2</v>
      </c>
      <c r="I42" s="7"/>
      <c r="J42" s="62" t="s">
        <v>57</v>
      </c>
      <c r="K42" s="61">
        <f>AB25</f>
        <v>4</v>
      </c>
      <c r="M42" s="50" t="s">
        <v>59</v>
      </c>
      <c r="N42" s="3">
        <f>AB28</f>
        <v>6</v>
      </c>
      <c r="O42" s="9"/>
      <c r="P42" s="51" t="s">
        <v>58</v>
      </c>
      <c r="Q42" s="6">
        <f>AB27</f>
        <v>0</v>
      </c>
      <c r="R42" s="7"/>
      <c r="S42" s="22" t="s">
        <v>113</v>
      </c>
      <c r="T42" s="2">
        <f>AB29</f>
        <v>0.30000000000000004</v>
      </c>
      <c r="U42" s="7"/>
      <c r="V42" s="62" t="s">
        <v>60</v>
      </c>
      <c r="W42" s="61">
        <f>AB30</f>
        <v>3</v>
      </c>
      <c r="X42" s="9"/>
      <c r="Y42" s="9"/>
      <c r="Z42" s="9"/>
      <c r="AA42" s="9"/>
      <c r="AB42" s="515"/>
      <c r="AC42" s="515"/>
      <c r="AD42" s="7"/>
      <c r="AE42" s="93"/>
      <c r="AF42" s="93"/>
      <c r="AG42" s="120"/>
    </row>
    <row r="43" spans="1:33">
      <c r="A43" s="9"/>
      <c r="B43" s="11" t="s">
        <v>10</v>
      </c>
      <c r="C43" s="9"/>
      <c r="D43" s="9"/>
      <c r="E43" s="24"/>
      <c r="F43" s="23"/>
      <c r="G43" s="9"/>
      <c r="H43" s="10"/>
      <c r="I43" s="17"/>
      <c r="J43" s="9"/>
      <c r="K43" s="24"/>
      <c r="M43" s="9"/>
      <c r="N43" s="11" t="s">
        <v>3</v>
      </c>
      <c r="O43" s="9"/>
      <c r="P43" s="9"/>
      <c r="Q43" s="24"/>
      <c r="R43" s="23"/>
      <c r="S43" s="9"/>
      <c r="T43" s="10"/>
      <c r="U43" s="17"/>
      <c r="V43" s="9"/>
      <c r="W43" s="24"/>
      <c r="X43" s="9"/>
      <c r="Y43" s="9"/>
      <c r="Z43" s="9"/>
      <c r="AA43" s="9"/>
      <c r="AD43" s="79"/>
      <c r="AE43" s="79"/>
      <c r="AF43" s="79"/>
    </row>
    <row r="44" spans="1:33">
      <c r="A44" s="9"/>
      <c r="B44" s="25"/>
      <c r="C44" s="9"/>
      <c r="D44" s="9"/>
      <c r="E44" s="26"/>
      <c r="F44" s="17"/>
      <c r="G44" s="9"/>
      <c r="H44" s="26"/>
      <c r="I44" s="17"/>
      <c r="J44" s="9"/>
      <c r="K44" s="26"/>
      <c r="M44" s="9"/>
      <c r="N44" s="25"/>
      <c r="O44" s="9"/>
      <c r="P44" s="9"/>
      <c r="Q44" s="26"/>
      <c r="R44" s="17"/>
      <c r="S44" s="9"/>
      <c r="T44" s="26"/>
      <c r="U44" s="17"/>
      <c r="V44" s="9"/>
      <c r="W44" s="26"/>
      <c r="X44" s="9"/>
      <c r="Y44" s="9"/>
      <c r="Z44" s="9"/>
      <c r="AA44" s="9"/>
      <c r="AD44" s="79"/>
      <c r="AE44" s="79"/>
      <c r="AF44" s="79"/>
    </row>
    <row r="45" spans="1:33">
      <c r="A45" s="496" t="s">
        <v>71</v>
      </c>
      <c r="B45" s="497"/>
      <c r="C45" s="9"/>
      <c r="D45" s="554" t="s">
        <v>72</v>
      </c>
      <c r="E45" s="557"/>
      <c r="F45" s="126"/>
      <c r="G45" s="554" t="s">
        <v>109</v>
      </c>
      <c r="H45" s="557"/>
      <c r="I45" s="126"/>
      <c r="J45" s="554" t="s">
        <v>23</v>
      </c>
      <c r="K45" s="557"/>
      <c r="M45" s="496" t="s">
        <v>73</v>
      </c>
      <c r="N45" s="497"/>
      <c r="O45" s="9"/>
      <c r="P45" s="554" t="s">
        <v>74</v>
      </c>
      <c r="Q45" s="557"/>
      <c r="R45" s="126"/>
      <c r="S45" s="554" t="s">
        <v>109</v>
      </c>
      <c r="T45" s="557"/>
      <c r="U45" s="126"/>
      <c r="V45" s="554" t="s">
        <v>23</v>
      </c>
      <c r="W45" s="557"/>
      <c r="X45" s="9"/>
      <c r="Y45" s="9"/>
      <c r="Z45" s="9"/>
      <c r="AA45" s="9"/>
      <c r="AD45" s="79"/>
      <c r="AE45" s="79"/>
      <c r="AF45" s="79"/>
    </row>
    <row r="46" spans="1:33">
      <c r="I46" s="9"/>
      <c r="J46" s="9"/>
      <c r="K46" s="9"/>
      <c r="L46" s="9"/>
      <c r="M46" s="9"/>
      <c r="N46" s="9"/>
      <c r="O46" s="9"/>
      <c r="P46" s="9"/>
      <c r="Q46" s="9"/>
      <c r="R46" s="9"/>
      <c r="S46" s="9"/>
      <c r="T46" s="9"/>
      <c r="U46" s="49"/>
      <c r="V46" s="49"/>
      <c r="W46" s="49"/>
      <c r="X46" s="159"/>
      <c r="Y46" s="159"/>
      <c r="Z46" s="159"/>
      <c r="AA46" s="159"/>
      <c r="AD46" s="79"/>
      <c r="AE46" s="79"/>
      <c r="AF46" s="79"/>
    </row>
    <row r="47" spans="1:33">
      <c r="I47" s="9"/>
      <c r="J47" s="9"/>
      <c r="K47" s="9"/>
      <c r="L47" s="9"/>
      <c r="M47" s="9"/>
      <c r="N47" s="9"/>
      <c r="O47" s="9"/>
      <c r="P47" s="9"/>
      <c r="Q47" s="9"/>
      <c r="R47" s="9"/>
      <c r="S47" s="9"/>
      <c r="T47" s="9"/>
      <c r="U47" s="49"/>
      <c r="V47" s="49"/>
      <c r="W47" s="49"/>
      <c r="X47" s="9"/>
      <c r="Y47" s="9"/>
      <c r="Z47" s="9"/>
      <c r="AA47" s="9"/>
      <c r="AD47" s="79"/>
      <c r="AE47" s="79"/>
      <c r="AF47" s="79"/>
    </row>
    <row r="48" spans="1:33">
      <c r="C48" s="115" t="s">
        <v>45</v>
      </c>
      <c r="D48" s="116"/>
      <c r="E48" s="116"/>
      <c r="F48" s="116"/>
      <c r="G48" s="116"/>
      <c r="H48" s="116"/>
      <c r="I48" s="116"/>
      <c r="J48" s="116"/>
      <c r="K48" s="116"/>
      <c r="L48" s="116"/>
      <c r="M48" s="34" t="s">
        <v>97</v>
      </c>
      <c r="N48" s="59">
        <f>M35</f>
        <v>1.7000000000000002</v>
      </c>
      <c r="U48" s="113"/>
      <c r="V48" s="113"/>
      <c r="W48" s="113"/>
      <c r="X48" s="113"/>
      <c r="Y48" s="224"/>
      <c r="Z48" s="224"/>
      <c r="AA48" s="224"/>
      <c r="AD48" s="79"/>
      <c r="AE48" s="79"/>
      <c r="AF48" s="79"/>
    </row>
    <row r="49" spans="3:35">
      <c r="C49" s="477" t="s">
        <v>46</v>
      </c>
      <c r="D49" s="478"/>
      <c r="E49" s="478"/>
      <c r="F49" s="478"/>
      <c r="G49" s="478"/>
      <c r="H49" s="478"/>
      <c r="I49" s="478"/>
      <c r="J49" s="478"/>
      <c r="K49" s="478"/>
      <c r="L49" s="116"/>
      <c r="M49" s="34"/>
      <c r="N49" s="101">
        <f>IF(N48&lt;0,0,N48)</f>
        <v>1.7000000000000002</v>
      </c>
      <c r="T49" s="17"/>
      <c r="U49" s="17"/>
      <c r="V49" s="17"/>
      <c r="W49" s="17"/>
      <c r="X49" s="17"/>
      <c r="Y49" s="17"/>
      <c r="Z49" s="17"/>
      <c r="AA49" s="17"/>
      <c r="AB49" s="17"/>
      <c r="AC49" s="89"/>
      <c r="AD49" s="1"/>
      <c r="AE49" s="79"/>
      <c r="AF49" s="79"/>
    </row>
    <row r="50" spans="3:35">
      <c r="C50" s="477" t="s">
        <v>67</v>
      </c>
      <c r="D50" s="478"/>
      <c r="E50" s="478"/>
      <c r="F50" s="478"/>
      <c r="G50" s="478"/>
      <c r="H50" s="478"/>
      <c r="I50" s="478"/>
      <c r="J50" s="478"/>
      <c r="K50" s="478"/>
      <c r="L50" s="116"/>
      <c r="M50" s="34" t="s">
        <v>8</v>
      </c>
      <c r="N50" s="37">
        <f>B42+N42</f>
        <v>14</v>
      </c>
      <c r="T50" s="89"/>
      <c r="U50" s="89"/>
      <c r="V50" s="89"/>
      <c r="W50" s="89"/>
      <c r="X50" s="89"/>
      <c r="Y50" s="89"/>
      <c r="Z50" s="89"/>
      <c r="AA50" s="89"/>
      <c r="AB50" s="17"/>
      <c r="AC50" s="17"/>
      <c r="AD50" s="231"/>
      <c r="AE50" s="79"/>
      <c r="AF50" s="79"/>
    </row>
    <row r="51" spans="3:35" ht="15" customHeight="1">
      <c r="C51" s="494" t="s">
        <v>96</v>
      </c>
      <c r="D51" s="495"/>
      <c r="E51" s="495"/>
      <c r="F51" s="495"/>
      <c r="G51" s="495"/>
      <c r="H51" s="495"/>
      <c r="I51" s="495"/>
      <c r="J51" s="495"/>
      <c r="K51" s="495"/>
      <c r="L51" s="117"/>
      <c r="M51" s="34"/>
      <c r="N51" s="40">
        <f>F56</f>
        <v>0</v>
      </c>
      <c r="T51" s="89"/>
      <c r="U51" s="89"/>
      <c r="V51" s="89"/>
      <c r="W51" s="89"/>
      <c r="X51" s="89"/>
      <c r="Y51" s="89"/>
      <c r="Z51" s="89"/>
      <c r="AA51" s="89"/>
      <c r="AB51" s="17"/>
      <c r="AC51" s="17"/>
      <c r="AD51" s="231"/>
      <c r="AE51" s="79"/>
      <c r="AF51" s="79"/>
    </row>
    <row r="52" spans="3:35" ht="15" customHeight="1">
      <c r="C52" s="494" t="s">
        <v>31</v>
      </c>
      <c r="D52" s="495"/>
      <c r="E52" s="495"/>
      <c r="F52" s="495"/>
      <c r="G52" s="495"/>
      <c r="H52" s="495"/>
      <c r="I52" s="495"/>
      <c r="J52" s="495"/>
      <c r="K52" s="495"/>
      <c r="L52" s="124"/>
      <c r="M52" s="34" t="s">
        <v>6</v>
      </c>
      <c r="N52" s="42">
        <f>G56</f>
        <v>0</v>
      </c>
      <c r="T52" s="89"/>
      <c r="U52" s="89"/>
      <c r="V52" s="89"/>
      <c r="W52" s="89"/>
      <c r="X52" s="89"/>
      <c r="Y52" s="89"/>
      <c r="Z52" s="89"/>
      <c r="AA52" s="89"/>
      <c r="AB52" s="17"/>
      <c r="AC52" s="17"/>
      <c r="AD52" s="231"/>
      <c r="AE52" s="79"/>
      <c r="AF52" s="79"/>
    </row>
    <row r="53" spans="3:35" ht="15" customHeight="1">
      <c r="C53" s="98"/>
      <c r="D53" s="98"/>
      <c r="E53" s="98"/>
      <c r="F53" s="98"/>
      <c r="G53" s="98"/>
      <c r="H53" s="98"/>
      <c r="I53" s="98"/>
      <c r="J53" s="98"/>
      <c r="K53" s="98"/>
      <c r="L53" s="187"/>
      <c r="M53" s="99"/>
      <c r="N53" s="188"/>
      <c r="T53" s="17"/>
      <c r="U53" s="17"/>
      <c r="V53" s="17"/>
      <c r="W53" s="17"/>
      <c r="X53" s="17"/>
      <c r="Y53" s="17"/>
      <c r="Z53" s="17"/>
      <c r="AA53" s="17"/>
      <c r="AB53" s="17"/>
      <c r="AC53" s="89"/>
      <c r="AD53" s="1"/>
      <c r="AE53" s="79"/>
      <c r="AF53" s="79"/>
    </row>
    <row r="54" spans="3:35" ht="15" customHeight="1">
      <c r="T54" s="17"/>
      <c r="U54" s="17"/>
      <c r="V54" s="17"/>
      <c r="W54" s="17"/>
      <c r="X54" s="17"/>
      <c r="Y54" s="17"/>
      <c r="Z54" s="17"/>
      <c r="AA54" s="17"/>
      <c r="AB54" s="17"/>
      <c r="AC54" s="89"/>
      <c r="AD54" s="1"/>
      <c r="AE54" s="79"/>
      <c r="AF54" s="79"/>
    </row>
    <row r="55" spans="3:35" ht="30">
      <c r="C55" s="29" t="s">
        <v>25</v>
      </c>
      <c r="D55" s="29" t="s">
        <v>8</v>
      </c>
      <c r="E55" s="29" t="s">
        <v>27</v>
      </c>
      <c r="F55" s="29" t="s">
        <v>95</v>
      </c>
      <c r="G55" s="29" t="s">
        <v>26</v>
      </c>
      <c r="L55" s="143"/>
      <c r="M55" s="143"/>
      <c r="N55" s="143"/>
      <c r="O55" s="143"/>
      <c r="P55" s="143"/>
      <c r="Q55" s="126"/>
      <c r="R55" s="126"/>
      <c r="S55" s="145"/>
      <c r="T55" s="17"/>
      <c r="U55" s="17"/>
      <c r="V55" s="17"/>
      <c r="W55" s="17"/>
      <c r="X55" s="17"/>
      <c r="Y55" s="17"/>
      <c r="Z55" s="17"/>
      <c r="AA55" s="17"/>
      <c r="AB55" s="17"/>
      <c r="AC55" s="89"/>
      <c r="AD55" s="1"/>
      <c r="AE55" s="79"/>
      <c r="AF55" s="79"/>
    </row>
    <row r="56" spans="3:35" ht="15" customHeight="1">
      <c r="C56" s="30">
        <f>N48</f>
        <v>1.7000000000000002</v>
      </c>
      <c r="D56" s="30">
        <f>N50</f>
        <v>14</v>
      </c>
      <c r="E56" s="30">
        <f>ABS(C56)</f>
        <v>1.7000000000000002</v>
      </c>
      <c r="F56" s="31">
        <f>IF(C56&gt;=0,0,IF(AND(C56&lt;0,D56&gt;E56),E56,IF(AND(C56&lt;0,D56&lt;=E56),D56)))</f>
        <v>0</v>
      </c>
      <c r="G56" s="32">
        <f>IF(C56&gt;=0,0,IF(AND(C56&lt;0,D56&gt;E56),0,IF(AND(C56&lt;0,D56&lt;=E56),E56-D56)))</f>
        <v>0</v>
      </c>
      <c r="L56" s="9"/>
      <c r="M56" s="9"/>
      <c r="N56" s="9"/>
      <c r="O56" s="9"/>
      <c r="P56" s="9"/>
      <c r="Q56" s="9"/>
      <c r="R56" s="9"/>
      <c r="S56" s="9"/>
      <c r="T56" s="17"/>
      <c r="U56" s="89"/>
      <c r="V56" s="17"/>
      <c r="W56" s="17"/>
      <c r="X56" s="17"/>
      <c r="Y56" s="17"/>
      <c r="Z56" s="17"/>
      <c r="AA56" s="17"/>
      <c r="AB56" s="17"/>
      <c r="AC56" s="89"/>
      <c r="AD56" s="1"/>
      <c r="AE56" s="79"/>
      <c r="AF56" s="79"/>
    </row>
    <row r="57" spans="3:35">
      <c r="R57" s="125"/>
      <c r="S57" s="9"/>
      <c r="T57" s="17"/>
      <c r="U57" s="17"/>
      <c r="V57" s="17"/>
      <c r="W57" s="17"/>
      <c r="X57" s="17"/>
      <c r="Y57" s="17"/>
      <c r="Z57" s="17"/>
      <c r="AA57" s="17"/>
      <c r="AB57" s="17"/>
      <c r="AC57" s="89"/>
      <c r="AD57" s="1"/>
      <c r="AE57" s="79"/>
      <c r="AF57" s="79"/>
    </row>
    <row r="58" spans="3:35">
      <c r="R58" s="23"/>
      <c r="S58" s="9"/>
      <c r="T58" s="17"/>
      <c r="U58" s="17"/>
      <c r="V58" s="17"/>
      <c r="W58" s="17"/>
      <c r="X58" s="17"/>
      <c r="Y58" s="17"/>
      <c r="Z58" s="17"/>
      <c r="AA58" s="17"/>
      <c r="AB58" s="17"/>
      <c r="AC58" s="89"/>
      <c r="AD58" s="1"/>
      <c r="AE58" s="79"/>
      <c r="AF58" s="79"/>
    </row>
    <row r="59" spans="3:35">
      <c r="C59" s="488" t="s">
        <v>157</v>
      </c>
      <c r="D59" s="558"/>
      <c r="E59" s="558"/>
      <c r="F59" s="558"/>
      <c r="G59" s="558"/>
      <c r="H59" s="559"/>
      <c r="I59" s="28"/>
      <c r="J59" s="554" t="s">
        <v>100</v>
      </c>
      <c r="K59" s="506"/>
      <c r="L59" s="506"/>
      <c r="M59" s="506"/>
      <c r="N59" s="506"/>
      <c r="O59" s="506"/>
      <c r="P59" s="506"/>
      <c r="Q59" s="557"/>
      <c r="R59" s="23"/>
      <c r="S59" s="9"/>
      <c r="T59" s="17"/>
      <c r="U59" s="17"/>
      <c r="V59" s="17"/>
      <c r="W59" s="17"/>
      <c r="X59" s="17"/>
      <c r="Y59" s="17"/>
      <c r="Z59" s="17"/>
      <c r="AA59" s="17"/>
      <c r="AB59" s="17"/>
      <c r="AC59" s="89"/>
      <c r="AD59" s="1"/>
      <c r="AE59" s="79"/>
      <c r="AF59" s="79"/>
    </row>
    <row r="60" spans="3:35">
      <c r="C60" s="477" t="s">
        <v>47</v>
      </c>
      <c r="D60" s="560"/>
      <c r="E60" s="560"/>
      <c r="F60" s="560"/>
      <c r="G60" s="560"/>
      <c r="H60" s="160">
        <f>N49</f>
        <v>1.7000000000000002</v>
      </c>
      <c r="I60" s="163"/>
      <c r="J60" s="164" t="s">
        <v>81</v>
      </c>
      <c r="K60" s="572" t="s">
        <v>79</v>
      </c>
      <c r="L60" s="573"/>
      <c r="M60" s="573"/>
      <c r="N60" s="564" t="s">
        <v>75</v>
      </c>
      <c r="O60" s="564"/>
      <c r="P60" s="564"/>
      <c r="Q60" s="165" t="s">
        <v>80</v>
      </c>
      <c r="R60" s="23"/>
      <c r="S60" s="9"/>
      <c r="T60" s="17"/>
      <c r="U60" s="17"/>
      <c r="V60" s="17"/>
      <c r="W60" s="17"/>
      <c r="X60" s="17"/>
      <c r="Y60" s="17"/>
      <c r="Z60" s="17"/>
      <c r="AA60" s="17"/>
      <c r="AB60" s="17"/>
      <c r="AC60" s="89"/>
      <c r="AD60" s="1"/>
      <c r="AE60" s="79"/>
      <c r="AF60" s="79"/>
    </row>
    <row r="61" spans="3:35">
      <c r="C61" s="477" t="s">
        <v>99</v>
      </c>
      <c r="D61" s="560"/>
      <c r="E61" s="560"/>
      <c r="F61" s="560"/>
      <c r="G61" s="560"/>
      <c r="H61" s="161">
        <f>N51</f>
        <v>0</v>
      </c>
      <c r="I61" s="163"/>
      <c r="J61" s="166" t="s">
        <v>76</v>
      </c>
      <c r="K61" s="565">
        <f>B42</f>
        <v>8</v>
      </c>
      <c r="L61" s="565"/>
      <c r="M61" s="565"/>
      <c r="N61" s="563">
        <f>K61/(K61+K62)</f>
        <v>0.5714285714285714</v>
      </c>
      <c r="O61" s="563"/>
      <c r="P61" s="563"/>
      <c r="Q61" s="167">
        <f>N61*H61</f>
        <v>0</v>
      </c>
      <c r="R61" s="23"/>
      <c r="S61" s="9"/>
      <c r="T61" s="17"/>
      <c r="U61" s="17"/>
      <c r="V61" s="17"/>
      <c r="W61" s="17"/>
      <c r="X61" s="17"/>
      <c r="Y61" s="17"/>
      <c r="Z61" s="17"/>
      <c r="AA61" s="17"/>
      <c r="AB61" s="17"/>
      <c r="AC61" s="89"/>
      <c r="AD61" s="1"/>
      <c r="AE61" s="79"/>
      <c r="AF61" s="79"/>
    </row>
    <row r="62" spans="3:35">
      <c r="C62" s="477" t="s">
        <v>9</v>
      </c>
      <c r="D62" s="560"/>
      <c r="E62" s="560"/>
      <c r="F62" s="560"/>
      <c r="G62" s="560"/>
      <c r="H62" s="162">
        <f>N52</f>
        <v>0</v>
      </c>
      <c r="I62" s="163"/>
      <c r="J62" s="168" t="s">
        <v>77</v>
      </c>
      <c r="K62" s="561">
        <f>N42</f>
        <v>6</v>
      </c>
      <c r="L62" s="561"/>
      <c r="M62" s="561"/>
      <c r="N62" s="562">
        <f>K62/(K61+K62)</f>
        <v>0.42857142857142855</v>
      </c>
      <c r="O62" s="562"/>
      <c r="P62" s="562"/>
      <c r="Q62" s="169">
        <f>N62*H61</f>
        <v>0</v>
      </c>
      <c r="R62" s="9"/>
      <c r="S62" s="9"/>
      <c r="T62" s="17"/>
      <c r="U62" s="17"/>
      <c r="V62" s="17"/>
      <c r="W62" s="17"/>
      <c r="X62" s="17"/>
      <c r="Y62" s="17"/>
      <c r="Z62" s="17"/>
      <c r="AA62" s="17"/>
      <c r="AB62" s="17"/>
      <c r="AC62" s="89"/>
      <c r="AD62" s="1"/>
      <c r="AE62" s="79"/>
      <c r="AF62" s="79"/>
    </row>
    <row r="63" spans="3:35">
      <c r="J63" s="137" t="s">
        <v>92</v>
      </c>
      <c r="K63" s="184"/>
      <c r="L63" s="185"/>
      <c r="M63" s="185"/>
      <c r="N63" s="185"/>
      <c r="O63" s="185"/>
      <c r="P63" s="185"/>
      <c r="Q63" s="201">
        <f>Q61+Q62</f>
        <v>0</v>
      </c>
      <c r="R63" s="9"/>
      <c r="S63" s="9"/>
      <c r="T63" s="17"/>
      <c r="U63" s="17"/>
      <c r="V63" s="17"/>
      <c r="W63" s="17"/>
      <c r="X63" s="17"/>
      <c r="Y63" s="17"/>
      <c r="Z63" s="17"/>
      <c r="AA63" s="17"/>
      <c r="AB63" s="17"/>
      <c r="AC63" s="89"/>
      <c r="AD63" s="1"/>
      <c r="AE63" s="79"/>
      <c r="AF63" s="79"/>
    </row>
    <row r="64" spans="3:35">
      <c r="L64" s="9"/>
      <c r="M64" s="9"/>
      <c r="N64" s="9"/>
      <c r="O64" s="9"/>
      <c r="P64" s="9"/>
      <c r="Q64" s="9"/>
      <c r="R64" s="9"/>
      <c r="S64" s="9"/>
      <c r="T64" s="9"/>
      <c r="U64" s="9"/>
      <c r="AD64" s="142"/>
      <c r="AE64" s="142"/>
      <c r="AF64" s="142"/>
      <c r="AG64" s="17"/>
      <c r="AH64" s="89"/>
      <c r="AI64" s="89"/>
    </row>
    <row r="65" spans="3:35" ht="18.75">
      <c r="C65" s="491" t="s">
        <v>52</v>
      </c>
      <c r="D65" s="492"/>
      <c r="E65" s="492"/>
      <c r="F65" s="492"/>
      <c r="G65" s="492"/>
      <c r="H65" s="492"/>
      <c r="I65" s="492"/>
      <c r="J65" s="492"/>
      <c r="K65" s="492"/>
      <c r="L65" s="492"/>
      <c r="M65" s="492"/>
      <c r="N65" s="492"/>
      <c r="O65" s="492"/>
      <c r="P65" s="492"/>
      <c r="Q65" s="492"/>
      <c r="R65" s="493"/>
      <c r="S65" s="9"/>
      <c r="T65" s="9"/>
      <c r="U65" s="9"/>
      <c r="AD65" s="142"/>
      <c r="AE65" s="142"/>
      <c r="AF65" s="142"/>
      <c r="AG65" s="17"/>
      <c r="AH65" s="89"/>
      <c r="AI65" s="89"/>
    </row>
    <row r="66" spans="3:35">
      <c r="L66" s="9"/>
      <c r="M66" s="9"/>
      <c r="N66" s="9"/>
      <c r="O66" s="9"/>
      <c r="P66" s="9"/>
      <c r="Q66" s="9"/>
      <c r="R66" s="9"/>
      <c r="S66" s="9"/>
      <c r="T66" s="9"/>
      <c r="U66" s="9"/>
      <c r="V66" s="9"/>
      <c r="W66" s="9"/>
      <c r="X66" s="9"/>
      <c r="Y66" s="9"/>
      <c r="Z66" s="9"/>
      <c r="AA66" s="9"/>
      <c r="AB66" s="17"/>
      <c r="AC66" s="17"/>
      <c r="AD66" s="142"/>
      <c r="AE66" s="142"/>
      <c r="AF66" s="142"/>
      <c r="AG66" s="17"/>
      <c r="AH66" s="89"/>
      <c r="AI66" s="89"/>
    </row>
    <row r="67" spans="3:35">
      <c r="AD67" s="79"/>
      <c r="AE67" s="79"/>
      <c r="AF67" s="79"/>
    </row>
    <row r="68" spans="3:35">
      <c r="C68" s="539" t="s">
        <v>34</v>
      </c>
      <c r="D68" s="540"/>
      <c r="E68" s="540"/>
      <c r="F68" s="540"/>
      <c r="G68" s="540"/>
      <c r="H68" s="540"/>
      <c r="I68" s="540"/>
      <c r="J68" s="540"/>
      <c r="K68" s="540"/>
      <c r="L68" s="540"/>
      <c r="M68" s="540"/>
      <c r="N68" s="540"/>
      <c r="O68" s="540"/>
      <c r="P68" s="540"/>
      <c r="Q68" s="540"/>
      <c r="R68" s="540"/>
      <c r="S68" s="540"/>
      <c r="T68" s="540"/>
      <c r="U68" s="540"/>
      <c r="V68" s="540"/>
      <c r="W68" s="540"/>
      <c r="X68" s="540"/>
      <c r="Y68" s="540"/>
      <c r="Z68" s="540"/>
      <c r="AA68" s="540"/>
      <c r="AB68" s="541"/>
      <c r="AD68" s="79"/>
      <c r="AE68" s="79"/>
      <c r="AF68" s="79"/>
    </row>
    <row r="69" spans="3:35">
      <c r="C69" s="542"/>
      <c r="D69" s="571"/>
      <c r="E69" s="571"/>
      <c r="F69" s="571"/>
      <c r="G69" s="571"/>
      <c r="H69" s="571"/>
      <c r="I69" s="571"/>
      <c r="J69" s="571"/>
      <c r="K69" s="571"/>
      <c r="L69" s="571"/>
      <c r="M69" s="571"/>
      <c r="N69" s="571"/>
      <c r="O69" s="571"/>
      <c r="P69" s="571"/>
      <c r="Q69" s="571"/>
      <c r="R69" s="571"/>
      <c r="S69" s="571"/>
      <c r="T69" s="571"/>
      <c r="U69" s="571"/>
      <c r="V69" s="571"/>
      <c r="W69" s="571"/>
      <c r="X69" s="571"/>
      <c r="Y69" s="571"/>
      <c r="Z69" s="571"/>
      <c r="AA69" s="571"/>
      <c r="AB69" s="544"/>
      <c r="AD69" s="79"/>
      <c r="AE69" s="79"/>
      <c r="AF69" s="79"/>
    </row>
    <row r="70" spans="3:35">
      <c r="C70" s="542"/>
      <c r="D70" s="571"/>
      <c r="E70" s="571"/>
      <c r="F70" s="571"/>
      <c r="G70" s="571"/>
      <c r="H70" s="571"/>
      <c r="I70" s="571"/>
      <c r="J70" s="571"/>
      <c r="K70" s="571"/>
      <c r="L70" s="571"/>
      <c r="M70" s="571"/>
      <c r="N70" s="571"/>
      <c r="O70" s="571"/>
      <c r="P70" s="571"/>
      <c r="Q70" s="571"/>
      <c r="R70" s="571"/>
      <c r="S70" s="571"/>
      <c r="T70" s="571"/>
      <c r="U70" s="571"/>
      <c r="V70" s="571"/>
      <c r="W70" s="571"/>
      <c r="X70" s="571"/>
      <c r="Y70" s="571"/>
      <c r="Z70" s="571"/>
      <c r="AA70" s="571"/>
      <c r="AB70" s="544"/>
      <c r="AD70" s="79"/>
      <c r="AE70" s="79"/>
      <c r="AF70" s="79"/>
    </row>
    <row r="71" spans="3:35">
      <c r="C71" s="545"/>
      <c r="D71" s="546"/>
      <c r="E71" s="546"/>
      <c r="F71" s="546"/>
      <c r="G71" s="546"/>
      <c r="H71" s="546"/>
      <c r="I71" s="546"/>
      <c r="J71" s="546"/>
      <c r="K71" s="546"/>
      <c r="L71" s="546"/>
      <c r="M71" s="546"/>
      <c r="N71" s="546"/>
      <c r="O71" s="546"/>
      <c r="P71" s="546"/>
      <c r="Q71" s="546"/>
      <c r="R71" s="546"/>
      <c r="S71" s="546"/>
      <c r="T71" s="546"/>
      <c r="U71" s="546"/>
      <c r="V71" s="546"/>
      <c r="W71" s="546"/>
      <c r="X71" s="546"/>
      <c r="Y71" s="546"/>
      <c r="Z71" s="546"/>
      <c r="AA71" s="546"/>
      <c r="AB71" s="547"/>
      <c r="AD71" s="79"/>
      <c r="AE71" s="79"/>
      <c r="AF71" s="79"/>
    </row>
    <row r="72" spans="3:35">
      <c r="I72" s="79"/>
      <c r="J72" s="79"/>
      <c r="K72" s="79"/>
      <c r="L72" s="79"/>
      <c r="M72" s="79"/>
      <c r="N72" s="79"/>
      <c r="O72" s="79"/>
      <c r="P72" s="79"/>
      <c r="Q72" s="79"/>
      <c r="R72" s="79"/>
      <c r="S72" s="79"/>
      <c r="T72" s="79"/>
      <c r="U72" s="79"/>
      <c r="V72" s="79"/>
      <c r="W72" s="79"/>
      <c r="X72" s="79"/>
      <c r="Y72" s="238"/>
      <c r="Z72" s="238"/>
      <c r="AA72" s="238"/>
      <c r="AB72" s="79"/>
      <c r="AC72" s="79"/>
      <c r="AD72" s="79"/>
      <c r="AE72" s="79"/>
      <c r="AF72" s="79"/>
      <c r="AG72" s="79"/>
      <c r="AH72" s="79"/>
    </row>
    <row r="75" spans="3:35" ht="15.75">
      <c r="D75" s="217"/>
      <c r="E75" s="218"/>
      <c r="F75" s="218"/>
      <c r="G75" s="218"/>
      <c r="H75" s="218"/>
      <c r="I75" s="218"/>
      <c r="J75" s="218"/>
      <c r="K75" s="218"/>
      <c r="L75" s="218"/>
      <c r="M75" s="218"/>
      <c r="N75" s="218"/>
      <c r="O75" s="218"/>
      <c r="P75" s="218"/>
      <c r="Q75" s="218"/>
      <c r="R75" s="218"/>
      <c r="S75" s="218"/>
      <c r="T75" s="218"/>
      <c r="U75" s="218"/>
      <c r="V75" s="218"/>
      <c r="W75" s="218"/>
      <c r="X75" s="218"/>
      <c r="Y75" s="234"/>
      <c r="Z75" s="234"/>
      <c r="AA75" s="234"/>
      <c r="AB75" s="218"/>
    </row>
    <row r="76" spans="3:35" ht="15.75">
      <c r="D76" s="217"/>
      <c r="E76" s="218"/>
      <c r="F76" s="218"/>
      <c r="G76" s="218"/>
      <c r="H76" s="218"/>
      <c r="I76" s="218"/>
      <c r="J76" s="218"/>
      <c r="K76" s="218"/>
      <c r="L76" s="218"/>
      <c r="M76" s="218"/>
      <c r="N76" s="218"/>
      <c r="O76" s="218"/>
      <c r="P76" s="218"/>
      <c r="Q76" s="218"/>
      <c r="R76" s="218"/>
      <c r="S76" s="218"/>
      <c r="T76" s="218"/>
      <c r="U76" s="218"/>
      <c r="V76" s="218"/>
      <c r="W76" s="218"/>
      <c r="X76" s="218"/>
      <c r="Y76" s="234"/>
      <c r="Z76" s="234"/>
      <c r="AA76" s="234"/>
      <c r="AB76" s="218"/>
    </row>
    <row r="77" spans="3:35" ht="15.75">
      <c r="D77" s="217"/>
      <c r="E77" s="218"/>
      <c r="F77" s="218"/>
      <c r="G77" s="218"/>
      <c r="H77" s="218"/>
      <c r="I77" s="218"/>
      <c r="J77" s="218"/>
      <c r="K77" s="218"/>
      <c r="L77" s="218"/>
      <c r="M77" s="218"/>
      <c r="N77" s="218"/>
      <c r="O77" s="218"/>
      <c r="P77" s="218"/>
      <c r="Q77" s="218"/>
      <c r="R77" s="218"/>
      <c r="S77" s="218"/>
      <c r="T77" s="218"/>
      <c r="U77" s="218"/>
      <c r="V77" s="218"/>
      <c r="W77" s="218"/>
      <c r="X77" s="218"/>
      <c r="Y77" s="234"/>
      <c r="Z77" s="234"/>
      <c r="AA77" s="234"/>
      <c r="AB77" s="218"/>
    </row>
    <row r="78" spans="3:35">
      <c r="D78" s="218"/>
      <c r="E78" s="218"/>
      <c r="F78" s="218"/>
      <c r="G78" s="218"/>
      <c r="H78" s="218"/>
      <c r="I78" s="218"/>
      <c r="J78" s="218"/>
      <c r="K78" s="218"/>
      <c r="L78" s="218"/>
      <c r="M78" s="218"/>
      <c r="N78" s="218"/>
      <c r="O78" s="218"/>
      <c r="P78" s="218"/>
      <c r="Q78" s="218"/>
      <c r="R78" s="218"/>
      <c r="S78" s="218"/>
      <c r="T78" s="218"/>
      <c r="U78" s="218"/>
      <c r="V78" s="218"/>
      <c r="W78" s="218"/>
      <c r="X78" s="218"/>
      <c r="Y78" s="234"/>
      <c r="Z78" s="234"/>
      <c r="AA78" s="234"/>
      <c r="AB78" s="218"/>
    </row>
    <row r="79" spans="3:35">
      <c r="D79" s="218"/>
      <c r="E79" s="218"/>
      <c r="F79" s="218"/>
      <c r="G79" s="218"/>
      <c r="H79" s="218"/>
      <c r="I79" s="218"/>
      <c r="J79" s="218"/>
      <c r="K79" s="218"/>
      <c r="L79" s="218"/>
      <c r="M79" s="218"/>
      <c r="N79" s="218"/>
      <c r="O79" s="218"/>
      <c r="P79" s="218"/>
      <c r="Q79" s="218"/>
      <c r="R79" s="218"/>
      <c r="S79" s="218"/>
      <c r="T79" s="218"/>
      <c r="U79" s="218"/>
      <c r="V79" s="218"/>
      <c r="W79" s="218"/>
      <c r="X79" s="218"/>
      <c r="Y79" s="234"/>
      <c r="Z79" s="234"/>
      <c r="AA79" s="234"/>
      <c r="AB79" s="218"/>
    </row>
    <row r="80" spans="3:35">
      <c r="D80" s="218"/>
      <c r="E80" s="218"/>
      <c r="F80" s="218"/>
      <c r="G80" s="218"/>
      <c r="H80" s="218"/>
      <c r="I80" s="218"/>
      <c r="J80" s="218"/>
      <c r="K80" s="218"/>
      <c r="L80" s="218"/>
      <c r="M80" s="218"/>
      <c r="N80" s="218"/>
      <c r="O80" s="218"/>
      <c r="P80" s="218"/>
      <c r="Q80" s="218"/>
      <c r="R80" s="218"/>
      <c r="S80" s="218"/>
      <c r="T80" s="218"/>
      <c r="U80" s="218"/>
      <c r="V80" s="218"/>
      <c r="W80" s="218"/>
      <c r="X80" s="218"/>
      <c r="Y80" s="234"/>
      <c r="Z80" s="234"/>
      <c r="AA80" s="234"/>
      <c r="AB80" s="218"/>
    </row>
    <row r="81" spans="4:28">
      <c r="D81" s="218"/>
      <c r="E81" s="218"/>
      <c r="F81" s="218"/>
      <c r="G81" s="218"/>
      <c r="H81" s="218"/>
      <c r="I81" s="218"/>
      <c r="J81" s="218"/>
      <c r="K81" s="218"/>
      <c r="L81" s="218"/>
      <c r="M81" s="218"/>
      <c r="N81" s="218"/>
      <c r="O81" s="218"/>
      <c r="P81" s="218"/>
      <c r="Q81" s="218"/>
      <c r="R81" s="218"/>
      <c r="S81" s="218"/>
      <c r="T81" s="218"/>
      <c r="U81" s="218"/>
      <c r="V81" s="218"/>
      <c r="W81" s="218"/>
      <c r="X81" s="218"/>
      <c r="Y81" s="234"/>
      <c r="Z81" s="234"/>
      <c r="AA81" s="234"/>
      <c r="AB81" s="218"/>
    </row>
    <row r="82" spans="4:28">
      <c r="D82" s="218"/>
      <c r="E82" s="218"/>
      <c r="F82" s="218"/>
      <c r="G82" s="218"/>
      <c r="H82" s="218"/>
      <c r="I82" s="218"/>
      <c r="J82" s="218"/>
      <c r="K82" s="218"/>
      <c r="L82" s="218"/>
      <c r="M82" s="218"/>
      <c r="N82" s="218"/>
      <c r="O82" s="218"/>
      <c r="P82" s="218"/>
      <c r="Q82" s="218"/>
      <c r="R82" s="218"/>
      <c r="S82" s="218"/>
      <c r="T82" s="218"/>
      <c r="U82" s="218"/>
      <c r="V82" s="218"/>
      <c r="W82" s="218"/>
      <c r="X82" s="218"/>
      <c r="Y82" s="234"/>
      <c r="Z82" s="234"/>
      <c r="AA82" s="234"/>
      <c r="AB82" s="218"/>
    </row>
    <row r="83" spans="4:28">
      <c r="D83" s="218"/>
      <c r="E83" s="218"/>
      <c r="F83" s="218"/>
      <c r="G83" s="218"/>
      <c r="H83" s="218"/>
      <c r="I83" s="218"/>
      <c r="J83" s="218"/>
      <c r="K83" s="218"/>
      <c r="L83" s="218"/>
      <c r="M83" s="218"/>
      <c r="N83" s="218"/>
      <c r="O83" s="218"/>
      <c r="P83" s="218"/>
      <c r="Q83" s="218"/>
      <c r="R83" s="218"/>
      <c r="S83" s="218"/>
      <c r="T83" s="218"/>
      <c r="U83" s="218"/>
      <c r="V83" s="218"/>
      <c r="W83" s="218"/>
      <c r="X83" s="218"/>
      <c r="Y83" s="234"/>
      <c r="Z83" s="234"/>
      <c r="AA83" s="234"/>
      <c r="AB83" s="218"/>
    </row>
    <row r="84" spans="4:28">
      <c r="D84" s="218"/>
      <c r="E84" s="218"/>
      <c r="F84" s="218"/>
      <c r="G84" s="218"/>
      <c r="H84" s="218"/>
      <c r="I84" s="218"/>
      <c r="J84" s="218"/>
      <c r="K84" s="218"/>
      <c r="L84" s="218"/>
      <c r="M84" s="218"/>
      <c r="N84" s="218"/>
      <c r="O84" s="218"/>
      <c r="P84" s="218"/>
      <c r="Q84" s="218"/>
      <c r="R84" s="218"/>
      <c r="S84" s="218"/>
      <c r="T84" s="218"/>
      <c r="U84" s="218"/>
      <c r="V84" s="218"/>
      <c r="W84" s="218"/>
      <c r="X84" s="218"/>
      <c r="Y84" s="234"/>
      <c r="Z84" s="234"/>
      <c r="AA84" s="234"/>
      <c r="AB84" s="218"/>
    </row>
    <row r="85" spans="4:28">
      <c r="D85" s="218"/>
      <c r="E85" s="218"/>
      <c r="F85" s="218"/>
      <c r="G85" s="218"/>
      <c r="H85" s="218"/>
      <c r="I85" s="218"/>
      <c r="J85" s="218"/>
      <c r="K85" s="218"/>
      <c r="L85" s="218"/>
      <c r="M85" s="218"/>
      <c r="N85" s="218"/>
      <c r="O85" s="218"/>
      <c r="P85" s="218"/>
      <c r="Q85" s="218"/>
      <c r="R85" s="218"/>
      <c r="S85" s="218"/>
      <c r="T85" s="218"/>
      <c r="U85" s="218"/>
      <c r="V85" s="218"/>
      <c r="W85" s="218"/>
      <c r="X85" s="218"/>
      <c r="Y85" s="234"/>
      <c r="Z85" s="234"/>
      <c r="AA85" s="234"/>
      <c r="AB85" s="218"/>
    </row>
    <row r="86" spans="4:28">
      <c r="D86" s="218"/>
      <c r="E86" s="218"/>
      <c r="F86" s="218"/>
      <c r="G86" s="218"/>
      <c r="H86" s="218"/>
      <c r="I86" s="218"/>
      <c r="J86" s="218"/>
      <c r="K86" s="218"/>
      <c r="L86" s="218"/>
      <c r="M86" s="218"/>
      <c r="N86" s="218"/>
      <c r="O86" s="218"/>
      <c r="P86" s="218"/>
      <c r="Q86" s="218"/>
      <c r="R86" s="218"/>
      <c r="S86" s="218"/>
      <c r="T86" s="218"/>
      <c r="U86" s="218"/>
      <c r="V86" s="218"/>
      <c r="W86" s="218"/>
      <c r="X86" s="218"/>
      <c r="Y86" s="234"/>
      <c r="Z86" s="234"/>
      <c r="AA86" s="234"/>
      <c r="AB86" s="218"/>
    </row>
    <row r="87" spans="4:28">
      <c r="D87" s="218"/>
      <c r="E87" s="218"/>
      <c r="F87" s="218"/>
      <c r="G87" s="218"/>
      <c r="H87" s="218"/>
      <c r="I87" s="218"/>
      <c r="J87" s="218"/>
      <c r="K87" s="218"/>
      <c r="L87" s="218"/>
      <c r="M87" s="218"/>
      <c r="N87" s="218"/>
      <c r="O87" s="218"/>
      <c r="P87" s="218"/>
      <c r="Q87" s="218"/>
      <c r="R87" s="218"/>
      <c r="S87" s="218"/>
      <c r="T87" s="218"/>
      <c r="U87" s="218"/>
      <c r="V87" s="218"/>
      <c r="W87" s="218"/>
      <c r="X87" s="218"/>
      <c r="Y87" s="234"/>
      <c r="Z87" s="234"/>
      <c r="AA87" s="234"/>
      <c r="AB87" s="218"/>
    </row>
    <row r="88" spans="4:28">
      <c r="D88" s="218"/>
      <c r="E88" s="218"/>
      <c r="F88" s="218"/>
      <c r="G88" s="218"/>
      <c r="H88" s="218"/>
      <c r="I88" s="218"/>
      <c r="J88" s="218"/>
      <c r="K88" s="218"/>
      <c r="L88" s="218"/>
      <c r="M88" s="218"/>
      <c r="N88" s="218"/>
      <c r="O88" s="218"/>
      <c r="P88" s="218"/>
      <c r="Q88" s="218"/>
      <c r="R88" s="218"/>
      <c r="S88" s="218"/>
      <c r="T88" s="218"/>
      <c r="U88" s="218"/>
      <c r="V88" s="218"/>
      <c r="W88" s="218"/>
      <c r="X88" s="218"/>
      <c r="Y88" s="234"/>
      <c r="Z88" s="234"/>
      <c r="AA88" s="234"/>
      <c r="AB88" s="218"/>
    </row>
    <row r="89" spans="4:28">
      <c r="D89" s="218"/>
      <c r="E89" s="218"/>
      <c r="F89" s="218"/>
      <c r="G89" s="218"/>
      <c r="H89" s="218"/>
      <c r="I89" s="218"/>
      <c r="J89" s="218"/>
      <c r="K89" s="218"/>
      <c r="L89" s="218"/>
      <c r="M89" s="218"/>
      <c r="N89" s="218"/>
      <c r="O89" s="218"/>
      <c r="P89" s="218"/>
      <c r="Q89" s="218"/>
      <c r="R89" s="218"/>
      <c r="S89" s="218"/>
      <c r="T89" s="218"/>
      <c r="U89" s="218"/>
      <c r="V89" s="218"/>
      <c r="W89" s="218"/>
      <c r="X89" s="218"/>
      <c r="Y89" s="234"/>
      <c r="Z89" s="234"/>
      <c r="AA89" s="234"/>
      <c r="AB89" s="218"/>
    </row>
    <row r="90" spans="4:28">
      <c r="D90" s="218"/>
      <c r="E90" s="218"/>
      <c r="F90" s="218"/>
      <c r="G90" s="218"/>
      <c r="H90" s="218"/>
      <c r="I90" s="218"/>
      <c r="J90" s="218"/>
      <c r="K90" s="218"/>
      <c r="L90" s="218"/>
      <c r="M90" s="218"/>
      <c r="N90" s="218"/>
      <c r="O90" s="218"/>
      <c r="P90" s="218"/>
      <c r="Q90" s="218"/>
      <c r="R90" s="218"/>
      <c r="S90" s="218"/>
      <c r="T90" s="218"/>
      <c r="U90" s="218"/>
      <c r="V90" s="218"/>
      <c r="W90" s="218"/>
      <c r="X90" s="218"/>
      <c r="Y90" s="234"/>
      <c r="Z90" s="234"/>
      <c r="AA90" s="234"/>
      <c r="AB90" s="218"/>
    </row>
    <row r="91" spans="4:28">
      <c r="D91" s="218"/>
      <c r="E91" s="218"/>
      <c r="F91" s="218"/>
      <c r="G91" s="218"/>
      <c r="H91" s="218"/>
      <c r="I91" s="218"/>
      <c r="J91" s="218"/>
      <c r="K91" s="218"/>
      <c r="L91" s="218"/>
      <c r="M91" s="218"/>
      <c r="N91" s="218"/>
      <c r="O91" s="218"/>
      <c r="P91" s="218"/>
      <c r="Q91" s="218"/>
      <c r="R91" s="218"/>
      <c r="S91" s="218"/>
      <c r="T91" s="218"/>
      <c r="U91" s="218"/>
      <c r="V91" s="218"/>
      <c r="W91" s="218"/>
      <c r="X91" s="218"/>
      <c r="Y91" s="234"/>
      <c r="Z91" s="234"/>
      <c r="AA91" s="234"/>
      <c r="AB91" s="218"/>
    </row>
    <row r="92" spans="4:28">
      <c r="D92" s="218"/>
      <c r="E92" s="218"/>
      <c r="F92" s="218"/>
      <c r="G92" s="218"/>
      <c r="H92" s="218"/>
      <c r="I92" s="218"/>
      <c r="J92" s="218"/>
      <c r="K92" s="218"/>
      <c r="L92" s="218"/>
      <c r="M92" s="218"/>
      <c r="N92" s="218"/>
      <c r="O92" s="218"/>
      <c r="P92" s="218"/>
      <c r="Q92" s="218"/>
      <c r="R92" s="218"/>
      <c r="S92" s="218"/>
      <c r="T92" s="218"/>
      <c r="U92" s="218"/>
      <c r="V92" s="218"/>
      <c r="W92" s="218"/>
      <c r="X92" s="218"/>
      <c r="Y92" s="234"/>
      <c r="Z92" s="234"/>
      <c r="AA92" s="234"/>
      <c r="AB92" s="218"/>
    </row>
    <row r="93" spans="4:28">
      <c r="D93" s="218"/>
      <c r="E93" s="218"/>
      <c r="F93" s="218"/>
      <c r="G93" s="218"/>
      <c r="H93" s="218"/>
      <c r="I93" s="218"/>
      <c r="J93" s="218"/>
      <c r="K93" s="218"/>
      <c r="L93" s="218"/>
      <c r="M93" s="218"/>
      <c r="N93" s="218"/>
      <c r="O93" s="218"/>
      <c r="P93" s="218"/>
      <c r="Q93" s="218"/>
      <c r="R93" s="218"/>
      <c r="S93" s="218"/>
      <c r="T93" s="218"/>
      <c r="U93" s="218"/>
      <c r="V93" s="218"/>
      <c r="W93" s="218"/>
      <c r="X93" s="218"/>
      <c r="Y93" s="234"/>
      <c r="Z93" s="234"/>
      <c r="AA93" s="234"/>
      <c r="AB93" s="218"/>
    </row>
    <row r="94" spans="4:28">
      <c r="D94" s="218"/>
      <c r="E94" s="218"/>
      <c r="F94" s="218"/>
      <c r="G94" s="218"/>
      <c r="H94" s="218"/>
      <c r="I94" s="218"/>
      <c r="J94" s="218"/>
      <c r="K94" s="218"/>
      <c r="L94" s="218"/>
      <c r="M94" s="218"/>
      <c r="N94" s="218"/>
      <c r="O94" s="218"/>
      <c r="P94" s="218"/>
      <c r="Q94" s="218"/>
      <c r="R94" s="218"/>
      <c r="S94" s="218"/>
      <c r="T94" s="218"/>
      <c r="U94" s="218"/>
      <c r="V94" s="218"/>
      <c r="W94" s="218"/>
      <c r="X94" s="218"/>
      <c r="Y94" s="234"/>
      <c r="Z94" s="234"/>
      <c r="AA94" s="234"/>
      <c r="AB94" s="218"/>
    </row>
    <row r="95" spans="4:28">
      <c r="D95" s="218"/>
      <c r="E95" s="218"/>
      <c r="F95" s="218"/>
      <c r="G95" s="218"/>
      <c r="H95" s="218"/>
      <c r="I95" s="218"/>
      <c r="J95" s="218"/>
      <c r="K95" s="218"/>
      <c r="L95" s="218"/>
      <c r="M95" s="218"/>
      <c r="N95" s="218"/>
      <c r="O95" s="218"/>
      <c r="P95" s="218"/>
      <c r="Q95" s="218"/>
      <c r="R95" s="218"/>
      <c r="S95" s="218"/>
      <c r="T95" s="218"/>
      <c r="U95" s="218"/>
      <c r="V95" s="218"/>
      <c r="W95" s="218"/>
      <c r="X95" s="218"/>
      <c r="Y95" s="234"/>
      <c r="Z95" s="234"/>
      <c r="AA95" s="234"/>
      <c r="AB95" s="218"/>
    </row>
    <row r="96" spans="4:28">
      <c r="D96" s="218"/>
      <c r="E96" s="218"/>
      <c r="F96" s="218"/>
      <c r="G96" s="218"/>
      <c r="H96" s="218"/>
      <c r="I96" s="218"/>
      <c r="J96" s="218"/>
      <c r="K96" s="218"/>
      <c r="L96" s="218"/>
      <c r="M96" s="218"/>
      <c r="N96" s="218"/>
      <c r="O96" s="218"/>
      <c r="P96" s="218"/>
      <c r="Q96" s="218"/>
      <c r="R96" s="218"/>
      <c r="S96" s="218"/>
      <c r="T96" s="218"/>
      <c r="U96" s="218"/>
      <c r="V96" s="218"/>
      <c r="W96" s="218"/>
      <c r="X96" s="218"/>
      <c r="Y96" s="234"/>
      <c r="Z96" s="234"/>
      <c r="AA96" s="234"/>
      <c r="AB96" s="218"/>
    </row>
    <row r="97" spans="4:28">
      <c r="D97" s="218"/>
      <c r="E97" s="218"/>
      <c r="F97" s="218"/>
      <c r="G97" s="218"/>
      <c r="H97" s="218"/>
      <c r="I97" s="218"/>
      <c r="J97" s="218"/>
      <c r="K97" s="218"/>
      <c r="L97" s="218"/>
      <c r="M97" s="218"/>
      <c r="N97" s="218"/>
      <c r="O97" s="218"/>
      <c r="P97" s="218"/>
      <c r="Q97" s="218"/>
      <c r="R97" s="218"/>
      <c r="S97" s="218"/>
      <c r="T97" s="218"/>
      <c r="U97" s="218"/>
      <c r="V97" s="218"/>
      <c r="W97" s="218"/>
      <c r="X97" s="218"/>
      <c r="Y97" s="234"/>
      <c r="Z97" s="234"/>
      <c r="AA97" s="234"/>
      <c r="AB97" s="218"/>
    </row>
    <row r="98" spans="4:28">
      <c r="D98" s="218"/>
      <c r="E98" s="218"/>
      <c r="F98" s="218"/>
      <c r="G98" s="218"/>
      <c r="H98" s="218"/>
      <c r="I98" s="218"/>
      <c r="J98" s="218"/>
      <c r="K98" s="218"/>
      <c r="L98" s="218"/>
      <c r="M98" s="218"/>
      <c r="N98" s="218"/>
      <c r="O98" s="218"/>
      <c r="P98" s="218"/>
      <c r="Q98" s="218"/>
      <c r="R98" s="218"/>
      <c r="S98" s="218"/>
      <c r="T98" s="218"/>
      <c r="U98" s="218"/>
      <c r="V98" s="218"/>
      <c r="W98" s="218"/>
      <c r="X98" s="218"/>
      <c r="Y98" s="234"/>
      <c r="Z98" s="234"/>
      <c r="AA98" s="234"/>
      <c r="AB98" s="218"/>
    </row>
    <row r="99" spans="4:28">
      <c r="D99" s="218"/>
      <c r="E99" s="218"/>
      <c r="F99" s="218"/>
      <c r="G99" s="218"/>
      <c r="H99" s="218"/>
      <c r="I99" s="218"/>
      <c r="J99" s="218"/>
      <c r="K99" s="218"/>
      <c r="L99" s="218"/>
      <c r="M99" s="218"/>
      <c r="N99" s="218"/>
      <c r="O99" s="218"/>
      <c r="P99" s="218"/>
      <c r="Q99" s="218"/>
      <c r="R99" s="218"/>
      <c r="S99" s="218"/>
      <c r="T99" s="218"/>
      <c r="U99" s="218"/>
      <c r="V99" s="218"/>
      <c r="W99" s="218"/>
      <c r="X99" s="218"/>
      <c r="Y99" s="234"/>
      <c r="Z99" s="234"/>
      <c r="AA99" s="234"/>
      <c r="AB99" s="218"/>
    </row>
    <row r="100" spans="4:2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34"/>
      <c r="Z100" s="234"/>
      <c r="AA100" s="234"/>
      <c r="AB100" s="218"/>
    </row>
    <row r="101" spans="4:2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34"/>
      <c r="Z101" s="234"/>
      <c r="AA101" s="234"/>
      <c r="AB101" s="218"/>
    </row>
    <row r="102" spans="4:2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34"/>
      <c r="Z102" s="234"/>
      <c r="AA102" s="234"/>
      <c r="AB102" s="218"/>
    </row>
    <row r="103" spans="4:2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34"/>
      <c r="Z103" s="234"/>
      <c r="AA103" s="234"/>
      <c r="AB103" s="218"/>
    </row>
    <row r="104" spans="4:28">
      <c r="D104" s="218"/>
      <c r="E104" s="218"/>
      <c r="F104" s="218"/>
      <c r="G104" s="218"/>
      <c r="H104" s="218"/>
      <c r="I104" s="218"/>
      <c r="J104" s="218"/>
      <c r="K104" s="218"/>
      <c r="L104" s="218"/>
      <c r="M104" s="218"/>
      <c r="N104" s="218"/>
      <c r="O104" s="218"/>
      <c r="P104" s="218"/>
      <c r="Q104" s="218"/>
      <c r="R104" s="218"/>
      <c r="S104" s="218"/>
      <c r="T104" s="218"/>
      <c r="U104" s="218"/>
      <c r="V104" s="218"/>
      <c r="W104" s="218"/>
      <c r="X104" s="218"/>
      <c r="Y104" s="234"/>
      <c r="Z104" s="234"/>
      <c r="AA104" s="234"/>
      <c r="AB104" s="218"/>
    </row>
    <row r="105" spans="4:28">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34"/>
      <c r="Z105" s="234"/>
      <c r="AA105" s="234"/>
      <c r="AB105" s="218"/>
    </row>
    <row r="106" spans="4:2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34"/>
      <c r="Z106" s="234"/>
      <c r="AA106" s="234"/>
      <c r="AB106" s="218"/>
    </row>
    <row r="107" spans="4:28">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34"/>
      <c r="Z107" s="234"/>
      <c r="AA107" s="234"/>
      <c r="AB107" s="218"/>
    </row>
    <row r="108" spans="4:28">
      <c r="D108" s="218"/>
      <c r="E108" s="218"/>
      <c r="F108" s="218"/>
      <c r="G108" s="218"/>
      <c r="H108" s="218"/>
      <c r="I108" s="218"/>
      <c r="J108" s="218"/>
      <c r="K108" s="218"/>
      <c r="L108" s="218"/>
      <c r="M108" s="218"/>
      <c r="N108" s="218"/>
      <c r="O108" s="218"/>
      <c r="P108" s="218"/>
      <c r="Q108" s="218"/>
      <c r="R108" s="218"/>
      <c r="S108" s="218"/>
      <c r="T108" s="218"/>
      <c r="U108" s="218"/>
      <c r="V108" s="218"/>
      <c r="W108" s="218"/>
      <c r="X108" s="218"/>
      <c r="Y108" s="234"/>
      <c r="Z108" s="234"/>
      <c r="AA108" s="234"/>
      <c r="AB108" s="218"/>
    </row>
    <row r="109" spans="4:28">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34"/>
      <c r="Z109" s="234"/>
      <c r="AA109" s="234"/>
      <c r="AB109" s="218"/>
    </row>
    <row r="110" spans="4:2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34"/>
      <c r="Z110" s="234"/>
      <c r="AA110" s="234"/>
      <c r="AB110" s="218"/>
    </row>
    <row r="111" spans="4:2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34"/>
      <c r="Z111" s="234"/>
      <c r="AA111" s="234"/>
      <c r="AB111" s="218"/>
    </row>
    <row r="112" spans="4:2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34"/>
      <c r="Z112" s="234"/>
      <c r="AA112" s="234"/>
      <c r="AB112" s="218"/>
    </row>
    <row r="113" spans="4:28">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34"/>
      <c r="Z113" s="234"/>
      <c r="AA113" s="234"/>
      <c r="AB113" s="218"/>
    </row>
    <row r="114" spans="4:2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34"/>
      <c r="Z114" s="234"/>
      <c r="AA114" s="234"/>
      <c r="AB114" s="218"/>
    </row>
    <row r="115" spans="4:2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34"/>
      <c r="Z115" s="234"/>
      <c r="AA115" s="234"/>
      <c r="AB115" s="218"/>
    </row>
    <row r="116" spans="4:28">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34"/>
      <c r="Z116" s="234"/>
      <c r="AA116" s="234"/>
      <c r="AB116" s="218"/>
    </row>
    <row r="117" spans="4:28">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34"/>
      <c r="Z117" s="234"/>
      <c r="AA117" s="234"/>
      <c r="AB117" s="218"/>
    </row>
    <row r="118" spans="4:28">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34"/>
      <c r="Z118" s="234"/>
      <c r="AA118" s="234"/>
      <c r="AB118" s="218"/>
    </row>
    <row r="119" spans="4:28">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34"/>
      <c r="Z119" s="234"/>
      <c r="AA119" s="234"/>
      <c r="AB119" s="218"/>
    </row>
    <row r="120" spans="4:28">
      <c r="D120" s="218"/>
      <c r="E120" s="218"/>
      <c r="F120" s="218"/>
      <c r="G120" s="218"/>
      <c r="H120" s="218"/>
      <c r="I120" s="218"/>
      <c r="J120" s="218"/>
      <c r="K120" s="218"/>
      <c r="L120" s="218"/>
      <c r="M120" s="218"/>
      <c r="N120" s="218"/>
      <c r="O120" s="218"/>
      <c r="P120" s="218"/>
      <c r="Q120" s="218"/>
      <c r="R120" s="218"/>
      <c r="S120" s="218"/>
      <c r="T120" s="218"/>
      <c r="U120" s="218"/>
      <c r="V120" s="218"/>
      <c r="W120" s="218"/>
      <c r="X120" s="218"/>
      <c r="Y120" s="234"/>
      <c r="Z120" s="234"/>
      <c r="AA120" s="234"/>
      <c r="AB120" s="218"/>
    </row>
    <row r="121" spans="4:28">
      <c r="D121" s="218"/>
      <c r="E121" s="218"/>
      <c r="F121" s="218"/>
      <c r="G121" s="218"/>
      <c r="H121" s="218"/>
      <c r="I121" s="218"/>
      <c r="J121" s="218"/>
      <c r="K121" s="218"/>
      <c r="L121" s="218"/>
      <c r="M121" s="218"/>
      <c r="N121" s="218"/>
      <c r="O121" s="218"/>
      <c r="P121" s="218"/>
      <c r="Q121" s="218"/>
      <c r="R121" s="218"/>
      <c r="S121" s="218"/>
      <c r="T121" s="218"/>
      <c r="U121" s="218"/>
      <c r="V121" s="218"/>
      <c r="W121" s="218"/>
      <c r="X121" s="218"/>
      <c r="Y121" s="234"/>
      <c r="Z121" s="234"/>
      <c r="AA121" s="234"/>
      <c r="AB121" s="218"/>
    </row>
    <row r="122" spans="4:28">
      <c r="D122" s="218"/>
      <c r="E122" s="218"/>
      <c r="F122" s="218"/>
      <c r="G122" s="218"/>
      <c r="H122" s="218"/>
      <c r="I122" s="218"/>
      <c r="J122" s="218"/>
      <c r="K122" s="218"/>
      <c r="L122" s="218"/>
      <c r="M122" s="218"/>
      <c r="N122" s="218"/>
      <c r="O122" s="218"/>
      <c r="P122" s="218"/>
      <c r="Q122" s="218"/>
      <c r="R122" s="218"/>
      <c r="S122" s="218"/>
      <c r="T122" s="218"/>
      <c r="U122" s="218"/>
      <c r="V122" s="218"/>
      <c r="W122" s="218"/>
      <c r="X122" s="218"/>
      <c r="Y122" s="234"/>
      <c r="Z122" s="234"/>
      <c r="AA122" s="234"/>
      <c r="AB122" s="218"/>
    </row>
    <row r="123" spans="4:28">
      <c r="D123" s="218"/>
      <c r="E123" s="218"/>
      <c r="F123" s="218"/>
      <c r="G123" s="218"/>
      <c r="H123" s="218"/>
      <c r="I123" s="218"/>
      <c r="J123" s="218"/>
      <c r="K123" s="218"/>
      <c r="L123" s="218"/>
      <c r="M123" s="218"/>
      <c r="N123" s="218"/>
      <c r="O123" s="218"/>
      <c r="P123" s="218"/>
      <c r="Q123" s="218"/>
      <c r="R123" s="218"/>
      <c r="S123" s="218"/>
      <c r="T123" s="218"/>
      <c r="U123" s="218"/>
      <c r="V123" s="218"/>
      <c r="W123" s="218"/>
      <c r="X123" s="218"/>
      <c r="Y123" s="234"/>
      <c r="Z123" s="234"/>
      <c r="AA123" s="234"/>
      <c r="AB123" s="218"/>
    </row>
    <row r="124" spans="4:28">
      <c r="D124" s="218"/>
      <c r="E124" s="218"/>
      <c r="F124" s="218"/>
      <c r="G124" s="218"/>
      <c r="H124" s="218"/>
      <c r="I124" s="218"/>
      <c r="J124" s="218"/>
      <c r="K124" s="218"/>
      <c r="L124" s="218"/>
      <c r="M124" s="218"/>
      <c r="N124" s="218"/>
      <c r="O124" s="218"/>
      <c r="P124" s="218"/>
      <c r="Q124" s="218"/>
      <c r="R124" s="218"/>
      <c r="S124" s="218"/>
      <c r="T124" s="218"/>
      <c r="U124" s="218"/>
      <c r="V124" s="218"/>
      <c r="W124" s="218"/>
      <c r="X124" s="218"/>
      <c r="Y124" s="234"/>
      <c r="Z124" s="234"/>
      <c r="AA124" s="234"/>
      <c r="AB124" s="218"/>
    </row>
    <row r="125" spans="4:28">
      <c r="D125" s="218"/>
      <c r="E125" s="218"/>
      <c r="F125" s="218"/>
      <c r="G125" s="218"/>
      <c r="H125" s="218"/>
      <c r="I125" s="218"/>
      <c r="J125" s="218"/>
      <c r="K125" s="218"/>
      <c r="L125" s="218"/>
      <c r="M125" s="218"/>
      <c r="N125" s="218"/>
      <c r="O125" s="218"/>
      <c r="P125" s="218"/>
      <c r="Q125" s="218"/>
      <c r="R125" s="218"/>
      <c r="S125" s="218"/>
      <c r="T125" s="218"/>
      <c r="U125" s="218"/>
      <c r="V125" s="218"/>
      <c r="W125" s="218"/>
      <c r="X125" s="218"/>
      <c r="Y125" s="234"/>
      <c r="Z125" s="234"/>
      <c r="AA125" s="234"/>
      <c r="AB125" s="218"/>
    </row>
    <row r="126" spans="4:28">
      <c r="D126" s="218"/>
      <c r="E126" s="218"/>
      <c r="F126" s="218"/>
      <c r="G126" s="218"/>
      <c r="H126" s="218"/>
      <c r="I126" s="218"/>
      <c r="J126" s="218"/>
      <c r="K126" s="218"/>
      <c r="L126" s="218"/>
      <c r="M126" s="218"/>
      <c r="N126" s="218"/>
      <c r="O126" s="218"/>
      <c r="P126" s="218"/>
      <c r="Q126" s="218"/>
      <c r="R126" s="218"/>
      <c r="S126" s="218"/>
      <c r="T126" s="218"/>
      <c r="U126" s="218"/>
      <c r="V126" s="218"/>
      <c r="W126" s="218"/>
      <c r="X126" s="218"/>
      <c r="Y126" s="234"/>
      <c r="Z126" s="234"/>
      <c r="AA126" s="234"/>
      <c r="AB126" s="218"/>
    </row>
    <row r="127" spans="4:28">
      <c r="D127" s="218"/>
      <c r="E127" s="218"/>
      <c r="F127" s="218"/>
      <c r="G127" s="218"/>
      <c r="H127" s="218"/>
      <c r="I127" s="218"/>
      <c r="J127" s="218"/>
      <c r="K127" s="218"/>
      <c r="L127" s="218"/>
      <c r="M127" s="218"/>
      <c r="N127" s="218"/>
      <c r="O127" s="218"/>
      <c r="P127" s="218"/>
      <c r="Q127" s="218"/>
      <c r="R127" s="218"/>
      <c r="S127" s="218"/>
      <c r="T127" s="218"/>
      <c r="U127" s="218"/>
      <c r="V127" s="218"/>
      <c r="W127" s="218"/>
      <c r="X127" s="218"/>
      <c r="Y127" s="234"/>
      <c r="Z127" s="234"/>
      <c r="AA127" s="234"/>
      <c r="AB127" s="218"/>
    </row>
    <row r="128" spans="4:28">
      <c r="D128" s="218"/>
      <c r="E128" s="218"/>
      <c r="F128" s="218"/>
      <c r="G128" s="218"/>
      <c r="H128" s="218"/>
      <c r="I128" s="218"/>
      <c r="J128" s="218"/>
      <c r="K128" s="218"/>
      <c r="L128" s="218"/>
      <c r="M128" s="218"/>
      <c r="N128" s="218"/>
      <c r="O128" s="218"/>
      <c r="P128" s="218"/>
      <c r="Q128" s="218"/>
      <c r="R128" s="218"/>
      <c r="S128" s="218"/>
      <c r="T128" s="218"/>
      <c r="U128" s="218"/>
      <c r="V128" s="218"/>
      <c r="W128" s="218"/>
      <c r="X128" s="218"/>
      <c r="Y128" s="234"/>
      <c r="Z128" s="234"/>
      <c r="AA128" s="234"/>
      <c r="AB128" s="218"/>
    </row>
    <row r="129" spans="4:28">
      <c r="D129" s="218"/>
      <c r="E129" s="218"/>
      <c r="F129" s="218"/>
      <c r="G129" s="218"/>
      <c r="H129" s="218"/>
      <c r="I129" s="218"/>
      <c r="J129" s="218"/>
      <c r="K129" s="218"/>
      <c r="L129" s="218"/>
      <c r="M129" s="218"/>
      <c r="N129" s="218"/>
      <c r="O129" s="218"/>
      <c r="P129" s="218"/>
      <c r="Q129" s="218"/>
      <c r="R129" s="218"/>
      <c r="S129" s="218"/>
      <c r="T129" s="218"/>
      <c r="U129" s="218"/>
      <c r="V129" s="218"/>
      <c r="W129" s="218"/>
      <c r="X129" s="218"/>
      <c r="Y129" s="234"/>
      <c r="Z129" s="234"/>
      <c r="AA129" s="234"/>
      <c r="AB129" s="218"/>
    </row>
    <row r="130" spans="4:28">
      <c r="D130" s="218"/>
      <c r="E130" s="218"/>
      <c r="F130" s="218"/>
      <c r="G130" s="218"/>
      <c r="H130" s="218"/>
      <c r="I130" s="218"/>
      <c r="J130" s="218"/>
      <c r="K130" s="218"/>
      <c r="L130" s="218"/>
      <c r="M130" s="218"/>
      <c r="N130" s="218"/>
      <c r="O130" s="218"/>
      <c r="P130" s="218"/>
      <c r="Q130" s="218"/>
      <c r="R130" s="218"/>
      <c r="S130" s="218"/>
      <c r="T130" s="218"/>
      <c r="U130" s="218"/>
      <c r="V130" s="218"/>
      <c r="W130" s="218"/>
      <c r="X130" s="218"/>
      <c r="Y130" s="234"/>
      <c r="Z130" s="234"/>
      <c r="AA130" s="234"/>
      <c r="AB130" s="218"/>
    </row>
    <row r="131" spans="4:28">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34"/>
      <c r="Z131" s="234"/>
      <c r="AA131" s="234"/>
      <c r="AB131" s="218"/>
    </row>
    <row r="132" spans="4:28">
      <c r="D132" s="218"/>
      <c r="E132" s="218"/>
      <c r="F132" s="218"/>
      <c r="G132" s="218"/>
      <c r="H132" s="218"/>
      <c r="I132" s="218"/>
      <c r="J132" s="218"/>
      <c r="K132" s="218"/>
      <c r="L132" s="218"/>
      <c r="M132" s="218"/>
      <c r="N132" s="218"/>
      <c r="O132" s="218"/>
      <c r="P132" s="218"/>
      <c r="Q132" s="218"/>
      <c r="R132" s="218"/>
      <c r="S132" s="218"/>
      <c r="T132" s="218"/>
      <c r="U132" s="218"/>
      <c r="V132" s="218"/>
      <c r="W132" s="218"/>
      <c r="X132" s="218"/>
      <c r="Y132" s="234"/>
      <c r="Z132" s="234"/>
      <c r="AA132" s="234"/>
      <c r="AB132" s="218"/>
    </row>
    <row r="133" spans="4:28">
      <c r="D133" s="218"/>
      <c r="E133" s="218"/>
      <c r="F133" s="218"/>
      <c r="G133" s="218"/>
      <c r="H133" s="218"/>
      <c r="I133" s="218"/>
      <c r="J133" s="218"/>
      <c r="K133" s="218"/>
      <c r="L133" s="218"/>
      <c r="M133" s="218"/>
      <c r="N133" s="218"/>
      <c r="O133" s="218"/>
      <c r="P133" s="218"/>
      <c r="Q133" s="218"/>
      <c r="R133" s="218"/>
      <c r="S133" s="218"/>
      <c r="T133" s="218"/>
      <c r="U133" s="218"/>
      <c r="V133" s="218"/>
      <c r="W133" s="218"/>
      <c r="X133" s="218"/>
      <c r="Y133" s="234"/>
      <c r="Z133" s="234"/>
      <c r="AA133" s="234"/>
      <c r="AB133" s="218"/>
    </row>
    <row r="134" spans="4:28">
      <c r="D134" s="218"/>
      <c r="E134" s="218"/>
      <c r="F134" s="218"/>
      <c r="G134" s="218"/>
      <c r="H134" s="218"/>
      <c r="I134" s="218"/>
      <c r="J134" s="218"/>
      <c r="K134" s="218"/>
      <c r="L134" s="218"/>
      <c r="M134" s="218"/>
      <c r="N134" s="218"/>
      <c r="O134" s="218"/>
      <c r="P134" s="218"/>
      <c r="Q134" s="218"/>
      <c r="R134" s="218"/>
      <c r="S134" s="218"/>
      <c r="T134" s="218"/>
      <c r="U134" s="218"/>
      <c r="V134" s="218"/>
      <c r="W134" s="218"/>
      <c r="X134" s="218"/>
      <c r="Y134" s="234"/>
      <c r="Z134" s="234"/>
      <c r="AA134" s="234"/>
      <c r="AB134" s="218"/>
    </row>
    <row r="135" spans="4:28">
      <c r="D135" s="218"/>
      <c r="E135" s="218"/>
      <c r="F135" s="218"/>
      <c r="G135" s="218"/>
      <c r="H135" s="218"/>
      <c r="I135" s="218"/>
      <c r="J135" s="218"/>
      <c r="K135" s="218"/>
      <c r="L135" s="218"/>
      <c r="M135" s="218"/>
      <c r="N135" s="218"/>
      <c r="O135" s="218"/>
      <c r="P135" s="218"/>
      <c r="Q135" s="218"/>
      <c r="R135" s="218"/>
      <c r="S135" s="218"/>
      <c r="T135" s="218"/>
      <c r="U135" s="218"/>
      <c r="V135" s="218"/>
      <c r="W135" s="218"/>
      <c r="X135" s="218"/>
      <c r="Y135" s="234"/>
      <c r="Z135" s="234"/>
      <c r="AA135" s="234"/>
      <c r="AB135" s="218"/>
    </row>
  </sheetData>
  <sheetProtection password="C922" sheet="1" objects="1" scenarios="1"/>
  <mergeCells count="64">
    <mergeCell ref="A45:B45"/>
    <mergeCell ref="G45:H45"/>
    <mergeCell ref="D14:E14"/>
    <mergeCell ref="A14:B14"/>
    <mergeCell ref="D45:E45"/>
    <mergeCell ref="K29:M29"/>
    <mergeCell ref="K30:M30"/>
    <mergeCell ref="J27:Q27"/>
    <mergeCell ref="W25:X25"/>
    <mergeCell ref="C68:AB71"/>
    <mergeCell ref="J45:K45"/>
    <mergeCell ref="P45:Q45"/>
    <mergeCell ref="S45:T45"/>
    <mergeCell ref="C60:G60"/>
    <mergeCell ref="C61:G61"/>
    <mergeCell ref="J59:Q59"/>
    <mergeCell ref="K60:M60"/>
    <mergeCell ref="M45:N45"/>
    <mergeCell ref="N28:P28"/>
    <mergeCell ref="N29:P29"/>
    <mergeCell ref="N30:P30"/>
    <mergeCell ref="S5:W7"/>
    <mergeCell ref="S9:W11"/>
    <mergeCell ref="W26:X26"/>
    <mergeCell ref="W30:X30"/>
    <mergeCell ref="X36:AC37"/>
    <mergeCell ref="W23:X23"/>
    <mergeCell ref="W24:X24"/>
    <mergeCell ref="W21:X21"/>
    <mergeCell ref="Y21:AA21"/>
    <mergeCell ref="Y20:AA20"/>
    <mergeCell ref="X39:AC41"/>
    <mergeCell ref="N61:P61"/>
    <mergeCell ref="V45:W45"/>
    <mergeCell ref="N60:P60"/>
    <mergeCell ref="K61:M61"/>
    <mergeCell ref="AB42:AC42"/>
    <mergeCell ref="C59:H59"/>
    <mergeCell ref="C28:G28"/>
    <mergeCell ref="C65:R65"/>
    <mergeCell ref="W27:X27"/>
    <mergeCell ref="W28:X28"/>
    <mergeCell ref="W29:X29"/>
    <mergeCell ref="C62:G62"/>
    <mergeCell ref="K62:M62"/>
    <mergeCell ref="N62:P62"/>
    <mergeCell ref="C29:G29"/>
    <mergeCell ref="C30:G30"/>
    <mergeCell ref="C51:K51"/>
    <mergeCell ref="C52:K52"/>
    <mergeCell ref="C50:K50"/>
    <mergeCell ref="C49:K49"/>
    <mergeCell ref="C27:H27"/>
    <mergeCell ref="K28:M28"/>
    <mergeCell ref="W22:X22"/>
    <mergeCell ref="C20:K20"/>
    <mergeCell ref="C21:K21"/>
    <mergeCell ref="P14:Q14"/>
    <mergeCell ref="M14:N14"/>
    <mergeCell ref="G14:H14"/>
    <mergeCell ref="J14:K14"/>
    <mergeCell ref="C17:K17"/>
    <mergeCell ref="C18:K18"/>
    <mergeCell ref="C19:K19"/>
  </mergeCells>
  <pageMargins left="0.7" right="0.7" top="0.75" bottom="0.75" header="0.3" footer="0.3"/>
  <pageSetup scale="34" orientation="portrait" r:id="rId1"/>
  <headerFooter>
    <oddFooter>&amp;F</oddFooter>
  </headerFooter>
</worksheet>
</file>

<file path=xl/worksheets/sheet6.xml><?xml version="1.0" encoding="utf-8"?>
<worksheet xmlns="http://schemas.openxmlformats.org/spreadsheetml/2006/main" xmlns:r="http://schemas.openxmlformats.org/officeDocument/2006/relationships">
  <dimension ref="A1:AF182"/>
  <sheetViews>
    <sheetView zoomScale="80" zoomScaleNormal="80" workbookViewId="0">
      <selection activeCell="A3" sqref="A3"/>
    </sheetView>
  </sheetViews>
  <sheetFormatPr defaultRowHeight="15"/>
  <cols>
    <col min="1" max="1" width="9.140625" style="107"/>
    <col min="2" max="2" width="29.5703125" style="107" customWidth="1"/>
    <col min="3" max="3" width="10.28515625" style="107" customWidth="1"/>
    <col min="4" max="4" width="9.42578125" customWidth="1"/>
    <col min="5" max="5" width="20.5703125" customWidth="1"/>
    <col min="6" max="6" width="14.28515625" customWidth="1"/>
    <col min="7" max="7" width="10" customWidth="1"/>
    <col min="8" max="8" width="20.42578125" customWidth="1"/>
    <col min="9" max="9" width="13.140625" customWidth="1"/>
    <col min="10" max="10" width="5.7109375" customWidth="1"/>
    <col min="11" max="11" width="18.7109375" customWidth="1"/>
    <col min="12" max="12" width="13.5703125" customWidth="1"/>
    <col min="13" max="13" width="11.42578125" customWidth="1"/>
    <col min="17" max="17" width="24.85546875" customWidth="1"/>
    <col min="18" max="18" width="8.85546875" style="235" customWidth="1"/>
    <col min="19" max="19" width="9" style="235" customWidth="1"/>
    <col min="20" max="20" width="9.85546875" style="235" customWidth="1"/>
    <col min="21" max="21" width="8" customWidth="1"/>
    <col min="25" max="25" width="6.5703125" customWidth="1"/>
    <col min="26" max="26" width="10.28515625" customWidth="1"/>
  </cols>
  <sheetData>
    <row r="1" spans="1:32" s="123" customFormat="1">
      <c r="A1" s="123" t="s">
        <v>84</v>
      </c>
      <c r="R1" s="235"/>
      <c r="S1" s="235"/>
      <c r="T1" s="235"/>
      <c r="V1" s="79"/>
      <c r="W1" s="79"/>
      <c r="X1" s="79"/>
      <c r="Y1" s="79"/>
      <c r="Z1" s="79"/>
      <c r="AA1" s="79"/>
      <c r="AB1" s="79"/>
      <c r="AC1" s="79"/>
      <c r="AD1" s="79"/>
      <c r="AE1" s="79"/>
      <c r="AF1" s="79"/>
    </row>
    <row r="2" spans="1:32" s="123" customFormat="1">
      <c r="R2" s="235"/>
      <c r="S2" s="235"/>
      <c r="T2" s="235"/>
      <c r="V2" s="79"/>
      <c r="W2" s="79"/>
      <c r="X2" s="79"/>
      <c r="Y2" s="79"/>
      <c r="Z2" s="79"/>
      <c r="AA2" s="79"/>
      <c r="AB2" s="79"/>
      <c r="AC2" s="79"/>
      <c r="AD2" s="79"/>
      <c r="AE2" s="79"/>
      <c r="AF2" s="79"/>
    </row>
    <row r="3" spans="1:32" ht="15.75" thickBot="1">
      <c r="D3" s="111"/>
      <c r="E3" s="111"/>
      <c r="F3" s="111"/>
      <c r="G3" s="111"/>
      <c r="H3" s="111"/>
      <c r="I3" s="111"/>
      <c r="J3" s="111"/>
      <c r="K3" s="111"/>
      <c r="L3" s="111"/>
      <c r="M3" s="111"/>
      <c r="N3" s="93"/>
      <c r="O3" s="9"/>
      <c r="P3" s="9"/>
      <c r="Q3" s="9"/>
      <c r="R3" s="9"/>
      <c r="S3" s="9"/>
      <c r="T3" s="9"/>
      <c r="U3" s="9"/>
      <c r="V3" s="140"/>
      <c r="W3" s="140"/>
      <c r="X3" s="140"/>
      <c r="Y3" s="140"/>
      <c r="Z3" s="140"/>
      <c r="AA3" s="140"/>
      <c r="AB3" s="140"/>
      <c r="AC3" s="140"/>
      <c r="AD3" s="140"/>
      <c r="AE3" s="140"/>
      <c r="AF3" s="70"/>
    </row>
    <row r="4" spans="1:32">
      <c r="B4" s="147"/>
      <c r="C4" s="148"/>
      <c r="D4" s="9"/>
      <c r="E4" s="9"/>
      <c r="F4" s="9"/>
      <c r="G4" s="9"/>
      <c r="H4" s="9"/>
      <c r="I4" s="9"/>
      <c r="J4" s="9"/>
      <c r="K4" s="9"/>
      <c r="L4" s="507" t="s">
        <v>16</v>
      </c>
      <c r="M4" s="508"/>
      <c r="N4" s="508"/>
      <c r="O4" s="508"/>
      <c r="P4" s="508"/>
      <c r="Q4" s="9"/>
      <c r="R4" s="9"/>
      <c r="S4" s="9"/>
      <c r="T4" s="9"/>
      <c r="U4" s="9"/>
      <c r="V4" s="140"/>
      <c r="W4" s="140"/>
      <c r="X4" s="140"/>
      <c r="Y4" s="140"/>
      <c r="Z4" s="140"/>
      <c r="AA4" s="140"/>
      <c r="AB4" s="140"/>
      <c r="AC4" s="140"/>
      <c r="AD4" s="140"/>
      <c r="AE4" s="140"/>
      <c r="AF4" s="70"/>
    </row>
    <row r="5" spans="1:32">
      <c r="B5" s="149"/>
      <c r="C5" s="175">
        <f>C12</f>
        <v>2</v>
      </c>
      <c r="D5" s="9"/>
      <c r="E5" s="9"/>
      <c r="F5" s="146">
        <f>F12</f>
        <v>13</v>
      </c>
      <c r="G5" s="9"/>
      <c r="H5" s="9"/>
      <c r="I5" s="9"/>
      <c r="J5" s="65">
        <f>I12-L12-J8</f>
        <v>9.4499999999999993</v>
      </c>
      <c r="K5" s="9"/>
      <c r="L5" s="508"/>
      <c r="M5" s="508"/>
      <c r="N5" s="508"/>
      <c r="O5" s="508"/>
      <c r="P5" s="508"/>
      <c r="Q5" s="9"/>
      <c r="R5" s="9"/>
      <c r="S5" s="9"/>
      <c r="T5" s="9"/>
      <c r="U5" s="9"/>
      <c r="V5" s="70"/>
      <c r="W5" s="70"/>
      <c r="X5" s="70"/>
      <c r="Y5" s="70"/>
      <c r="Z5" s="70"/>
      <c r="AA5" s="70"/>
      <c r="AB5" s="70"/>
      <c r="AC5" s="70"/>
      <c r="AD5" s="70"/>
      <c r="AE5" s="70"/>
      <c r="AF5" s="70"/>
    </row>
    <row r="6" spans="1:32" ht="15" customHeight="1">
      <c r="B6" s="149"/>
      <c r="C6" s="150" t="s">
        <v>53</v>
      </c>
      <c r="D6" s="9"/>
      <c r="E6" s="9"/>
      <c r="F6" s="11" t="s">
        <v>3</v>
      </c>
      <c r="G6" s="9"/>
      <c r="H6" s="9"/>
      <c r="I6" s="9"/>
      <c r="J6" s="11" t="s">
        <v>4</v>
      </c>
      <c r="K6" s="9"/>
      <c r="L6" s="9"/>
      <c r="M6" s="108"/>
      <c r="N6" s="108"/>
      <c r="O6" s="108"/>
      <c r="P6" s="108"/>
      <c r="Q6" s="81"/>
      <c r="R6" s="223"/>
      <c r="S6" s="223"/>
      <c r="T6" s="223"/>
      <c r="V6" s="93"/>
      <c r="W6" s="79"/>
      <c r="X6" s="93"/>
      <c r="Y6" s="70"/>
      <c r="Z6" s="70"/>
      <c r="AA6" s="70"/>
      <c r="AB6" s="70"/>
      <c r="AC6" s="70"/>
      <c r="AD6" s="70"/>
      <c r="AE6" s="70"/>
      <c r="AF6" s="70"/>
    </row>
    <row r="7" spans="1:32">
      <c r="B7" s="149"/>
      <c r="C7" s="151"/>
      <c r="D7" s="9"/>
      <c r="E7" s="9"/>
      <c r="F7" s="10"/>
      <c r="G7" s="9"/>
      <c r="H7" s="48"/>
      <c r="I7" s="58"/>
      <c r="J7" s="4"/>
      <c r="K7" s="9"/>
      <c r="L7" s="507" t="s">
        <v>15</v>
      </c>
      <c r="M7" s="508"/>
      <c r="N7" s="508"/>
      <c r="Q7" s="81"/>
      <c r="R7" s="223"/>
      <c r="S7" s="223"/>
      <c r="T7" s="223"/>
      <c r="V7" s="142"/>
      <c r="W7" s="1"/>
      <c r="X7" s="93"/>
      <c r="Y7" s="70"/>
      <c r="Z7" s="70"/>
      <c r="AA7" s="70"/>
      <c r="AB7" s="70"/>
      <c r="AC7" s="70"/>
      <c r="AD7" s="70"/>
      <c r="AE7" s="70"/>
      <c r="AF7" s="70"/>
    </row>
    <row r="8" spans="1:32">
      <c r="B8" s="149"/>
      <c r="C8" s="151"/>
      <c r="D8" s="9"/>
      <c r="E8" s="9"/>
      <c r="F8" s="10"/>
      <c r="H8" s="509" t="s">
        <v>154</v>
      </c>
      <c r="I8" s="589"/>
      <c r="J8" s="13">
        <f>G30</f>
        <v>0.30000000000000004</v>
      </c>
      <c r="K8" s="9"/>
      <c r="L8" s="9"/>
      <c r="Q8" s="81"/>
      <c r="R8" s="223"/>
      <c r="S8" s="223"/>
      <c r="T8" s="223"/>
      <c r="V8" s="93"/>
      <c r="W8" s="79"/>
      <c r="X8" s="93"/>
      <c r="Y8" s="139"/>
      <c r="Z8" s="140"/>
      <c r="AA8" s="140"/>
      <c r="AB8" s="140"/>
      <c r="AC8" s="140"/>
      <c r="AD8" s="140"/>
      <c r="AE8" s="140"/>
      <c r="AF8" s="140"/>
    </row>
    <row r="9" spans="1:32">
      <c r="B9" s="149"/>
      <c r="C9" s="151"/>
      <c r="D9" s="9"/>
      <c r="E9" s="9"/>
      <c r="F9" s="10"/>
      <c r="G9" s="17"/>
      <c r="H9" s="90"/>
      <c r="I9" s="14"/>
      <c r="J9" s="15"/>
      <c r="K9" s="16"/>
      <c r="L9" s="10"/>
      <c r="M9" s="9"/>
      <c r="N9" s="81"/>
      <c r="O9" s="17"/>
      <c r="V9" s="93"/>
      <c r="W9" s="79"/>
      <c r="X9" s="93"/>
      <c r="Y9" s="95"/>
      <c r="Z9" s="140"/>
      <c r="AA9" s="140"/>
      <c r="AB9" s="140"/>
      <c r="AC9" s="140"/>
      <c r="AD9" s="140"/>
      <c r="AE9" s="140"/>
      <c r="AF9" s="140"/>
    </row>
    <row r="10" spans="1:32">
      <c r="B10" s="149"/>
      <c r="C10" s="151"/>
      <c r="D10" s="9"/>
      <c r="E10" s="9"/>
      <c r="F10" s="10"/>
      <c r="G10" s="9"/>
      <c r="H10" s="9"/>
      <c r="I10" s="10"/>
      <c r="J10" s="9"/>
      <c r="K10" s="9"/>
      <c r="L10" s="10"/>
      <c r="M10" s="9"/>
      <c r="N10" s="9"/>
      <c r="O10" s="17"/>
      <c r="V10" s="142"/>
      <c r="W10" s="79"/>
      <c r="X10" s="93"/>
      <c r="Y10" s="7"/>
      <c r="Z10" s="140"/>
      <c r="AA10" s="140"/>
      <c r="AB10" s="140"/>
      <c r="AC10" s="140"/>
      <c r="AD10" s="140"/>
      <c r="AE10" s="140"/>
      <c r="AF10" s="140"/>
    </row>
    <row r="11" spans="1:32">
      <c r="B11" s="152"/>
      <c r="C11" s="153"/>
      <c r="D11" s="9"/>
      <c r="E11" s="49"/>
      <c r="F11" s="4"/>
      <c r="G11" s="9"/>
      <c r="H11" s="9"/>
      <c r="I11" s="10"/>
      <c r="J11" s="9"/>
      <c r="K11" s="9"/>
      <c r="L11" s="10"/>
      <c r="M11" s="9"/>
      <c r="O11" s="89"/>
      <c r="V11" s="142"/>
      <c r="W11" s="79"/>
      <c r="X11" s="93"/>
      <c r="Y11" s="7"/>
      <c r="Z11" s="140"/>
      <c r="AA11" s="140"/>
      <c r="AB11" s="140"/>
      <c r="AC11" s="140"/>
      <c r="AD11" s="140"/>
      <c r="AE11" s="140"/>
      <c r="AF11" s="140"/>
    </row>
    <row r="12" spans="1:32">
      <c r="B12" s="176" t="s">
        <v>54</v>
      </c>
      <c r="C12" s="177">
        <f>G31</f>
        <v>2</v>
      </c>
      <c r="D12" s="9"/>
      <c r="E12" s="50" t="s">
        <v>8</v>
      </c>
      <c r="F12" s="3">
        <f>G28</f>
        <v>13</v>
      </c>
      <c r="G12" s="9"/>
      <c r="H12" s="51" t="s">
        <v>7</v>
      </c>
      <c r="I12" s="6">
        <f>G27</f>
        <v>11</v>
      </c>
      <c r="J12" s="9"/>
      <c r="K12" s="22" t="s">
        <v>109</v>
      </c>
      <c r="L12" s="2">
        <f>G29</f>
        <v>1.25</v>
      </c>
      <c r="M12" s="9"/>
      <c r="N12" s="9"/>
      <c r="O12" s="89"/>
      <c r="V12" s="142"/>
      <c r="W12" s="79"/>
      <c r="X12" s="93"/>
      <c r="Y12" s="140"/>
      <c r="Z12" s="140"/>
      <c r="AA12" s="140"/>
      <c r="AB12" s="140"/>
      <c r="AC12" s="140"/>
      <c r="AD12" s="140"/>
      <c r="AE12" s="140"/>
      <c r="AF12" s="140"/>
    </row>
    <row r="13" spans="1:32">
      <c r="B13" s="149"/>
      <c r="C13" s="154"/>
      <c r="D13" s="9"/>
      <c r="E13" s="9"/>
      <c r="F13" s="24"/>
      <c r="G13" s="9"/>
      <c r="H13" s="9"/>
      <c r="I13" s="24"/>
      <c r="J13" s="9"/>
      <c r="K13" s="9"/>
      <c r="L13" s="10"/>
      <c r="N13" s="9"/>
      <c r="O13" s="89"/>
      <c r="V13" s="142"/>
      <c r="W13" s="79"/>
      <c r="X13" s="93"/>
      <c r="Y13" s="140"/>
      <c r="Z13" s="140"/>
      <c r="AA13" s="140"/>
      <c r="AB13" s="140"/>
      <c r="AC13" s="140"/>
      <c r="AD13" s="140"/>
      <c r="AE13" s="140"/>
      <c r="AF13" s="140"/>
    </row>
    <row r="14" spans="1:32">
      <c r="B14" s="149"/>
      <c r="C14" s="155"/>
      <c r="D14" s="9"/>
      <c r="E14" s="9"/>
      <c r="F14" s="26"/>
      <c r="G14" s="9"/>
      <c r="H14" s="9"/>
      <c r="I14" s="26"/>
      <c r="J14" s="9"/>
      <c r="K14" s="9"/>
      <c r="L14" s="26"/>
      <c r="M14" s="9"/>
      <c r="N14" s="55"/>
      <c r="O14" s="89"/>
      <c r="V14" s="142"/>
      <c r="W14" s="79"/>
      <c r="X14" s="93"/>
      <c r="Y14" s="140"/>
      <c r="Z14" s="140"/>
      <c r="AA14" s="140"/>
      <c r="AB14" s="140"/>
      <c r="AC14" s="140"/>
      <c r="AD14" s="140"/>
      <c r="AE14" s="140"/>
      <c r="AF14" s="140"/>
    </row>
    <row r="15" spans="1:32" ht="30.75" customHeight="1">
      <c r="B15" s="582" t="s">
        <v>54</v>
      </c>
      <c r="C15" s="583"/>
      <c r="D15" s="9"/>
      <c r="E15" s="496" t="s">
        <v>49</v>
      </c>
      <c r="F15" s="497"/>
      <c r="G15" s="9"/>
      <c r="H15" s="496" t="s">
        <v>12</v>
      </c>
      <c r="I15" s="497"/>
      <c r="J15" s="9"/>
      <c r="K15" s="496" t="s">
        <v>109</v>
      </c>
      <c r="L15" s="497"/>
      <c r="M15" s="9"/>
      <c r="N15" s="9"/>
      <c r="O15" s="89"/>
      <c r="V15" s="142"/>
      <c r="W15" s="79"/>
      <c r="X15" s="93"/>
      <c r="Y15" s="140"/>
      <c r="Z15" s="139"/>
      <c r="AA15" s="7"/>
      <c r="AB15" s="140"/>
      <c r="AC15" s="140"/>
      <c r="AD15" s="140"/>
      <c r="AE15" s="140"/>
      <c r="AF15" s="140"/>
    </row>
    <row r="16" spans="1:32" ht="15.75" thickBot="1">
      <c r="B16" s="156"/>
      <c r="C16" s="157"/>
      <c r="D16" s="9"/>
      <c r="E16" s="9"/>
      <c r="F16" s="9"/>
      <c r="G16" s="9"/>
      <c r="H16" s="9"/>
      <c r="I16" s="9"/>
      <c r="J16" s="9"/>
      <c r="K16" s="9"/>
      <c r="L16" s="9"/>
      <c r="M16" s="9"/>
      <c r="N16" s="9"/>
      <c r="O16" s="226"/>
      <c r="V16" s="142"/>
      <c r="W16" s="79"/>
      <c r="X16" s="93"/>
      <c r="Y16" s="140"/>
      <c r="Z16" s="140"/>
      <c r="AA16" s="140"/>
      <c r="AB16" s="23"/>
      <c r="AC16" s="23"/>
      <c r="AD16" s="23"/>
      <c r="AE16" s="23"/>
      <c r="AF16" s="23"/>
    </row>
    <row r="17" spans="2:32">
      <c r="D17" s="9"/>
      <c r="E17" s="9"/>
      <c r="F17" s="9"/>
      <c r="G17" s="9"/>
      <c r="H17" s="9"/>
      <c r="I17" s="9"/>
      <c r="J17" s="9"/>
      <c r="K17" s="9"/>
      <c r="L17" s="9"/>
      <c r="M17" s="9"/>
      <c r="N17" s="9"/>
      <c r="V17" s="142"/>
      <c r="W17" s="79"/>
      <c r="X17" s="93"/>
      <c r="Y17" s="140"/>
      <c r="Z17" s="140"/>
      <c r="AA17" s="140"/>
      <c r="AB17" s="23"/>
      <c r="AC17" s="69"/>
      <c r="AD17" s="23"/>
      <c r="AE17" s="23"/>
      <c r="AF17" s="23"/>
    </row>
    <row r="18" spans="2:32">
      <c r="B18" s="477" t="s">
        <v>50</v>
      </c>
      <c r="C18" s="560"/>
      <c r="D18" s="560"/>
      <c r="E18" s="560"/>
      <c r="F18" s="34"/>
      <c r="G18" s="35">
        <f>J5-F5</f>
        <v>-3.5500000000000007</v>
      </c>
      <c r="H18" s="361"/>
      <c r="I18" s="584" t="s">
        <v>51</v>
      </c>
      <c r="J18" s="585"/>
      <c r="K18" s="585"/>
      <c r="L18" s="585"/>
      <c r="M18" s="586"/>
      <c r="N18" s="9"/>
      <c r="O18" s="89"/>
      <c r="P18" s="517"/>
      <c r="Q18" s="594"/>
      <c r="R18" s="70"/>
      <c r="S18" s="70"/>
      <c r="T18" s="70"/>
      <c r="U18" s="224"/>
      <c r="V18" s="142"/>
      <c r="W18" s="79"/>
      <c r="X18" s="93"/>
      <c r="Y18" s="140"/>
      <c r="Z18" s="139"/>
      <c r="AA18" s="140"/>
      <c r="AB18" s="23"/>
      <c r="AC18" s="23"/>
      <c r="AD18" s="23"/>
      <c r="AE18" s="23"/>
      <c r="AF18" s="23"/>
    </row>
    <row r="19" spans="2:32" ht="30">
      <c r="B19" s="477" t="s">
        <v>46</v>
      </c>
      <c r="C19" s="560"/>
      <c r="D19" s="560"/>
      <c r="E19" s="560"/>
      <c r="F19" s="34"/>
      <c r="G19" s="36">
        <f>IF(G18&lt;0,0,G18)</f>
        <v>0</v>
      </c>
      <c r="H19" s="163"/>
      <c r="I19" s="129" t="s">
        <v>25</v>
      </c>
      <c r="J19" s="130" t="s">
        <v>8</v>
      </c>
      <c r="K19" s="130" t="s">
        <v>27</v>
      </c>
      <c r="L19" s="130" t="s">
        <v>95</v>
      </c>
      <c r="M19" s="131" t="s">
        <v>26</v>
      </c>
      <c r="N19" s="9"/>
      <c r="O19" s="89"/>
      <c r="P19" s="517"/>
      <c r="Q19" s="517"/>
      <c r="R19" s="226"/>
      <c r="S19" s="226"/>
      <c r="T19" s="226"/>
      <c r="U19" s="8"/>
      <c r="V19" s="142"/>
      <c r="W19" s="79"/>
      <c r="X19" s="93"/>
      <c r="Y19" s="140"/>
      <c r="Z19" s="140"/>
      <c r="AA19" s="140"/>
      <c r="AB19" s="23"/>
      <c r="AC19" s="23"/>
      <c r="AD19" s="23"/>
      <c r="AE19" s="23"/>
      <c r="AF19" s="23"/>
    </row>
    <row r="20" spans="2:32">
      <c r="B20" s="477" t="s">
        <v>37</v>
      </c>
      <c r="C20" s="560"/>
      <c r="D20" s="560"/>
      <c r="E20" s="560"/>
      <c r="F20" s="34" t="s">
        <v>8</v>
      </c>
      <c r="G20" s="37">
        <f>F12</f>
        <v>13</v>
      </c>
      <c r="H20" s="163"/>
      <c r="I20" s="132">
        <f>G18</f>
        <v>-3.5500000000000007</v>
      </c>
      <c r="J20" s="133">
        <f>G20</f>
        <v>13</v>
      </c>
      <c r="K20" s="133">
        <f>ABS(I20)</f>
        <v>3.5500000000000007</v>
      </c>
      <c r="L20" s="134">
        <f>IF(I20&gt;=0,0,IF(AND(I20&lt;0,J20&gt;K20),K20,IF(AND(I20&lt;0,J20&lt;=K20),J20)))</f>
        <v>3.5500000000000007</v>
      </c>
      <c r="M20" s="135">
        <f>IF(I20&gt;=0,0,IF(AND(I20&lt;0,J20&gt;K20),0,IF(AND(I20&lt;0,J20&lt;=K20),K20-J20)))</f>
        <v>0</v>
      </c>
      <c r="N20" s="9"/>
      <c r="O20" s="89"/>
      <c r="P20" s="517"/>
      <c r="Q20" s="517"/>
      <c r="R20" s="226"/>
      <c r="S20" s="226"/>
      <c r="T20" s="226"/>
      <c r="U20" s="8"/>
      <c r="V20" s="140"/>
      <c r="W20" s="140"/>
      <c r="X20" s="140"/>
      <c r="Y20" s="140"/>
      <c r="Z20" s="140"/>
      <c r="AA20" s="140"/>
      <c r="AB20" s="23"/>
      <c r="AC20" s="23"/>
      <c r="AD20" s="23"/>
      <c r="AE20" s="23"/>
      <c r="AF20" s="23"/>
    </row>
    <row r="21" spans="2:32" ht="15" customHeight="1">
      <c r="B21" s="477" t="s">
        <v>98</v>
      </c>
      <c r="C21" s="560"/>
      <c r="D21" s="560"/>
      <c r="E21" s="560"/>
      <c r="F21" s="83"/>
      <c r="G21" s="84">
        <f>L20</f>
        <v>3.5500000000000007</v>
      </c>
      <c r="H21" s="362"/>
      <c r="I21" s="1"/>
      <c r="J21" s="1"/>
      <c r="K21" s="1"/>
      <c r="L21" s="89"/>
      <c r="M21" s="89"/>
      <c r="N21" s="9"/>
      <c r="O21" s="89"/>
      <c r="P21" s="517"/>
      <c r="Q21" s="517"/>
      <c r="R21" s="226"/>
      <c r="S21" s="226"/>
      <c r="T21" s="226"/>
      <c r="U21" s="8"/>
      <c r="V21" s="140"/>
      <c r="W21" s="140"/>
      <c r="X21" s="140"/>
      <c r="Y21" s="140"/>
      <c r="Z21" s="140"/>
      <c r="AA21" s="68"/>
      <c r="AB21" s="63"/>
      <c r="AC21" s="23"/>
      <c r="AD21" s="23"/>
      <c r="AE21" s="23"/>
      <c r="AF21" s="23"/>
    </row>
    <row r="22" spans="2:32" ht="15" customHeight="1">
      <c r="B22" s="477" t="s">
        <v>31</v>
      </c>
      <c r="C22" s="560"/>
      <c r="D22" s="560"/>
      <c r="E22" s="560"/>
      <c r="F22" s="34" t="s">
        <v>6</v>
      </c>
      <c r="G22" s="42">
        <f>M20</f>
        <v>0</v>
      </c>
      <c r="H22" s="362"/>
      <c r="I22" s="1"/>
      <c r="J22" s="1"/>
      <c r="K22" s="1"/>
      <c r="L22" s="89"/>
      <c r="M22" s="89"/>
      <c r="N22" s="9"/>
      <c r="O22" s="17"/>
      <c r="P22" s="517"/>
      <c r="Q22" s="517"/>
      <c r="R22" s="226"/>
      <c r="S22" s="226"/>
      <c r="T22" s="226"/>
      <c r="U22" s="23"/>
      <c r="V22" s="140"/>
      <c r="W22" s="140"/>
      <c r="X22" s="140"/>
      <c r="Y22" s="140"/>
      <c r="Z22" s="140"/>
      <c r="AA22" s="68"/>
      <c r="AB22" s="82"/>
      <c r="AC22" s="23"/>
      <c r="AD22" s="23"/>
      <c r="AE22" s="23"/>
      <c r="AF22" s="23"/>
    </row>
    <row r="23" spans="2:32" ht="15" customHeight="1">
      <c r="D23" s="341"/>
      <c r="E23" s="77"/>
      <c r="F23" s="77"/>
      <c r="G23" s="77"/>
      <c r="H23" s="77"/>
      <c r="I23" s="77"/>
      <c r="J23" s="77"/>
      <c r="K23" s="77"/>
      <c r="L23" s="68"/>
      <c r="M23" s="340"/>
      <c r="N23" s="9"/>
      <c r="O23" s="17"/>
      <c r="P23" s="517"/>
      <c r="Q23" s="517"/>
      <c r="R23" s="226"/>
      <c r="S23" s="226"/>
      <c r="T23" s="226"/>
      <c r="U23" s="23"/>
      <c r="V23" s="70"/>
      <c r="W23" s="70"/>
      <c r="X23" s="70"/>
      <c r="Y23" s="70"/>
      <c r="Z23" s="70"/>
      <c r="AA23" s="68"/>
      <c r="AB23" s="63"/>
      <c r="AC23" s="23"/>
      <c r="AD23" s="23"/>
      <c r="AE23" s="64"/>
      <c r="AF23" s="64"/>
    </row>
    <row r="24" spans="2:32" ht="15.75" thickBot="1">
      <c r="N24" s="9"/>
      <c r="O24" s="17"/>
      <c r="P24" s="17"/>
      <c r="Q24" s="17"/>
      <c r="R24" s="17"/>
      <c r="S24" s="17"/>
      <c r="T24" s="17"/>
      <c r="U24" s="17"/>
      <c r="V24" s="140"/>
      <c r="W24" s="140"/>
      <c r="X24" s="140"/>
      <c r="Y24" s="140"/>
      <c r="Z24" s="140"/>
      <c r="AA24" s="68"/>
      <c r="AB24" s="63"/>
      <c r="AC24" s="23"/>
      <c r="AD24" s="23"/>
      <c r="AE24" s="23"/>
      <c r="AF24" s="23"/>
    </row>
    <row r="25" spans="2:32" ht="15.75" thickTop="1">
      <c r="B25" s="17"/>
      <c r="C25" s="72"/>
      <c r="D25" s="523" t="s">
        <v>152</v>
      </c>
      <c r="E25" s="524"/>
      <c r="F25" s="525"/>
      <c r="G25" s="71"/>
      <c r="H25" s="9"/>
      <c r="I25" s="9"/>
      <c r="J25" s="9"/>
      <c r="K25" s="9"/>
      <c r="L25" s="9"/>
      <c r="M25" s="9"/>
      <c r="N25" s="9"/>
      <c r="O25" s="17"/>
      <c r="P25" s="89"/>
      <c r="Q25" s="17"/>
      <c r="R25" s="17"/>
      <c r="S25" s="17"/>
      <c r="T25" s="17"/>
      <c r="U25" s="17"/>
      <c r="V25" s="140"/>
      <c r="W25" s="140"/>
      <c r="X25" s="140"/>
      <c r="Y25" s="140"/>
      <c r="Z25" s="140"/>
      <c r="AA25" s="68"/>
      <c r="AB25" s="63"/>
      <c r="AC25" s="23"/>
      <c r="AD25" s="23"/>
      <c r="AE25" s="23"/>
      <c r="AF25" s="23"/>
    </row>
    <row r="26" spans="2:32">
      <c r="B26" s="477" t="s">
        <v>150</v>
      </c>
      <c r="C26" s="595"/>
      <c r="D26" s="520" t="s">
        <v>149</v>
      </c>
      <c r="E26" s="521"/>
      <c r="F26" s="522"/>
      <c r="G26" s="259" t="s">
        <v>151</v>
      </c>
      <c r="I26" s="488" t="s">
        <v>157</v>
      </c>
      <c r="J26" s="558"/>
      <c r="K26" s="558"/>
      <c r="L26" s="558"/>
      <c r="M26" s="558"/>
      <c r="N26" s="559"/>
      <c r="O26" s="17"/>
      <c r="P26" s="17"/>
      <c r="Q26" s="17"/>
      <c r="R26" s="17"/>
      <c r="S26" s="17"/>
      <c r="T26" s="17"/>
      <c r="U26" s="17"/>
      <c r="V26" s="77"/>
      <c r="W26" s="77"/>
      <c r="X26" s="77"/>
      <c r="Y26" s="77"/>
      <c r="Z26" s="77"/>
      <c r="AA26" s="68"/>
      <c r="AB26" s="39"/>
      <c r="AC26" s="23"/>
      <c r="AD26" s="23"/>
      <c r="AE26" s="23"/>
      <c r="AF26" s="23"/>
    </row>
    <row r="27" spans="2:32">
      <c r="B27" s="501" t="s">
        <v>13</v>
      </c>
      <c r="C27" s="591"/>
      <c r="D27" s="260">
        <v>0</v>
      </c>
      <c r="E27" s="261">
        <v>1</v>
      </c>
      <c r="F27" s="262">
        <v>10</v>
      </c>
      <c r="G27" s="272">
        <f>SUM(D27:F27)</f>
        <v>11</v>
      </c>
      <c r="I27" s="477" t="s">
        <v>47</v>
      </c>
      <c r="J27" s="560"/>
      <c r="K27" s="560"/>
      <c r="L27" s="560"/>
      <c r="M27" s="560"/>
      <c r="N27" s="44">
        <f>G19</f>
        <v>0</v>
      </c>
      <c r="O27" s="17"/>
      <c r="P27" s="17"/>
      <c r="Q27" s="17"/>
      <c r="R27" s="17"/>
      <c r="S27" s="17"/>
      <c r="T27" s="17"/>
      <c r="U27" s="17"/>
      <c r="V27" s="77"/>
      <c r="W27" s="77"/>
      <c r="X27" s="77"/>
      <c r="Y27" s="77"/>
      <c r="Z27" s="140"/>
      <c r="AA27" s="68"/>
      <c r="AB27" s="63"/>
      <c r="AC27" s="23"/>
      <c r="AD27" s="23"/>
      <c r="AE27" s="23"/>
      <c r="AF27" s="23"/>
    </row>
    <row r="28" spans="2:32">
      <c r="B28" s="503" t="s">
        <v>14</v>
      </c>
      <c r="C28" s="592"/>
      <c r="D28" s="263">
        <v>12</v>
      </c>
      <c r="E28" s="264">
        <v>1</v>
      </c>
      <c r="F28" s="265">
        <v>0</v>
      </c>
      <c r="G28" s="273">
        <f t="shared" ref="G28:G31" si="0">SUM(D28:F28)</f>
        <v>13</v>
      </c>
      <c r="I28" s="477" t="s">
        <v>99</v>
      </c>
      <c r="J28" s="560"/>
      <c r="K28" s="560"/>
      <c r="L28" s="560"/>
      <c r="M28" s="560"/>
      <c r="N28" s="45">
        <f>G21</f>
        <v>3.5500000000000007</v>
      </c>
      <c r="O28" s="17"/>
      <c r="P28" s="17"/>
      <c r="Q28" s="17"/>
      <c r="R28" s="17"/>
      <c r="S28" s="17"/>
      <c r="T28" s="17"/>
      <c r="U28" s="17"/>
      <c r="V28" s="76"/>
      <c r="W28" s="76"/>
      <c r="X28" s="76"/>
      <c r="Y28" s="76"/>
      <c r="Z28" s="76"/>
      <c r="AA28" s="68"/>
      <c r="AB28" s="63"/>
      <c r="AC28" s="23"/>
      <c r="AD28" s="23"/>
      <c r="AE28" s="23"/>
      <c r="AF28" s="23"/>
    </row>
    <row r="29" spans="2:32">
      <c r="B29" s="505" t="s">
        <v>109</v>
      </c>
      <c r="C29" s="590"/>
      <c r="D29" s="266">
        <v>0.25</v>
      </c>
      <c r="E29" s="267">
        <v>0.5</v>
      </c>
      <c r="F29" s="268">
        <v>0.5</v>
      </c>
      <c r="G29" s="274">
        <f t="shared" si="0"/>
        <v>1.25</v>
      </c>
      <c r="I29" s="477" t="s">
        <v>9</v>
      </c>
      <c r="J29" s="560"/>
      <c r="K29" s="560"/>
      <c r="L29" s="560"/>
      <c r="M29" s="560"/>
      <c r="N29" s="46">
        <f>G22</f>
        <v>0</v>
      </c>
      <c r="O29" s="17"/>
      <c r="P29" s="17"/>
      <c r="Q29" s="17"/>
      <c r="R29" s="17"/>
      <c r="S29" s="17"/>
      <c r="T29" s="17"/>
      <c r="U29" s="17"/>
      <c r="V29" s="70"/>
      <c r="W29" s="70"/>
      <c r="X29" s="70"/>
      <c r="Y29" s="70"/>
      <c r="Z29" s="70"/>
      <c r="AA29" s="140"/>
      <c r="AB29" s="23"/>
      <c r="AC29" s="23"/>
      <c r="AD29" s="23"/>
      <c r="AE29" s="23"/>
      <c r="AF29" s="23"/>
    </row>
    <row r="30" spans="2:32">
      <c r="B30" s="512" t="s">
        <v>154</v>
      </c>
      <c r="C30" s="593"/>
      <c r="D30" s="269">
        <v>0.1</v>
      </c>
      <c r="E30" s="270">
        <v>0.1</v>
      </c>
      <c r="F30" s="271">
        <v>0.1</v>
      </c>
      <c r="G30" s="275">
        <f t="shared" si="0"/>
        <v>0.30000000000000004</v>
      </c>
      <c r="H30" s="9"/>
      <c r="I30" s="9"/>
      <c r="J30" s="9"/>
      <c r="K30" s="9"/>
      <c r="L30" s="9"/>
      <c r="M30" s="9"/>
      <c r="N30" s="9"/>
      <c r="O30" s="17"/>
      <c r="P30" s="17"/>
      <c r="Q30" s="17"/>
      <c r="R30" s="17"/>
      <c r="S30" s="17"/>
      <c r="T30" s="17"/>
      <c r="U30" s="17"/>
      <c r="V30" s="70"/>
      <c r="W30" s="70"/>
      <c r="X30" s="70"/>
      <c r="Y30" s="70"/>
      <c r="Z30" s="70"/>
      <c r="AA30" s="140"/>
      <c r="AB30" s="23"/>
      <c r="AC30" s="23"/>
      <c r="AD30" s="23"/>
      <c r="AE30" s="23"/>
      <c r="AF30" s="23"/>
    </row>
    <row r="31" spans="2:32" s="342" customFormat="1">
      <c r="B31" s="587" t="s">
        <v>83</v>
      </c>
      <c r="C31" s="588"/>
      <c r="D31" s="331">
        <v>0.75</v>
      </c>
      <c r="E31" s="332">
        <v>0.5</v>
      </c>
      <c r="F31" s="333">
        <v>0.75</v>
      </c>
      <c r="G31" s="334">
        <f t="shared" si="0"/>
        <v>2</v>
      </c>
      <c r="H31" s="9"/>
      <c r="I31" s="9"/>
      <c r="J31" s="9"/>
      <c r="K31" s="9"/>
      <c r="L31" s="9"/>
      <c r="M31" s="9"/>
      <c r="N31" s="9"/>
      <c r="O31" s="17"/>
      <c r="P31" s="17"/>
      <c r="Q31" s="17"/>
      <c r="R31" s="17"/>
      <c r="S31" s="17"/>
      <c r="T31" s="17"/>
      <c r="U31" s="17"/>
      <c r="V31" s="345"/>
      <c r="W31" s="345"/>
      <c r="X31" s="345"/>
      <c r="Y31" s="345"/>
      <c r="Z31" s="345"/>
      <c r="AA31" s="341"/>
      <c r="AB31" s="23"/>
      <c r="AC31" s="23"/>
      <c r="AD31" s="23"/>
      <c r="AE31" s="23"/>
      <c r="AF31" s="23"/>
    </row>
    <row r="32" spans="2:32" s="342" customFormat="1" ht="15.75" thickBot="1">
      <c r="B32" s="226"/>
      <c r="C32" s="258"/>
      <c r="D32" s="255"/>
      <c r="E32" s="256"/>
      <c r="F32" s="257"/>
      <c r="G32" s="71"/>
      <c r="H32" s="9"/>
      <c r="I32" s="9"/>
      <c r="J32" s="9"/>
      <c r="K32" s="9"/>
      <c r="L32" s="9"/>
      <c r="M32" s="9"/>
      <c r="N32" s="9"/>
      <c r="O32" s="17"/>
      <c r="P32" s="17"/>
      <c r="Q32" s="17"/>
      <c r="R32" s="17"/>
      <c r="S32" s="17"/>
      <c r="T32" s="17"/>
      <c r="U32" s="17"/>
      <c r="V32" s="345"/>
      <c r="W32" s="345"/>
      <c r="X32" s="345"/>
      <c r="Y32" s="345"/>
      <c r="Z32" s="345"/>
      <c r="AA32" s="341"/>
      <c r="AB32" s="23"/>
      <c r="AC32" s="23"/>
      <c r="AD32" s="23"/>
      <c r="AE32" s="23"/>
      <c r="AF32" s="23"/>
    </row>
    <row r="33" spans="1:32" s="342" customFormat="1" ht="15.75" thickTop="1">
      <c r="H33" s="9"/>
      <c r="I33" s="9"/>
      <c r="J33" s="9"/>
      <c r="K33" s="9"/>
      <c r="L33" s="9"/>
      <c r="M33" s="9"/>
      <c r="N33" s="9"/>
      <c r="O33" s="17"/>
      <c r="P33" s="17"/>
      <c r="Q33" s="17"/>
      <c r="R33" s="17"/>
      <c r="S33" s="17"/>
      <c r="T33" s="17"/>
      <c r="U33" s="17"/>
      <c r="V33" s="345"/>
      <c r="W33" s="345"/>
      <c r="X33" s="345"/>
      <c r="Y33" s="345"/>
      <c r="Z33" s="345"/>
      <c r="AA33" s="341"/>
      <c r="AB33" s="23"/>
      <c r="AC33" s="23"/>
      <c r="AD33" s="23"/>
      <c r="AE33" s="23"/>
      <c r="AF33" s="23"/>
    </row>
    <row r="34" spans="1:32">
      <c r="I34" s="89"/>
      <c r="J34" s="125"/>
      <c r="V34" s="79"/>
      <c r="W34" s="79"/>
      <c r="X34" s="79"/>
      <c r="Y34" s="79"/>
      <c r="Z34" s="79"/>
      <c r="AA34" s="79"/>
    </row>
    <row r="35" spans="1:32" ht="18.75">
      <c r="B35" s="580" t="s">
        <v>52</v>
      </c>
      <c r="C35" s="560"/>
      <c r="D35" s="560"/>
      <c r="E35" s="560"/>
      <c r="F35" s="560"/>
      <c r="G35" s="560"/>
      <c r="H35" s="560"/>
      <c r="I35" s="560"/>
      <c r="J35" s="560"/>
      <c r="K35" s="560"/>
      <c r="L35" s="560"/>
      <c r="M35" s="581"/>
      <c r="N35" s="205"/>
      <c r="O35" s="205"/>
      <c r="P35" s="205"/>
      <c r="Q35" s="205"/>
      <c r="R35" s="205"/>
      <c r="S35" s="205"/>
      <c r="T35" s="205"/>
      <c r="U35" s="205"/>
    </row>
    <row r="36" spans="1:32" ht="15.75" thickBot="1">
      <c r="A36" s="9"/>
      <c r="B36" s="462"/>
      <c r="C36" s="462"/>
      <c r="D36" s="462"/>
      <c r="E36" s="462"/>
      <c r="F36" s="462"/>
      <c r="G36" s="462"/>
      <c r="H36" s="462"/>
      <c r="I36" s="462"/>
      <c r="J36" s="233"/>
      <c r="K36" s="462"/>
      <c r="L36" s="462"/>
      <c r="M36" s="462"/>
      <c r="N36" s="463"/>
      <c r="O36" s="463"/>
      <c r="P36" s="463"/>
      <c r="Q36" s="463"/>
      <c r="R36" s="356"/>
      <c r="S36" s="356"/>
      <c r="T36" s="356"/>
      <c r="U36" s="356"/>
      <c r="V36" s="158"/>
    </row>
    <row r="37" spans="1:32" ht="15.75" thickBot="1">
      <c r="A37" s="9"/>
      <c r="B37" s="419"/>
      <c r="C37" s="464"/>
      <c r="D37" s="465"/>
      <c r="E37" s="579" t="s">
        <v>136</v>
      </c>
      <c r="F37" s="578"/>
      <c r="G37" s="417"/>
      <c r="H37" s="577" t="s">
        <v>143</v>
      </c>
      <c r="I37" s="578"/>
      <c r="J37" s="239"/>
      <c r="K37" s="419"/>
      <c r="L37" s="465"/>
      <c r="M37" s="417"/>
      <c r="N37" s="418"/>
      <c r="O37" s="418"/>
      <c r="P37" s="418"/>
      <c r="Q37" s="418"/>
      <c r="R37" s="357"/>
      <c r="S37" s="357"/>
      <c r="T37" s="357"/>
      <c r="U37" s="357"/>
      <c r="V37" s="158"/>
    </row>
    <row r="38" spans="1:32">
      <c r="A38" s="9"/>
      <c r="B38" s="461"/>
      <c r="C38" s="466" t="s">
        <v>123</v>
      </c>
      <c r="D38" s="467" t="s">
        <v>119</v>
      </c>
      <c r="E38" s="422" t="s">
        <v>131</v>
      </c>
      <c r="F38" s="402" t="s">
        <v>144</v>
      </c>
      <c r="G38" s="417"/>
      <c r="H38" s="401" t="s">
        <v>131</v>
      </c>
      <c r="I38" s="402" t="s">
        <v>145</v>
      </c>
      <c r="J38" s="417"/>
      <c r="K38" s="461"/>
      <c r="L38" s="460" t="s">
        <v>142</v>
      </c>
      <c r="M38" s="417"/>
      <c r="N38" s="418"/>
      <c r="O38" s="418"/>
      <c r="P38" s="418"/>
      <c r="Q38" s="418"/>
      <c r="R38" s="357"/>
      <c r="S38" s="357"/>
      <c r="T38" s="357"/>
      <c r="U38" s="357"/>
      <c r="V38" s="158"/>
    </row>
    <row r="39" spans="1:32">
      <c r="A39" s="9"/>
      <c r="B39" s="423" t="s">
        <v>120</v>
      </c>
      <c r="C39" s="424">
        <v>5</v>
      </c>
      <c r="D39" s="468">
        <f>L39</f>
        <v>10</v>
      </c>
      <c r="E39" s="469">
        <f>MAX(0.001,F39)*C39/SUM(C39*MAX(0.001,F39)+C40*MAX(0.001,F40)+C41*MAX(0.001,F41))</f>
        <v>0.92300592262133685</v>
      </c>
      <c r="F39" s="426">
        <f>D28</f>
        <v>12</v>
      </c>
      <c r="G39" s="427"/>
      <c r="H39" s="407">
        <f>MAX(0.001,I39)*C39/SUM(C39*MAX(0.001,I39)+C40*MAX(0.001,I40)+C41*MAX(0.001,I41))</f>
        <v>9.090082719752749E-5</v>
      </c>
      <c r="I39" s="426">
        <f>D27</f>
        <v>0</v>
      </c>
      <c r="J39" s="427"/>
      <c r="K39" s="442" t="s">
        <v>120</v>
      </c>
      <c r="L39" s="240">
        <v>10</v>
      </c>
      <c r="M39" s="417"/>
      <c r="N39" s="418"/>
      <c r="O39" s="418"/>
      <c r="P39" s="418"/>
      <c r="Q39" s="418"/>
      <c r="R39" s="357"/>
      <c r="S39" s="357"/>
      <c r="T39" s="357"/>
      <c r="U39" s="357"/>
      <c r="V39" s="158"/>
    </row>
    <row r="40" spans="1:32">
      <c r="A40" s="9"/>
      <c r="B40" s="429" t="s">
        <v>121</v>
      </c>
      <c r="C40" s="417">
        <v>5</v>
      </c>
      <c r="D40" s="470">
        <f>L40</f>
        <v>75</v>
      </c>
      <c r="E40" s="469">
        <f>MAX(0.001,F40)*C40/SUM(C39*MAX(0.001,F39)+C40*MAX(0.001,F40)+C41*MAX(0.001,F41))</f>
        <v>7.6917160218444747E-2</v>
      </c>
      <c r="F40" s="426">
        <f>E28</f>
        <v>1</v>
      </c>
      <c r="G40" s="427"/>
      <c r="H40" s="407">
        <f>MAX(0.001,I40)*C40/SUM(C39*MAX(0.001,I39)+C40*MAX(0.001,I40)+C41*MAX(0.001,I41))</f>
        <v>9.0900827197527498E-2</v>
      </c>
      <c r="I40" s="426">
        <f>E27</f>
        <v>1</v>
      </c>
      <c r="J40" s="427"/>
      <c r="K40" s="442" t="s">
        <v>121</v>
      </c>
      <c r="L40" s="240">
        <v>75</v>
      </c>
      <c r="M40" s="417"/>
      <c r="N40" s="418"/>
      <c r="O40" s="418"/>
      <c r="P40" s="418"/>
      <c r="Q40" s="418"/>
      <c r="R40" s="358"/>
      <c r="S40" s="358"/>
      <c r="T40" s="358"/>
      <c r="U40" s="358"/>
      <c r="V40" s="158"/>
    </row>
    <row r="41" spans="1:32">
      <c r="A41" s="9"/>
      <c r="B41" s="430" t="s">
        <v>122</v>
      </c>
      <c r="C41" s="431">
        <v>5</v>
      </c>
      <c r="D41" s="471">
        <f>L41</f>
        <v>100</v>
      </c>
      <c r="E41" s="469">
        <f>MAX(0.001,F41)*C41/SUM(C39*MAX(0.001,F39)+C40*MAX(0.001,F40)+C41*MAX(0.001,F41))</f>
        <v>7.6917160218444749E-5</v>
      </c>
      <c r="F41" s="426">
        <f>F28</f>
        <v>0</v>
      </c>
      <c r="G41" s="427"/>
      <c r="H41" s="407">
        <f>MAX(0.001,I41)*C41/SUM(C39*MAX(0.001,I39)+C40*MAX(0.001,I40)+C41*MAX(0.001,I41))</f>
        <v>0.9090082719752749</v>
      </c>
      <c r="I41" s="426">
        <f>F27</f>
        <v>10</v>
      </c>
      <c r="J41" s="427"/>
      <c r="K41" s="442" t="s">
        <v>122</v>
      </c>
      <c r="L41" s="240">
        <v>100</v>
      </c>
      <c r="M41" s="417"/>
      <c r="N41" s="418"/>
      <c r="O41" s="418"/>
      <c r="P41" s="418"/>
      <c r="Q41" s="418"/>
      <c r="R41" s="358"/>
      <c r="S41" s="358"/>
      <c r="T41" s="358"/>
      <c r="U41" s="358"/>
      <c r="V41" s="158"/>
    </row>
    <row r="42" spans="1:32" ht="15.75" thickBot="1">
      <c r="A42" s="9"/>
      <c r="B42" s="433"/>
      <c r="C42" s="434">
        <f>SUM(C39:C41)</f>
        <v>15</v>
      </c>
      <c r="D42" s="472"/>
      <c r="E42" s="436" t="s">
        <v>139</v>
      </c>
      <c r="F42" s="413">
        <f>E39*D39+E40*D40+E41*D41</f>
        <v>15.006537958618567</v>
      </c>
      <c r="G42" s="427"/>
      <c r="H42" s="395" t="s">
        <v>141</v>
      </c>
      <c r="I42" s="413">
        <f>D39*H39+D40*H40+D41*H41</f>
        <v>97.719298245614027</v>
      </c>
      <c r="J42" s="427"/>
      <c r="K42" s="444"/>
      <c r="L42" s="426"/>
      <c r="M42" s="417"/>
      <c r="N42" s="418"/>
      <c r="O42" s="418"/>
      <c r="P42" s="418"/>
      <c r="Q42" s="418"/>
      <c r="R42" s="358"/>
      <c r="S42" s="358"/>
      <c r="T42" s="358"/>
      <c r="U42" s="358"/>
      <c r="V42" s="158"/>
    </row>
    <row r="43" spans="1:32" ht="15.75" thickBot="1">
      <c r="A43" s="9"/>
      <c r="B43" s="417"/>
      <c r="C43" s="417"/>
      <c r="D43" s="427"/>
      <c r="E43" s="577" t="s">
        <v>136</v>
      </c>
      <c r="F43" s="578"/>
      <c r="G43" s="427"/>
      <c r="H43" s="427"/>
      <c r="I43" s="427"/>
      <c r="J43" s="427"/>
      <c r="K43" s="446" t="s">
        <v>126</v>
      </c>
      <c r="L43" s="241">
        <v>75</v>
      </c>
      <c r="M43" s="417"/>
      <c r="N43" s="418"/>
      <c r="O43" s="418"/>
      <c r="P43" s="418"/>
      <c r="Q43" s="418"/>
      <c r="R43" s="358"/>
      <c r="S43" s="358"/>
      <c r="T43" s="358"/>
      <c r="U43" s="358"/>
      <c r="V43" s="158"/>
    </row>
    <row r="44" spans="1:32" ht="15.75" thickBot="1">
      <c r="A44" s="9"/>
      <c r="B44" s="417"/>
      <c r="C44" s="417"/>
      <c r="D44" s="417"/>
      <c r="E44" s="401" t="s">
        <v>131</v>
      </c>
      <c r="F44" s="402" t="s">
        <v>156</v>
      </c>
      <c r="G44" s="417"/>
      <c r="H44" s="417"/>
      <c r="I44" s="417"/>
      <c r="J44" s="417"/>
      <c r="K44" s="417"/>
      <c r="L44" s="417"/>
      <c r="M44" s="417"/>
      <c r="N44" s="418"/>
      <c r="O44" s="418"/>
      <c r="P44" s="418"/>
      <c r="Q44" s="418"/>
      <c r="R44" s="358"/>
      <c r="S44" s="358"/>
      <c r="T44" s="358"/>
      <c r="U44" s="358"/>
      <c r="V44" s="158"/>
    </row>
    <row r="45" spans="1:32" ht="15.75" thickBot="1">
      <c r="A45" s="9"/>
      <c r="B45" s="458" t="s">
        <v>146</v>
      </c>
      <c r="C45" s="409">
        <f>N28*F42</f>
        <v>53.273209753095927</v>
      </c>
      <c r="D45" s="473"/>
      <c r="E45" s="407">
        <f>F45*C39/SUM(C39*F45+C40*F46+C41*F47)</f>
        <v>0.33333333333333337</v>
      </c>
      <c r="F45" s="408">
        <v>1E-3</v>
      </c>
      <c r="G45" s="440"/>
      <c r="H45" s="440"/>
      <c r="I45" s="440"/>
      <c r="J45" s="440"/>
      <c r="K45" s="440"/>
      <c r="L45" s="440"/>
      <c r="M45" s="440"/>
      <c r="N45" s="418"/>
      <c r="O45" s="418"/>
      <c r="P45" s="418"/>
      <c r="Q45" s="418"/>
      <c r="R45" s="358"/>
      <c r="S45" s="358"/>
      <c r="T45" s="358"/>
      <c r="U45" s="358"/>
      <c r="V45" s="158"/>
    </row>
    <row r="46" spans="1:32" ht="15.75" thickBot="1">
      <c r="A46" s="9"/>
      <c r="B46" s="405"/>
      <c r="C46" s="406"/>
      <c r="D46" s="474"/>
      <c r="E46" s="407">
        <f>F46*C40/SUM(C39*F45+C40*F46+C41*F47)</f>
        <v>0.33333333333333337</v>
      </c>
      <c r="F46" s="408">
        <v>1E-3</v>
      </c>
      <c r="G46" s="474"/>
      <c r="H46" s="474"/>
      <c r="I46" s="474"/>
      <c r="J46" s="474"/>
      <c r="K46" s="474"/>
      <c r="L46" s="474"/>
      <c r="M46" s="474"/>
      <c r="N46" s="475"/>
      <c r="O46" s="475"/>
      <c r="P46" s="475"/>
      <c r="Q46" s="475"/>
      <c r="R46" s="359"/>
      <c r="S46" s="359"/>
      <c r="T46" s="359"/>
      <c r="U46" s="359"/>
      <c r="V46" s="158"/>
    </row>
    <row r="47" spans="1:32">
      <c r="A47" s="9"/>
      <c r="B47" s="458" t="s">
        <v>133</v>
      </c>
      <c r="C47" s="409">
        <f>IF(N27=0,0,-1*((J5*I42)+(-1*F5)*F48))</f>
        <v>0</v>
      </c>
      <c r="D47" s="474"/>
      <c r="E47" s="407">
        <f>F47*C41/SUM(C39*F45+C40*F46+C41*F47)</f>
        <v>0.33333333333333337</v>
      </c>
      <c r="F47" s="408">
        <v>1E-3</v>
      </c>
      <c r="G47" s="474"/>
      <c r="H47" s="474"/>
      <c r="I47" s="474"/>
      <c r="J47" s="474"/>
      <c r="K47" s="474"/>
      <c r="L47" s="474"/>
      <c r="M47" s="474"/>
      <c r="N47" s="475"/>
      <c r="O47" s="475"/>
      <c r="P47" s="475"/>
      <c r="Q47" s="475"/>
      <c r="R47" s="359"/>
      <c r="S47" s="359"/>
      <c r="T47" s="359"/>
      <c r="U47" s="359"/>
      <c r="V47" s="158"/>
    </row>
    <row r="48" spans="1:32" ht="15.75" thickBot="1">
      <c r="A48" s="9"/>
      <c r="B48" s="410"/>
      <c r="C48" s="411"/>
      <c r="D48" s="474"/>
      <c r="E48" s="395" t="s">
        <v>155</v>
      </c>
      <c r="F48" s="413">
        <f>E45*D39+E46*D40+E47*D41</f>
        <v>61.666666666666671</v>
      </c>
      <c r="G48" s="474"/>
      <c r="H48" s="474"/>
      <c r="I48" s="474"/>
      <c r="J48" s="474"/>
      <c r="K48" s="474"/>
      <c r="L48" s="474"/>
      <c r="M48" s="474"/>
      <c r="N48" s="475"/>
      <c r="O48" s="475"/>
      <c r="P48" s="475"/>
      <c r="Q48" s="475"/>
      <c r="R48" s="359"/>
      <c r="S48" s="359"/>
      <c r="T48" s="359"/>
      <c r="U48" s="359"/>
      <c r="V48" s="158"/>
    </row>
    <row r="49" spans="1:22" ht="15.75" thickBot="1">
      <c r="A49" s="9"/>
      <c r="B49" s="437" t="s">
        <v>134</v>
      </c>
      <c r="C49" s="443">
        <f>N29*L43</f>
        <v>0</v>
      </c>
      <c r="D49" s="474"/>
      <c r="E49" s="474"/>
      <c r="F49" s="474"/>
      <c r="G49" s="474"/>
      <c r="H49" s="474"/>
      <c r="I49" s="474"/>
      <c r="J49" s="474"/>
      <c r="K49" s="474"/>
      <c r="L49" s="474"/>
      <c r="M49" s="474"/>
      <c r="N49" s="475"/>
      <c r="O49" s="475"/>
      <c r="P49" s="475"/>
      <c r="Q49" s="475"/>
      <c r="R49" s="359"/>
      <c r="S49" s="359"/>
      <c r="T49" s="359"/>
      <c r="U49" s="359"/>
      <c r="V49" s="158"/>
    </row>
    <row r="50" spans="1:22">
      <c r="A50" s="9"/>
      <c r="B50" s="417"/>
      <c r="C50" s="476"/>
      <c r="D50" s="417"/>
      <c r="E50" s="417"/>
      <c r="F50" s="417"/>
      <c r="G50" s="417"/>
      <c r="H50" s="417"/>
      <c r="I50" s="417"/>
      <c r="J50" s="417"/>
      <c r="K50" s="417"/>
      <c r="L50" s="417"/>
      <c r="M50" s="417"/>
      <c r="N50" s="418"/>
      <c r="O50" s="418"/>
      <c r="P50" s="418"/>
      <c r="Q50" s="418"/>
      <c r="R50" s="358"/>
      <c r="S50" s="358"/>
      <c r="T50" s="358"/>
      <c r="U50" s="358"/>
      <c r="V50" s="158"/>
    </row>
    <row r="51" spans="1:22">
      <c r="A51" s="9"/>
      <c r="B51" s="9"/>
      <c r="C51" s="9"/>
      <c r="D51" s="9"/>
      <c r="E51" s="9"/>
      <c r="F51" s="9"/>
      <c r="G51" s="9"/>
      <c r="H51" s="9"/>
      <c r="I51" s="9"/>
      <c r="J51" s="9"/>
      <c r="K51" s="9"/>
      <c r="L51" s="9"/>
      <c r="M51" s="9"/>
      <c r="N51" s="49"/>
      <c r="O51" s="49"/>
      <c r="P51" s="49"/>
      <c r="Q51" s="49"/>
      <c r="R51" s="360"/>
      <c r="S51" s="360"/>
      <c r="T51" s="360"/>
      <c r="U51" s="218"/>
    </row>
    <row r="52" spans="1:22">
      <c r="A52" s="9"/>
      <c r="B52" s="9"/>
      <c r="C52" s="9"/>
      <c r="D52" s="9"/>
      <c r="E52" s="9"/>
      <c r="F52" s="9"/>
      <c r="G52" s="9"/>
      <c r="H52" s="9"/>
      <c r="I52" s="9"/>
      <c r="J52" s="9"/>
      <c r="K52" s="9"/>
      <c r="L52" s="9"/>
      <c r="M52" s="9"/>
      <c r="N52" s="49"/>
      <c r="O52" s="49"/>
      <c r="P52" s="49"/>
      <c r="Q52" s="49"/>
      <c r="R52" s="158"/>
      <c r="S52" s="158"/>
      <c r="T52" s="158"/>
    </row>
    <row r="53" spans="1:22">
      <c r="A53" s="9"/>
      <c r="B53" s="9"/>
      <c r="C53" s="9"/>
      <c r="D53" s="9"/>
      <c r="E53" s="9"/>
      <c r="F53" s="9"/>
      <c r="G53" s="9"/>
      <c r="H53" s="9"/>
      <c r="I53" s="9"/>
      <c r="J53" s="9"/>
      <c r="K53" s="9"/>
      <c r="L53" s="9"/>
      <c r="M53" s="9"/>
      <c r="N53" s="49"/>
      <c r="O53" s="49"/>
      <c r="P53" s="49"/>
      <c r="Q53" s="49"/>
      <c r="R53" s="158"/>
      <c r="S53" s="158"/>
      <c r="T53" s="158"/>
    </row>
    <row r="54" spans="1:22">
      <c r="A54" s="9"/>
      <c r="B54" s="9"/>
      <c r="C54" s="9"/>
      <c r="D54" s="9"/>
      <c r="E54" s="9"/>
      <c r="F54" s="9"/>
      <c r="G54" s="9"/>
      <c r="H54" s="9"/>
      <c r="I54" s="9"/>
      <c r="J54" s="9"/>
      <c r="K54" s="9"/>
      <c r="L54" s="9"/>
      <c r="M54" s="9"/>
      <c r="N54" s="49"/>
      <c r="O54" s="49"/>
      <c r="P54" s="49"/>
      <c r="Q54" s="49"/>
      <c r="R54" s="158"/>
      <c r="S54" s="158"/>
      <c r="T54" s="158"/>
    </row>
    <row r="55" spans="1:22">
      <c r="A55" s="9"/>
      <c r="B55" s="9"/>
      <c r="C55" s="9"/>
      <c r="D55" s="9"/>
      <c r="E55" s="9"/>
      <c r="F55" s="9"/>
      <c r="G55" s="9"/>
      <c r="H55" s="9"/>
      <c r="I55" s="9"/>
      <c r="J55" s="9"/>
      <c r="K55" s="9"/>
      <c r="L55" s="9"/>
      <c r="M55" s="9"/>
      <c r="N55" s="49"/>
      <c r="O55" s="49"/>
      <c r="P55" s="49"/>
      <c r="Q55" s="49"/>
      <c r="R55" s="158"/>
      <c r="S55" s="158"/>
      <c r="T55" s="158"/>
    </row>
    <row r="56" spans="1:22">
      <c r="A56" s="9"/>
      <c r="B56" s="9"/>
      <c r="C56" s="9"/>
      <c r="D56" s="9"/>
      <c r="E56" s="9"/>
      <c r="F56" s="9"/>
      <c r="G56" s="9"/>
      <c r="H56" s="9"/>
      <c r="I56" s="9"/>
      <c r="J56" s="9"/>
      <c r="K56" s="9"/>
      <c r="L56" s="9"/>
      <c r="M56" s="9"/>
      <c r="N56" s="49"/>
      <c r="O56" s="49"/>
      <c r="P56" s="49"/>
      <c r="Q56" s="49"/>
      <c r="R56" s="158"/>
      <c r="S56" s="158"/>
      <c r="T56" s="158"/>
    </row>
    <row r="57" spans="1:22">
      <c r="A57" s="9"/>
      <c r="B57" s="9"/>
      <c r="C57" s="9"/>
      <c r="D57" s="9"/>
      <c r="E57" s="9"/>
      <c r="F57" s="9"/>
      <c r="G57" s="9"/>
      <c r="H57" s="9"/>
      <c r="I57" s="9"/>
      <c r="J57" s="9"/>
      <c r="K57" s="9"/>
      <c r="L57" s="9"/>
      <c r="M57" s="9"/>
      <c r="N57" s="49"/>
      <c r="O57" s="49"/>
      <c r="P57" s="49"/>
      <c r="Q57" s="49"/>
      <c r="R57" s="158"/>
      <c r="S57" s="158"/>
      <c r="T57" s="158"/>
    </row>
    <row r="58" spans="1:22">
      <c r="A58" s="9"/>
      <c r="B58" s="9"/>
      <c r="C58" s="9"/>
      <c r="D58" s="9"/>
      <c r="E58" s="9"/>
      <c r="F58" s="9"/>
      <c r="G58" s="9"/>
      <c r="H58" s="9"/>
      <c r="I58" s="9"/>
      <c r="J58" s="9"/>
      <c r="K58" s="9"/>
      <c r="L58" s="9"/>
      <c r="M58" s="9"/>
      <c r="N58" s="49"/>
      <c r="O58" s="49"/>
      <c r="P58" s="49"/>
      <c r="Q58" s="49"/>
      <c r="R58" s="158"/>
      <c r="S58" s="158"/>
      <c r="T58" s="158"/>
    </row>
    <row r="59" spans="1:22">
      <c r="A59" s="9"/>
      <c r="B59" s="9"/>
      <c r="C59" s="9"/>
      <c r="D59" s="9"/>
      <c r="E59" s="9"/>
      <c r="F59" s="9"/>
      <c r="G59" s="9"/>
      <c r="H59" s="9"/>
      <c r="I59" s="9"/>
      <c r="J59" s="9"/>
      <c r="K59" s="9"/>
      <c r="L59" s="9"/>
      <c r="M59" s="9"/>
      <c r="N59" s="49"/>
      <c r="O59" s="49"/>
      <c r="P59" s="49"/>
      <c r="Q59" s="49"/>
      <c r="R59" s="158"/>
      <c r="S59" s="158"/>
      <c r="T59" s="158"/>
    </row>
    <row r="60" spans="1:22">
      <c r="A60" s="9"/>
      <c r="B60" s="9"/>
      <c r="C60" s="9"/>
      <c r="D60" s="9"/>
      <c r="E60" s="9"/>
      <c r="F60" s="9"/>
      <c r="G60" s="9"/>
      <c r="H60" s="9"/>
      <c r="I60" s="9"/>
      <c r="J60" s="9"/>
      <c r="K60" s="9"/>
      <c r="L60" s="9"/>
      <c r="M60" s="9"/>
      <c r="N60" s="49"/>
      <c r="O60" s="49"/>
      <c r="P60" s="49"/>
      <c r="Q60" s="49"/>
      <c r="R60" s="158"/>
      <c r="S60" s="158"/>
      <c r="T60" s="158"/>
    </row>
    <row r="61" spans="1:22">
      <c r="A61" s="9"/>
      <c r="B61" s="9"/>
      <c r="C61" s="9"/>
      <c r="D61" s="9"/>
      <c r="E61" s="9"/>
      <c r="F61" s="9"/>
      <c r="G61" s="9"/>
      <c r="H61" s="9"/>
      <c r="I61" s="9"/>
      <c r="J61" s="9"/>
      <c r="K61" s="9"/>
      <c r="L61" s="9"/>
      <c r="M61" s="9"/>
      <c r="N61" s="49"/>
      <c r="O61" s="49"/>
      <c r="P61" s="49"/>
      <c r="Q61" s="49"/>
      <c r="R61" s="158"/>
      <c r="S61" s="158"/>
      <c r="T61" s="158"/>
    </row>
    <row r="62" spans="1:22">
      <c r="A62" s="9"/>
      <c r="B62" s="9"/>
      <c r="C62" s="9"/>
      <c r="D62" s="9"/>
      <c r="E62" s="9"/>
      <c r="F62" s="9"/>
      <c r="G62" s="9"/>
      <c r="H62" s="9"/>
      <c r="I62" s="9"/>
      <c r="J62" s="9"/>
      <c r="K62" s="9"/>
      <c r="L62" s="9"/>
      <c r="M62" s="9"/>
      <c r="N62" s="49"/>
      <c r="O62" s="49"/>
      <c r="P62" s="49"/>
      <c r="Q62" s="49"/>
      <c r="R62" s="158"/>
      <c r="S62" s="158"/>
      <c r="T62" s="158"/>
    </row>
    <row r="63" spans="1:22">
      <c r="A63" s="9"/>
      <c r="B63" s="9"/>
      <c r="C63" s="9"/>
      <c r="D63" s="9"/>
      <c r="E63" s="9"/>
      <c r="F63" s="9"/>
      <c r="G63" s="9"/>
      <c r="H63" s="9"/>
      <c r="I63" s="9"/>
      <c r="J63" s="9"/>
      <c r="K63" s="9"/>
      <c r="L63" s="9"/>
      <c r="M63" s="9"/>
      <c r="N63" s="49"/>
      <c r="O63" s="49"/>
      <c r="P63" s="49"/>
      <c r="Q63" s="49"/>
      <c r="R63" s="158"/>
      <c r="S63" s="158"/>
      <c r="T63" s="158"/>
    </row>
    <row r="64" spans="1:22">
      <c r="A64" s="9"/>
      <c r="B64" s="9"/>
      <c r="C64" s="9"/>
      <c r="D64" s="9"/>
      <c r="E64" s="9"/>
      <c r="F64" s="9"/>
      <c r="G64" s="9"/>
      <c r="H64" s="9"/>
      <c r="I64" s="9"/>
      <c r="J64" s="9"/>
      <c r="K64" s="9"/>
      <c r="L64" s="9"/>
      <c r="M64" s="9"/>
      <c r="N64" s="49"/>
      <c r="O64" s="49"/>
      <c r="P64" s="49"/>
      <c r="Q64" s="49"/>
      <c r="R64" s="158"/>
      <c r="S64" s="158"/>
      <c r="T64" s="158"/>
    </row>
    <row r="65" spans="1:20">
      <c r="A65" s="9"/>
      <c r="B65" s="9"/>
      <c r="C65" s="9"/>
      <c r="D65" s="9"/>
      <c r="E65" s="9"/>
      <c r="F65" s="9"/>
      <c r="G65" s="9"/>
      <c r="H65" s="9"/>
      <c r="I65" s="9"/>
      <c r="J65" s="9"/>
      <c r="K65" s="9"/>
      <c r="L65" s="9"/>
      <c r="M65" s="9"/>
      <c r="N65" s="49"/>
      <c r="O65" s="49"/>
      <c r="P65" s="49"/>
      <c r="Q65" s="49"/>
      <c r="R65" s="158"/>
      <c r="S65" s="158"/>
      <c r="T65" s="158"/>
    </row>
    <row r="66" spans="1:20">
      <c r="A66" s="9"/>
      <c r="B66" s="9"/>
      <c r="C66" s="9"/>
      <c r="D66" s="9"/>
      <c r="E66" s="9"/>
      <c r="F66" s="9"/>
      <c r="G66" s="9"/>
      <c r="H66" s="9"/>
      <c r="I66" s="9"/>
      <c r="J66" s="9"/>
      <c r="K66" s="9"/>
      <c r="L66" s="9"/>
      <c r="M66" s="9"/>
      <c r="N66" s="49"/>
      <c r="O66" s="49"/>
      <c r="P66" s="49"/>
      <c r="Q66" s="49"/>
      <c r="R66" s="158"/>
      <c r="S66" s="158"/>
      <c r="T66" s="158"/>
    </row>
    <row r="67" spans="1:20">
      <c r="A67" s="9"/>
      <c r="B67" s="9"/>
      <c r="C67" s="9"/>
      <c r="D67" s="9"/>
      <c r="E67" s="9"/>
      <c r="F67" s="9"/>
      <c r="G67" s="9"/>
      <c r="H67" s="9"/>
      <c r="I67" s="9"/>
      <c r="J67" s="9"/>
      <c r="K67" s="9"/>
      <c r="L67" s="9"/>
      <c r="M67" s="9"/>
      <c r="N67" s="49"/>
      <c r="O67" s="49"/>
      <c r="P67" s="49"/>
      <c r="Q67" s="49"/>
      <c r="R67" s="158"/>
      <c r="S67" s="158"/>
      <c r="T67" s="158"/>
    </row>
    <row r="68" spans="1:20">
      <c r="A68" s="9"/>
      <c r="B68" s="9"/>
      <c r="C68" s="9"/>
      <c r="D68" s="9"/>
      <c r="E68" s="9"/>
      <c r="F68" s="9"/>
      <c r="G68" s="9"/>
      <c r="H68" s="9"/>
      <c r="I68" s="9"/>
      <c r="J68" s="9"/>
      <c r="K68" s="9"/>
      <c r="L68" s="9"/>
      <c r="M68" s="9"/>
      <c r="N68" s="49"/>
      <c r="O68" s="49"/>
      <c r="P68" s="49"/>
      <c r="Q68" s="49"/>
      <c r="R68" s="158"/>
      <c r="S68" s="158"/>
      <c r="T68" s="158"/>
    </row>
    <row r="69" spans="1:20">
      <c r="A69" s="9"/>
      <c r="B69" s="9"/>
      <c r="C69" s="9"/>
      <c r="D69" s="9"/>
      <c r="E69" s="9"/>
      <c r="F69" s="9"/>
      <c r="G69" s="9"/>
      <c r="H69" s="9"/>
      <c r="I69" s="9"/>
      <c r="J69" s="9"/>
      <c r="K69" s="9"/>
      <c r="L69" s="9"/>
      <c r="M69" s="9"/>
      <c r="N69" s="49"/>
      <c r="O69" s="49"/>
      <c r="P69" s="49"/>
      <c r="Q69" s="49"/>
      <c r="R69" s="158"/>
      <c r="S69" s="158"/>
      <c r="T69" s="158"/>
    </row>
    <row r="70" spans="1:20">
      <c r="A70" s="9"/>
      <c r="B70" s="9"/>
      <c r="C70" s="9"/>
      <c r="D70" s="9"/>
      <c r="E70" s="9"/>
      <c r="F70" s="9"/>
      <c r="G70" s="9"/>
      <c r="H70" s="9"/>
      <c r="I70" s="9"/>
      <c r="J70" s="9"/>
      <c r="K70" s="9"/>
      <c r="L70" s="9"/>
      <c r="M70" s="9"/>
      <c r="N70" s="49"/>
      <c r="O70" s="49"/>
      <c r="P70" s="49"/>
      <c r="Q70" s="49"/>
      <c r="R70" s="158"/>
      <c r="S70" s="158"/>
      <c r="T70" s="158"/>
    </row>
    <row r="71" spans="1:20">
      <c r="N71" s="158"/>
      <c r="O71" s="158"/>
      <c r="P71" s="158"/>
      <c r="Q71" s="158"/>
      <c r="R71" s="158"/>
      <c r="S71" s="158"/>
      <c r="T71" s="158"/>
    </row>
    <row r="72" spans="1:20">
      <c r="N72" s="158"/>
      <c r="O72" s="158"/>
      <c r="P72" s="158"/>
      <c r="Q72" s="158"/>
      <c r="R72" s="158"/>
      <c r="S72" s="158"/>
      <c r="T72" s="158"/>
    </row>
    <row r="73" spans="1:20">
      <c r="N73" s="158"/>
      <c r="O73" s="158"/>
      <c r="P73" s="158"/>
      <c r="Q73" s="158"/>
      <c r="R73" s="158"/>
      <c r="S73" s="158"/>
      <c r="T73" s="158"/>
    </row>
    <row r="74" spans="1:20">
      <c r="N74" s="158"/>
      <c r="O74" s="158"/>
      <c r="P74" s="158"/>
      <c r="Q74" s="158"/>
      <c r="R74" s="158"/>
      <c r="S74" s="158"/>
      <c r="T74" s="158"/>
    </row>
    <row r="75" spans="1:20">
      <c r="N75" s="158"/>
      <c r="O75" s="158"/>
      <c r="P75" s="158"/>
      <c r="Q75" s="158"/>
      <c r="R75" s="158"/>
      <c r="S75" s="158"/>
      <c r="T75" s="158"/>
    </row>
    <row r="76" spans="1:20">
      <c r="N76" s="158"/>
      <c r="O76" s="158"/>
      <c r="P76" s="158"/>
      <c r="Q76" s="158"/>
      <c r="R76" s="158"/>
      <c r="S76" s="158"/>
      <c r="T76" s="158"/>
    </row>
    <row r="77" spans="1:20">
      <c r="N77" s="158"/>
      <c r="O77" s="158"/>
      <c r="P77" s="158"/>
      <c r="Q77" s="158"/>
      <c r="R77" s="158"/>
      <c r="S77" s="158"/>
      <c r="T77" s="158"/>
    </row>
    <row r="78" spans="1:20">
      <c r="N78" s="158"/>
      <c r="O78" s="158"/>
      <c r="P78" s="158"/>
      <c r="Q78" s="158"/>
      <c r="R78" s="158"/>
      <c r="S78" s="158"/>
      <c r="T78" s="158"/>
    </row>
    <row r="79" spans="1:20">
      <c r="N79" s="158"/>
      <c r="O79" s="158"/>
      <c r="P79" s="158"/>
      <c r="Q79" s="158"/>
      <c r="R79" s="158"/>
      <c r="S79" s="158"/>
      <c r="T79" s="158"/>
    </row>
    <row r="80" spans="1:20">
      <c r="N80" s="158"/>
      <c r="O80" s="158"/>
      <c r="P80" s="158"/>
      <c r="Q80" s="158"/>
      <c r="R80" s="158"/>
      <c r="S80" s="158"/>
      <c r="T80" s="158"/>
    </row>
    <row r="81" spans="14:20">
      <c r="N81" s="158"/>
      <c r="O81" s="158"/>
      <c r="P81" s="158"/>
      <c r="Q81" s="158"/>
      <c r="R81" s="158"/>
      <c r="S81" s="158"/>
      <c r="T81" s="158"/>
    </row>
    <row r="82" spans="14:20">
      <c r="N82" s="158"/>
      <c r="O82" s="158"/>
      <c r="P82" s="158"/>
      <c r="Q82" s="158"/>
      <c r="R82" s="158"/>
      <c r="S82" s="158"/>
      <c r="T82" s="158"/>
    </row>
    <row r="83" spans="14:20">
      <c r="N83" s="158"/>
      <c r="O83" s="158"/>
      <c r="P83" s="158"/>
      <c r="Q83" s="158"/>
      <c r="R83" s="158"/>
      <c r="S83" s="158"/>
      <c r="T83" s="158"/>
    </row>
    <row r="84" spans="14:20">
      <c r="N84" s="158"/>
      <c r="O84" s="158"/>
      <c r="P84" s="158"/>
      <c r="Q84" s="158"/>
      <c r="R84" s="158"/>
      <c r="S84" s="158"/>
      <c r="T84" s="158"/>
    </row>
    <row r="85" spans="14:20">
      <c r="N85" s="158"/>
      <c r="O85" s="158"/>
      <c r="P85" s="158"/>
      <c r="Q85" s="158"/>
      <c r="R85" s="158"/>
      <c r="S85" s="158"/>
      <c r="T85" s="158"/>
    </row>
    <row r="86" spans="14:20">
      <c r="N86" s="158"/>
      <c r="O86" s="158"/>
      <c r="P86" s="158"/>
      <c r="Q86" s="158"/>
      <c r="R86" s="158"/>
      <c r="S86" s="158"/>
      <c r="T86" s="158"/>
    </row>
    <row r="87" spans="14:20">
      <c r="N87" s="158"/>
      <c r="O87" s="158"/>
      <c r="P87" s="158"/>
      <c r="Q87" s="158"/>
      <c r="R87" s="158"/>
      <c r="S87" s="158"/>
      <c r="T87" s="158"/>
    </row>
    <row r="88" spans="14:20">
      <c r="N88" s="158"/>
      <c r="O88" s="158"/>
      <c r="P88" s="158"/>
      <c r="Q88" s="158"/>
      <c r="R88" s="158"/>
      <c r="S88" s="158"/>
      <c r="T88" s="158"/>
    </row>
    <row r="89" spans="14:20">
      <c r="N89" s="158"/>
      <c r="O89" s="158"/>
      <c r="P89" s="158"/>
      <c r="Q89" s="158"/>
      <c r="R89" s="158"/>
      <c r="S89" s="158"/>
      <c r="T89" s="158"/>
    </row>
    <row r="90" spans="14:20">
      <c r="N90" s="158"/>
      <c r="O90" s="158"/>
      <c r="P90" s="158"/>
      <c r="Q90" s="158"/>
      <c r="R90" s="158"/>
      <c r="S90" s="158"/>
      <c r="T90" s="158"/>
    </row>
    <row r="91" spans="14:20">
      <c r="N91" s="158"/>
      <c r="O91" s="158"/>
      <c r="P91" s="158"/>
      <c r="Q91" s="158"/>
      <c r="R91" s="158"/>
      <c r="S91" s="158"/>
      <c r="T91" s="158"/>
    </row>
    <row r="92" spans="14:20">
      <c r="N92" s="158"/>
      <c r="O92" s="158"/>
      <c r="P92" s="158"/>
      <c r="Q92" s="158"/>
      <c r="R92" s="158"/>
      <c r="S92" s="158"/>
      <c r="T92" s="158"/>
    </row>
    <row r="93" spans="14:20">
      <c r="N93" s="158"/>
      <c r="O93" s="158"/>
      <c r="P93" s="158"/>
      <c r="Q93" s="158"/>
      <c r="R93" s="158"/>
      <c r="S93" s="158"/>
      <c r="T93" s="158"/>
    </row>
    <row r="94" spans="14:20">
      <c r="N94" s="158"/>
      <c r="O94" s="158"/>
      <c r="P94" s="158"/>
      <c r="Q94" s="158"/>
      <c r="R94" s="158"/>
      <c r="S94" s="158"/>
      <c r="T94" s="158"/>
    </row>
    <row r="95" spans="14:20">
      <c r="N95" s="158"/>
      <c r="O95" s="158"/>
      <c r="P95" s="158"/>
      <c r="Q95" s="158"/>
      <c r="R95" s="158"/>
      <c r="S95" s="158"/>
      <c r="T95" s="158"/>
    </row>
    <row r="96" spans="14:20">
      <c r="N96" s="158"/>
      <c r="O96" s="158"/>
      <c r="P96" s="158"/>
      <c r="Q96" s="158"/>
      <c r="R96" s="158"/>
      <c r="S96" s="158"/>
      <c r="T96" s="158"/>
    </row>
    <row r="97" spans="14:20">
      <c r="N97" s="158"/>
      <c r="O97" s="158"/>
      <c r="P97" s="158"/>
      <c r="Q97" s="158"/>
      <c r="R97" s="158"/>
      <c r="S97" s="158"/>
      <c r="T97" s="158"/>
    </row>
    <row r="98" spans="14:20">
      <c r="N98" s="158"/>
      <c r="O98" s="158"/>
      <c r="P98" s="158"/>
      <c r="Q98" s="158"/>
      <c r="R98" s="158"/>
      <c r="S98" s="158"/>
      <c r="T98" s="158"/>
    </row>
    <row r="99" spans="14:20">
      <c r="N99" s="158"/>
      <c r="O99" s="158"/>
      <c r="P99" s="158"/>
      <c r="Q99" s="158"/>
      <c r="R99" s="158"/>
      <c r="S99" s="158"/>
      <c r="T99" s="158"/>
    </row>
    <row r="100" spans="14:20">
      <c r="N100" s="158"/>
      <c r="O100" s="158"/>
      <c r="P100" s="158"/>
      <c r="Q100" s="158"/>
      <c r="R100" s="158"/>
      <c r="S100" s="158"/>
      <c r="T100" s="158"/>
    </row>
    <row r="101" spans="14:20">
      <c r="N101" s="158"/>
      <c r="O101" s="158"/>
      <c r="P101" s="158"/>
      <c r="Q101" s="158"/>
      <c r="R101" s="158"/>
      <c r="S101" s="158"/>
      <c r="T101" s="158"/>
    </row>
    <row r="102" spans="14:20">
      <c r="N102" s="158"/>
      <c r="O102" s="158"/>
      <c r="P102" s="158"/>
      <c r="Q102" s="158"/>
      <c r="R102" s="158"/>
      <c r="S102" s="158"/>
      <c r="T102" s="158"/>
    </row>
    <row r="103" spans="14:20">
      <c r="N103" s="158"/>
      <c r="O103" s="158"/>
      <c r="P103" s="158"/>
      <c r="Q103" s="158"/>
      <c r="R103" s="158"/>
      <c r="S103" s="158"/>
      <c r="T103" s="158"/>
    </row>
    <row r="104" spans="14:20">
      <c r="N104" s="158"/>
      <c r="O104" s="158"/>
      <c r="P104" s="158"/>
      <c r="Q104" s="158"/>
      <c r="R104" s="158"/>
      <c r="S104" s="158"/>
      <c r="T104" s="158"/>
    </row>
    <row r="105" spans="14:20">
      <c r="N105" s="158"/>
      <c r="O105" s="158"/>
      <c r="P105" s="158"/>
      <c r="Q105" s="158"/>
      <c r="R105" s="158"/>
      <c r="S105" s="158"/>
      <c r="T105" s="158"/>
    </row>
    <row r="106" spans="14:20">
      <c r="N106" s="158"/>
      <c r="O106" s="158"/>
      <c r="P106" s="158"/>
      <c r="Q106" s="158"/>
      <c r="R106" s="158"/>
      <c r="S106" s="158"/>
      <c r="T106" s="158"/>
    </row>
    <row r="107" spans="14:20">
      <c r="N107" s="158"/>
      <c r="O107" s="158"/>
      <c r="P107" s="158"/>
      <c r="Q107" s="158"/>
      <c r="R107" s="158"/>
      <c r="S107" s="158"/>
      <c r="T107" s="158"/>
    </row>
    <row r="108" spans="14:20">
      <c r="N108" s="158"/>
      <c r="O108" s="158"/>
      <c r="P108" s="158"/>
      <c r="Q108" s="158"/>
      <c r="R108" s="158"/>
      <c r="S108" s="158"/>
      <c r="T108" s="158"/>
    </row>
    <row r="109" spans="14:20">
      <c r="N109" s="158"/>
      <c r="O109" s="158"/>
      <c r="P109" s="158"/>
      <c r="Q109" s="158"/>
      <c r="R109" s="158"/>
      <c r="S109" s="158"/>
      <c r="T109" s="158"/>
    </row>
    <row r="110" spans="14:20">
      <c r="N110" s="158"/>
      <c r="O110" s="158"/>
      <c r="P110" s="158"/>
      <c r="Q110" s="158"/>
      <c r="R110" s="158"/>
      <c r="S110" s="158"/>
      <c r="T110" s="158"/>
    </row>
    <row r="111" spans="14:20">
      <c r="N111" s="158"/>
      <c r="O111" s="158"/>
      <c r="P111" s="158"/>
      <c r="Q111" s="158"/>
      <c r="R111" s="158"/>
      <c r="S111" s="158"/>
      <c r="T111" s="158"/>
    </row>
    <row r="112" spans="14:20">
      <c r="N112" s="158"/>
      <c r="O112" s="158"/>
      <c r="P112" s="158"/>
      <c r="Q112" s="158"/>
      <c r="R112" s="158"/>
      <c r="S112" s="158"/>
      <c r="T112" s="158"/>
    </row>
    <row r="113" spans="14:20">
      <c r="N113" s="158"/>
      <c r="O113" s="158"/>
      <c r="P113" s="158"/>
      <c r="Q113" s="158"/>
      <c r="R113" s="158"/>
      <c r="S113" s="158"/>
      <c r="T113" s="158"/>
    </row>
    <row r="114" spans="14:20">
      <c r="N114" s="158"/>
      <c r="O114" s="158"/>
      <c r="P114" s="158"/>
      <c r="Q114" s="158"/>
      <c r="R114" s="158"/>
      <c r="S114" s="158"/>
      <c r="T114" s="158"/>
    </row>
    <row r="115" spans="14:20">
      <c r="N115" s="158"/>
      <c r="O115" s="158"/>
      <c r="P115" s="158"/>
      <c r="Q115" s="158"/>
      <c r="R115" s="158"/>
      <c r="S115" s="158"/>
      <c r="T115" s="158"/>
    </row>
    <row r="116" spans="14:20">
      <c r="N116" s="158"/>
      <c r="O116" s="158"/>
      <c r="P116" s="158"/>
      <c r="Q116" s="158"/>
      <c r="R116" s="158"/>
      <c r="S116" s="158"/>
      <c r="T116" s="158"/>
    </row>
    <row r="117" spans="14:20">
      <c r="N117" s="158"/>
      <c r="O117" s="158"/>
      <c r="P117" s="158"/>
      <c r="Q117" s="158"/>
      <c r="R117" s="158"/>
      <c r="S117" s="158"/>
      <c r="T117" s="158"/>
    </row>
    <row r="118" spans="14:20">
      <c r="N118" s="158"/>
      <c r="O118" s="158"/>
      <c r="P118" s="158"/>
      <c r="Q118" s="158"/>
      <c r="R118" s="158"/>
      <c r="S118" s="158"/>
      <c r="T118" s="158"/>
    </row>
    <row r="119" spans="14:20">
      <c r="N119" s="158"/>
      <c r="O119" s="158"/>
      <c r="P119" s="158"/>
      <c r="Q119" s="158"/>
      <c r="R119" s="158"/>
      <c r="S119" s="158"/>
      <c r="T119" s="158"/>
    </row>
    <row r="120" spans="14:20">
      <c r="N120" s="158"/>
      <c r="O120" s="158"/>
      <c r="P120" s="158"/>
      <c r="Q120" s="158"/>
      <c r="R120" s="158"/>
      <c r="S120" s="158"/>
      <c r="T120" s="158"/>
    </row>
    <row r="121" spans="14:20">
      <c r="N121" s="158"/>
      <c r="O121" s="158"/>
      <c r="P121" s="158"/>
      <c r="Q121" s="158"/>
      <c r="R121" s="158"/>
      <c r="S121" s="158"/>
      <c r="T121" s="158"/>
    </row>
    <row r="122" spans="14:20">
      <c r="N122" s="158"/>
      <c r="O122" s="158"/>
      <c r="P122" s="158"/>
      <c r="Q122" s="158"/>
      <c r="R122" s="158"/>
      <c r="S122" s="158"/>
      <c r="T122" s="158"/>
    </row>
    <row r="123" spans="14:20">
      <c r="N123" s="158"/>
      <c r="O123" s="158"/>
      <c r="P123" s="158"/>
      <c r="Q123" s="158"/>
      <c r="R123" s="158"/>
      <c r="S123" s="158"/>
      <c r="T123" s="158"/>
    </row>
    <row r="124" spans="14:20">
      <c r="N124" s="158"/>
      <c r="O124" s="158"/>
      <c r="P124" s="158"/>
      <c r="Q124" s="158"/>
      <c r="R124" s="158"/>
      <c r="S124" s="158"/>
      <c r="T124" s="158"/>
    </row>
    <row r="125" spans="14:20">
      <c r="N125" s="158"/>
      <c r="O125" s="158"/>
      <c r="P125" s="158"/>
      <c r="Q125" s="158"/>
      <c r="R125" s="158"/>
      <c r="S125" s="158"/>
      <c r="T125" s="158"/>
    </row>
    <row r="126" spans="14:20">
      <c r="N126" s="158"/>
      <c r="O126" s="158"/>
      <c r="P126" s="158"/>
      <c r="Q126" s="158"/>
      <c r="R126" s="158"/>
      <c r="S126" s="158"/>
      <c r="T126" s="158"/>
    </row>
    <row r="127" spans="14:20">
      <c r="N127" s="158"/>
      <c r="O127" s="158"/>
      <c r="P127" s="158"/>
      <c r="Q127" s="158"/>
      <c r="R127" s="158"/>
      <c r="S127" s="158"/>
      <c r="T127" s="158"/>
    </row>
    <row r="128" spans="14:20">
      <c r="N128" s="158"/>
      <c r="O128" s="158"/>
      <c r="P128" s="158"/>
      <c r="Q128" s="158"/>
      <c r="R128" s="158"/>
      <c r="S128" s="158"/>
      <c r="T128" s="158"/>
    </row>
    <row r="129" spans="14:20">
      <c r="N129" s="158"/>
      <c r="O129" s="158"/>
      <c r="P129" s="158"/>
      <c r="Q129" s="158"/>
      <c r="R129" s="158"/>
      <c r="S129" s="158"/>
      <c r="T129" s="158"/>
    </row>
    <row r="130" spans="14:20">
      <c r="N130" s="158"/>
      <c r="O130" s="158"/>
      <c r="P130" s="158"/>
      <c r="Q130" s="158"/>
      <c r="R130" s="158"/>
      <c r="S130" s="158"/>
      <c r="T130" s="158"/>
    </row>
    <row r="131" spans="14:20">
      <c r="N131" s="158"/>
      <c r="O131" s="158"/>
      <c r="P131" s="158"/>
      <c r="Q131" s="158"/>
      <c r="R131" s="158"/>
      <c r="S131" s="158"/>
      <c r="T131" s="158"/>
    </row>
    <row r="132" spans="14:20">
      <c r="N132" s="158"/>
      <c r="O132" s="158"/>
      <c r="P132" s="158"/>
      <c r="Q132" s="158"/>
      <c r="R132" s="158"/>
      <c r="S132" s="158"/>
      <c r="T132" s="158"/>
    </row>
    <row r="133" spans="14:20">
      <c r="N133" s="158"/>
      <c r="O133" s="158"/>
      <c r="P133" s="158"/>
      <c r="Q133" s="158"/>
      <c r="R133" s="158"/>
      <c r="S133" s="158"/>
      <c r="T133" s="158"/>
    </row>
    <row r="134" spans="14:20">
      <c r="N134" s="158"/>
      <c r="O134" s="158"/>
      <c r="P134" s="158"/>
      <c r="Q134" s="158"/>
      <c r="R134" s="158"/>
      <c r="S134" s="158"/>
      <c r="T134" s="158"/>
    </row>
    <row r="135" spans="14:20">
      <c r="N135" s="158"/>
      <c r="O135" s="158"/>
      <c r="P135" s="158"/>
      <c r="Q135" s="158"/>
      <c r="R135" s="158"/>
      <c r="S135" s="158"/>
      <c r="T135" s="158"/>
    </row>
    <row r="136" spans="14:20">
      <c r="N136" s="158"/>
      <c r="O136" s="158"/>
      <c r="P136" s="158"/>
      <c r="Q136" s="158"/>
      <c r="R136" s="158"/>
      <c r="S136" s="158"/>
      <c r="T136" s="158"/>
    </row>
    <row r="137" spans="14:20">
      <c r="N137" s="158"/>
      <c r="O137" s="158"/>
      <c r="P137" s="158"/>
      <c r="Q137" s="158"/>
      <c r="R137" s="158"/>
      <c r="S137" s="158"/>
      <c r="T137" s="158"/>
    </row>
    <row r="138" spans="14:20">
      <c r="N138" s="158"/>
      <c r="O138" s="158"/>
      <c r="P138" s="158"/>
      <c r="Q138" s="158"/>
      <c r="R138" s="158"/>
      <c r="S138" s="158"/>
      <c r="T138" s="158"/>
    </row>
    <row r="139" spans="14:20">
      <c r="N139" s="158"/>
      <c r="O139" s="158"/>
      <c r="P139" s="158"/>
      <c r="Q139" s="158"/>
      <c r="R139" s="158"/>
      <c r="S139" s="158"/>
      <c r="T139" s="158"/>
    </row>
    <row r="140" spans="14:20">
      <c r="N140" s="158"/>
      <c r="O140" s="158"/>
      <c r="P140" s="158"/>
      <c r="Q140" s="158"/>
      <c r="R140" s="158"/>
      <c r="S140" s="158"/>
      <c r="T140" s="158"/>
    </row>
    <row r="141" spans="14:20">
      <c r="N141" s="158"/>
      <c r="O141" s="158"/>
      <c r="P141" s="158"/>
      <c r="Q141" s="158"/>
      <c r="R141" s="158"/>
      <c r="S141" s="158"/>
      <c r="T141" s="158"/>
    </row>
    <row r="142" spans="14:20">
      <c r="N142" s="158"/>
      <c r="O142" s="158"/>
      <c r="P142" s="158"/>
      <c r="Q142" s="158"/>
      <c r="R142" s="158"/>
      <c r="S142" s="158"/>
      <c r="T142" s="158"/>
    </row>
    <row r="143" spans="14:20">
      <c r="N143" s="158"/>
      <c r="O143" s="158"/>
      <c r="P143" s="158"/>
      <c r="Q143" s="158"/>
      <c r="R143" s="158"/>
      <c r="S143" s="158"/>
      <c r="T143" s="158"/>
    </row>
    <row r="144" spans="14:20">
      <c r="N144" s="158"/>
      <c r="O144" s="158"/>
      <c r="P144" s="158"/>
      <c r="Q144" s="158"/>
      <c r="R144" s="158"/>
      <c r="S144" s="158"/>
      <c r="T144" s="158"/>
    </row>
    <row r="145" spans="14:20">
      <c r="N145" s="158"/>
      <c r="O145" s="158"/>
      <c r="P145" s="158"/>
      <c r="Q145" s="158"/>
      <c r="R145" s="158"/>
      <c r="S145" s="158"/>
      <c r="T145" s="158"/>
    </row>
    <row r="146" spans="14:20">
      <c r="N146" s="158"/>
      <c r="O146" s="158"/>
      <c r="P146" s="158"/>
      <c r="Q146" s="158"/>
      <c r="R146" s="158"/>
      <c r="S146" s="158"/>
      <c r="T146" s="158"/>
    </row>
    <row r="147" spans="14:20">
      <c r="N147" s="158"/>
      <c r="O147" s="158"/>
      <c r="P147" s="158"/>
      <c r="Q147" s="158"/>
      <c r="R147" s="158"/>
      <c r="S147" s="158"/>
      <c r="T147" s="158"/>
    </row>
    <row r="148" spans="14:20">
      <c r="N148" s="158"/>
      <c r="O148" s="158"/>
      <c r="P148" s="158"/>
      <c r="Q148" s="158"/>
      <c r="R148" s="158"/>
      <c r="S148" s="158"/>
      <c r="T148" s="158"/>
    </row>
    <row r="149" spans="14:20">
      <c r="N149" s="158"/>
      <c r="O149" s="158"/>
      <c r="P149" s="158"/>
      <c r="Q149" s="158"/>
      <c r="R149" s="158"/>
      <c r="S149" s="158"/>
      <c r="T149" s="158"/>
    </row>
    <row r="150" spans="14:20">
      <c r="N150" s="158"/>
      <c r="O150" s="158"/>
      <c r="P150" s="158"/>
      <c r="Q150" s="158"/>
      <c r="R150" s="158"/>
      <c r="S150" s="158"/>
      <c r="T150" s="158"/>
    </row>
    <row r="151" spans="14:20">
      <c r="N151" s="158"/>
      <c r="O151" s="158"/>
      <c r="P151" s="158"/>
      <c r="Q151" s="158"/>
      <c r="R151" s="158"/>
      <c r="S151" s="158"/>
      <c r="T151" s="158"/>
    </row>
    <row r="152" spans="14:20">
      <c r="N152" s="158"/>
      <c r="O152" s="158"/>
      <c r="P152" s="158"/>
      <c r="Q152" s="158"/>
      <c r="R152" s="158"/>
      <c r="S152" s="158"/>
      <c r="T152" s="158"/>
    </row>
    <row r="153" spans="14:20">
      <c r="N153" s="158"/>
      <c r="O153" s="158"/>
      <c r="P153" s="158"/>
      <c r="Q153" s="158"/>
      <c r="R153" s="158"/>
      <c r="S153" s="158"/>
      <c r="T153" s="158"/>
    </row>
    <row r="154" spans="14:20">
      <c r="N154" s="158"/>
      <c r="O154" s="158"/>
      <c r="P154" s="158"/>
      <c r="Q154" s="158"/>
      <c r="R154" s="158"/>
      <c r="S154" s="158"/>
      <c r="T154" s="158"/>
    </row>
    <row r="155" spans="14:20">
      <c r="N155" s="158"/>
      <c r="O155" s="158"/>
      <c r="P155" s="158"/>
      <c r="Q155" s="158"/>
      <c r="R155" s="158"/>
      <c r="S155" s="158"/>
      <c r="T155" s="158"/>
    </row>
    <row r="156" spans="14:20">
      <c r="N156" s="158"/>
      <c r="O156" s="158"/>
      <c r="P156" s="158"/>
      <c r="Q156" s="158"/>
      <c r="R156" s="158"/>
      <c r="S156" s="158"/>
      <c r="T156" s="158"/>
    </row>
    <row r="157" spans="14:20">
      <c r="N157" s="158"/>
      <c r="O157" s="158"/>
      <c r="P157" s="158"/>
      <c r="Q157" s="158"/>
      <c r="R157" s="158"/>
      <c r="S157" s="158"/>
      <c r="T157" s="158"/>
    </row>
    <row r="158" spans="14:20">
      <c r="N158" s="158"/>
      <c r="O158" s="158"/>
      <c r="P158" s="158"/>
      <c r="Q158" s="158"/>
      <c r="R158" s="158"/>
      <c r="S158" s="158"/>
      <c r="T158" s="158"/>
    </row>
    <row r="159" spans="14:20">
      <c r="N159" s="158"/>
      <c r="O159" s="158"/>
      <c r="P159" s="158"/>
      <c r="Q159" s="158"/>
      <c r="R159" s="158"/>
      <c r="S159" s="158"/>
      <c r="T159" s="158"/>
    </row>
    <row r="160" spans="14:20">
      <c r="N160" s="158"/>
      <c r="O160" s="158"/>
      <c r="P160" s="158"/>
      <c r="Q160" s="158"/>
      <c r="R160" s="158"/>
      <c r="S160" s="158"/>
      <c r="T160" s="158"/>
    </row>
    <row r="161" spans="14:20">
      <c r="N161" s="158"/>
      <c r="O161" s="158"/>
      <c r="P161" s="158"/>
      <c r="Q161" s="158"/>
      <c r="R161" s="158"/>
      <c r="S161" s="158"/>
      <c r="T161" s="158"/>
    </row>
    <row r="162" spans="14:20">
      <c r="N162" s="158"/>
      <c r="O162" s="158"/>
      <c r="P162" s="158"/>
      <c r="Q162" s="158"/>
      <c r="R162" s="158"/>
      <c r="S162" s="158"/>
      <c r="T162" s="158"/>
    </row>
    <row r="163" spans="14:20">
      <c r="N163" s="158"/>
      <c r="O163" s="158"/>
      <c r="P163" s="158"/>
      <c r="Q163" s="158"/>
      <c r="R163" s="158"/>
      <c r="S163" s="158"/>
      <c r="T163" s="158"/>
    </row>
    <row r="164" spans="14:20">
      <c r="N164" s="158"/>
      <c r="O164" s="158"/>
      <c r="P164" s="158"/>
      <c r="Q164" s="158"/>
      <c r="R164" s="158"/>
      <c r="S164" s="158"/>
      <c r="T164" s="158"/>
    </row>
    <row r="165" spans="14:20">
      <c r="N165" s="158"/>
      <c r="O165" s="158"/>
      <c r="P165" s="158"/>
      <c r="Q165" s="158"/>
      <c r="R165" s="158"/>
      <c r="S165" s="158"/>
      <c r="T165" s="158"/>
    </row>
    <row r="166" spans="14:20">
      <c r="N166" s="158"/>
      <c r="O166" s="158"/>
      <c r="P166" s="158"/>
      <c r="Q166" s="158"/>
      <c r="R166" s="158"/>
      <c r="S166" s="158"/>
      <c r="T166" s="158"/>
    </row>
    <row r="167" spans="14:20">
      <c r="N167" s="158"/>
      <c r="O167" s="158"/>
      <c r="P167" s="158"/>
      <c r="Q167" s="158"/>
      <c r="R167" s="158"/>
      <c r="S167" s="158"/>
      <c r="T167" s="158"/>
    </row>
    <row r="168" spans="14:20">
      <c r="N168" s="158"/>
      <c r="O168" s="158"/>
      <c r="P168" s="158"/>
      <c r="Q168" s="158"/>
      <c r="R168" s="158"/>
      <c r="S168" s="158"/>
      <c r="T168" s="158"/>
    </row>
    <row r="169" spans="14:20">
      <c r="N169" s="158"/>
      <c r="O169" s="158"/>
      <c r="P169" s="158"/>
      <c r="Q169" s="158"/>
      <c r="R169" s="158"/>
      <c r="S169" s="158"/>
      <c r="T169" s="158"/>
    </row>
    <row r="170" spans="14:20">
      <c r="N170" s="158"/>
      <c r="O170" s="158"/>
      <c r="P170" s="158"/>
      <c r="Q170" s="158"/>
      <c r="R170" s="158"/>
      <c r="S170" s="158"/>
      <c r="T170" s="158"/>
    </row>
    <row r="171" spans="14:20">
      <c r="N171" s="158"/>
      <c r="O171" s="158"/>
      <c r="P171" s="158"/>
      <c r="Q171" s="158"/>
      <c r="R171" s="158"/>
      <c r="S171" s="158"/>
      <c r="T171" s="158"/>
    </row>
    <row r="172" spans="14:20">
      <c r="N172" s="158"/>
      <c r="O172" s="158"/>
      <c r="P172" s="158"/>
      <c r="Q172" s="158"/>
      <c r="R172" s="158"/>
      <c r="S172" s="158"/>
      <c r="T172" s="158"/>
    </row>
    <row r="173" spans="14:20">
      <c r="N173" s="158"/>
      <c r="O173" s="158"/>
      <c r="P173" s="158"/>
      <c r="Q173" s="158"/>
      <c r="R173" s="158"/>
      <c r="S173" s="158"/>
      <c r="T173" s="158"/>
    </row>
    <row r="174" spans="14:20">
      <c r="N174" s="158"/>
      <c r="O174" s="158"/>
      <c r="P174" s="158"/>
      <c r="Q174" s="158"/>
      <c r="R174" s="158"/>
      <c r="S174" s="158"/>
      <c r="T174" s="158"/>
    </row>
    <row r="175" spans="14:20">
      <c r="N175" s="158"/>
      <c r="O175" s="158"/>
      <c r="P175" s="158"/>
      <c r="Q175" s="158"/>
      <c r="R175" s="158"/>
      <c r="S175" s="158"/>
      <c r="T175" s="158"/>
    </row>
    <row r="176" spans="14:20">
      <c r="N176" s="158"/>
      <c r="O176" s="158"/>
      <c r="P176" s="158"/>
      <c r="Q176" s="158"/>
      <c r="R176" s="158"/>
      <c r="S176" s="158"/>
      <c r="T176" s="158"/>
    </row>
    <row r="177" spans="14:20">
      <c r="N177" s="158"/>
      <c r="O177" s="158"/>
      <c r="P177" s="158"/>
      <c r="Q177" s="158"/>
      <c r="R177" s="158"/>
      <c r="S177" s="158"/>
      <c r="T177" s="158"/>
    </row>
    <row r="178" spans="14:20">
      <c r="N178" s="158"/>
      <c r="O178" s="158"/>
      <c r="P178" s="158"/>
      <c r="Q178" s="158"/>
      <c r="R178" s="158"/>
      <c r="S178" s="158"/>
      <c r="T178" s="158"/>
    </row>
    <row r="179" spans="14:20">
      <c r="N179" s="158"/>
      <c r="O179" s="158"/>
      <c r="P179" s="158"/>
      <c r="Q179" s="158"/>
      <c r="R179" s="158"/>
      <c r="S179" s="158"/>
      <c r="T179" s="158"/>
    </row>
    <row r="180" spans="14:20">
      <c r="N180" s="158"/>
      <c r="O180" s="158"/>
      <c r="P180" s="158"/>
      <c r="Q180" s="158"/>
      <c r="R180" s="158"/>
      <c r="S180" s="158"/>
      <c r="T180" s="158"/>
    </row>
    <row r="181" spans="14:20">
      <c r="N181" s="158"/>
      <c r="O181" s="158"/>
      <c r="P181" s="158"/>
      <c r="Q181" s="158"/>
      <c r="R181" s="158"/>
      <c r="S181" s="158"/>
      <c r="T181" s="158"/>
    </row>
    <row r="182" spans="14:20">
      <c r="N182" s="158"/>
      <c r="O182" s="158"/>
      <c r="P182" s="158"/>
      <c r="Q182" s="158"/>
      <c r="R182" s="158"/>
      <c r="S182" s="158"/>
      <c r="T182" s="158"/>
    </row>
  </sheetData>
  <sheetProtection password="C922" sheet="1" objects="1" scenarios="1"/>
  <mergeCells count="35">
    <mergeCell ref="P19:Q19"/>
    <mergeCell ref="P20:Q20"/>
    <mergeCell ref="L4:P5"/>
    <mergeCell ref="L7:N7"/>
    <mergeCell ref="I18:M18"/>
    <mergeCell ref="B31:C31"/>
    <mergeCell ref="P22:Q22"/>
    <mergeCell ref="P23:Q23"/>
    <mergeCell ref="H8:I8"/>
    <mergeCell ref="B29:C29"/>
    <mergeCell ref="B27:C27"/>
    <mergeCell ref="B28:C28"/>
    <mergeCell ref="B30:C30"/>
    <mergeCell ref="P21:Q21"/>
    <mergeCell ref="P18:Q18"/>
    <mergeCell ref="H15:I15"/>
    <mergeCell ref="D26:F26"/>
    <mergeCell ref="B26:C26"/>
    <mergeCell ref="K15:L15"/>
    <mergeCell ref="B15:C15"/>
    <mergeCell ref="E15:F15"/>
    <mergeCell ref="I27:M27"/>
    <mergeCell ref="I26:N26"/>
    <mergeCell ref="B18:E18"/>
    <mergeCell ref="B19:E19"/>
    <mergeCell ref="B20:E20"/>
    <mergeCell ref="B21:E21"/>
    <mergeCell ref="B22:E22"/>
    <mergeCell ref="D25:F25"/>
    <mergeCell ref="E43:F43"/>
    <mergeCell ref="E37:F37"/>
    <mergeCell ref="H37:I37"/>
    <mergeCell ref="I28:M28"/>
    <mergeCell ref="I29:M29"/>
    <mergeCell ref="B35:M35"/>
  </mergeCells>
  <pageMargins left="0.7" right="0.7" top="0.75" bottom="0.75" header="0.3" footer="0.3"/>
  <pageSetup scale="40" orientation="landscape" r:id="rId1"/>
  <headerFooter>
    <oddFooter>&amp;F</oddFooter>
  </headerFooter>
</worksheet>
</file>

<file path=xl/worksheets/sheet7.xml><?xml version="1.0" encoding="utf-8"?>
<worksheet xmlns="http://schemas.openxmlformats.org/spreadsheetml/2006/main" xmlns:r="http://schemas.openxmlformats.org/officeDocument/2006/relationships">
  <dimension ref="A1:AK83"/>
  <sheetViews>
    <sheetView zoomScale="80" zoomScaleNormal="80" workbookViewId="0">
      <selection activeCell="A3" sqref="A3"/>
    </sheetView>
  </sheetViews>
  <sheetFormatPr defaultRowHeight="15"/>
  <cols>
    <col min="1" max="1" width="9.140625" style="123"/>
    <col min="2" max="2" width="31.7109375" style="123" customWidth="1"/>
    <col min="3" max="3" width="10.7109375" style="123" customWidth="1"/>
    <col min="4" max="4" width="12.7109375" style="123" customWidth="1"/>
    <col min="5" max="5" width="22.7109375" style="123" customWidth="1"/>
    <col min="6" max="6" width="12.5703125" style="123" customWidth="1"/>
    <col min="7" max="7" width="10.140625" style="123" customWidth="1"/>
    <col min="8" max="8" width="21.140625" style="123" customWidth="1"/>
    <col min="9" max="9" width="13" style="123" customWidth="1"/>
    <col min="10" max="10" width="2.140625" style="123" customWidth="1"/>
    <col min="11" max="11" width="19.7109375" style="123" customWidth="1"/>
    <col min="12" max="12" width="12.28515625" style="123" customWidth="1"/>
    <col min="13" max="13" width="14.28515625" style="123" customWidth="1"/>
    <col min="14" max="14" width="12.5703125" style="123" customWidth="1"/>
    <col min="15" max="15" width="11.140625" style="123" customWidth="1"/>
    <col min="16" max="16" width="6.140625" style="123" customWidth="1"/>
    <col min="17" max="17" width="10.85546875" style="123" customWidth="1"/>
    <col min="18" max="18" width="23.85546875" style="123" customWidth="1"/>
    <col min="19" max="19" width="7.28515625" style="123" customWidth="1"/>
    <col min="20" max="20" width="5" style="123" customWidth="1"/>
    <col min="21" max="21" width="8.7109375" style="123" customWidth="1"/>
    <col min="22" max="22" width="8" style="123" customWidth="1"/>
    <col min="23" max="23" width="11" style="123" customWidth="1"/>
    <col min="24" max="29" width="9.140625" style="123"/>
    <col min="30" max="30" width="6.5703125" style="123" customWidth="1"/>
    <col min="31" max="31" width="10.28515625" style="123" customWidth="1"/>
    <col min="32" max="16384" width="9.140625" style="123"/>
  </cols>
  <sheetData>
    <row r="1" spans="2:37">
      <c r="B1" s="123" t="s">
        <v>84</v>
      </c>
      <c r="V1" s="79"/>
      <c r="W1" s="79"/>
      <c r="X1" s="79"/>
      <c r="Y1" s="79"/>
      <c r="Z1" s="79"/>
      <c r="AA1" s="79"/>
      <c r="AB1" s="79"/>
      <c r="AC1" s="79"/>
      <c r="AD1" s="79"/>
      <c r="AE1" s="79"/>
      <c r="AF1" s="79"/>
      <c r="AG1" s="79"/>
      <c r="AH1" s="79"/>
      <c r="AI1" s="79"/>
      <c r="AJ1" s="79"/>
      <c r="AK1" s="79"/>
    </row>
    <row r="2" spans="2:37">
      <c r="V2" s="79"/>
      <c r="W2" s="79"/>
      <c r="X2" s="79"/>
      <c r="Y2" s="79"/>
      <c r="Z2" s="79"/>
      <c r="AA2" s="79"/>
      <c r="AB2" s="79"/>
      <c r="AC2" s="79"/>
      <c r="AD2" s="79"/>
      <c r="AE2" s="79"/>
      <c r="AF2" s="79"/>
      <c r="AG2" s="79"/>
      <c r="AH2" s="79"/>
      <c r="AI2" s="79"/>
      <c r="AJ2" s="79"/>
      <c r="AK2" s="79"/>
    </row>
    <row r="3" spans="2:37" ht="15.75" thickBot="1">
      <c r="I3" s="114"/>
      <c r="J3" s="114"/>
      <c r="K3" s="114"/>
      <c r="L3" s="507" t="s">
        <v>16</v>
      </c>
      <c r="M3" s="508"/>
      <c r="N3" s="508"/>
      <c r="O3" s="508"/>
      <c r="P3" s="114"/>
      <c r="Q3" s="114"/>
      <c r="R3" s="114"/>
      <c r="S3" s="114"/>
      <c r="T3" s="114"/>
      <c r="U3" s="9"/>
      <c r="V3" s="93"/>
      <c r="W3" s="70"/>
      <c r="X3" s="140"/>
      <c r="Y3" s="140"/>
      <c r="Z3" s="140"/>
      <c r="AA3" s="140"/>
      <c r="AB3" s="140"/>
      <c r="AC3" s="140"/>
      <c r="AD3" s="140"/>
      <c r="AE3" s="140"/>
      <c r="AF3" s="140"/>
      <c r="AG3" s="140"/>
      <c r="AH3" s="140"/>
      <c r="AI3" s="140"/>
      <c r="AJ3" s="140"/>
      <c r="AK3" s="70"/>
    </row>
    <row r="4" spans="2:37">
      <c r="B4" s="147"/>
      <c r="C4" s="148"/>
      <c r="I4" s="9"/>
      <c r="J4" s="9"/>
      <c r="K4" s="9"/>
      <c r="L4" s="508"/>
      <c r="M4" s="508"/>
      <c r="N4" s="508"/>
      <c r="O4" s="508"/>
      <c r="P4" s="9"/>
      <c r="Q4" s="9"/>
      <c r="R4" s="9"/>
      <c r="T4" s="238"/>
      <c r="U4" s="9"/>
      <c r="V4" s="93"/>
      <c r="W4" s="70"/>
      <c r="X4" s="140"/>
      <c r="Y4" s="140"/>
      <c r="Z4" s="140"/>
      <c r="AA4" s="140"/>
      <c r="AB4" s="140"/>
      <c r="AC4" s="140"/>
      <c r="AD4" s="140"/>
      <c r="AE4" s="140"/>
      <c r="AF4" s="140"/>
      <c r="AG4" s="140"/>
      <c r="AH4" s="140"/>
      <c r="AI4" s="140"/>
      <c r="AJ4" s="140"/>
      <c r="AK4" s="70"/>
    </row>
    <row r="5" spans="2:37">
      <c r="B5" s="149"/>
      <c r="C5" s="175">
        <f>C12</f>
        <v>1</v>
      </c>
      <c r="E5" s="9"/>
      <c r="F5" s="146">
        <f>F12</f>
        <v>5</v>
      </c>
      <c r="H5" s="9"/>
      <c r="I5" s="146">
        <f>I12</f>
        <v>6</v>
      </c>
      <c r="J5" s="113"/>
      <c r="K5" s="113"/>
      <c r="N5" s="9"/>
      <c r="O5" s="9"/>
      <c r="P5" s="9"/>
      <c r="Q5" s="65">
        <f>P12+M12-S12-Q8</f>
        <v>6.7</v>
      </c>
      <c r="R5" s="9"/>
      <c r="S5" s="238"/>
      <c r="T5" s="238"/>
      <c r="U5" s="9"/>
      <c r="V5" s="93"/>
      <c r="W5" s="70"/>
      <c r="X5" s="70"/>
      <c r="Y5" s="70"/>
      <c r="Z5" s="70"/>
      <c r="AA5" s="70"/>
      <c r="AB5" s="70"/>
      <c r="AC5" s="70"/>
      <c r="AD5" s="70"/>
      <c r="AE5" s="70"/>
      <c r="AF5" s="70"/>
      <c r="AG5" s="70"/>
      <c r="AH5" s="70"/>
      <c r="AI5" s="70"/>
      <c r="AJ5" s="70"/>
      <c r="AK5" s="70"/>
    </row>
    <row r="6" spans="2:37" ht="15" customHeight="1">
      <c r="B6" s="149"/>
      <c r="C6" s="150" t="s">
        <v>53</v>
      </c>
      <c r="E6" s="9"/>
      <c r="F6" s="11" t="s">
        <v>3</v>
      </c>
      <c r="H6" s="9"/>
      <c r="I6" s="11" t="s">
        <v>10</v>
      </c>
      <c r="J6" s="67"/>
      <c r="K6" s="67"/>
      <c r="L6" s="507" t="s">
        <v>135</v>
      </c>
      <c r="M6" s="508"/>
      <c r="N6" s="508"/>
      <c r="O6" s="508"/>
      <c r="P6" s="9"/>
      <c r="Q6" s="11" t="s">
        <v>4</v>
      </c>
      <c r="R6" s="9"/>
      <c r="S6" s="9"/>
      <c r="T6" s="121"/>
      <c r="U6" s="120"/>
      <c r="V6" s="79"/>
      <c r="W6" s="79"/>
      <c r="X6" s="79"/>
      <c r="Y6" s="93"/>
      <c r="Z6" s="93"/>
      <c r="AA6" s="93"/>
      <c r="AB6" s="79"/>
      <c r="AC6" s="93"/>
      <c r="AD6" s="70"/>
      <c r="AE6" s="70"/>
      <c r="AF6" s="70"/>
      <c r="AG6" s="70"/>
      <c r="AH6" s="70"/>
      <c r="AI6" s="70"/>
      <c r="AJ6" s="70"/>
      <c r="AK6" s="70"/>
    </row>
    <row r="7" spans="2:37">
      <c r="B7" s="149"/>
      <c r="C7" s="151"/>
      <c r="E7" s="9"/>
      <c r="F7" s="10"/>
      <c r="H7" s="9"/>
      <c r="I7" s="10"/>
      <c r="J7" s="23"/>
      <c r="K7" s="23"/>
      <c r="N7" s="9"/>
      <c r="O7" s="122"/>
      <c r="P7" s="58"/>
      <c r="Q7" s="4"/>
      <c r="R7" s="9"/>
      <c r="U7" s="120"/>
      <c r="V7" s="79"/>
      <c r="W7" s="79"/>
      <c r="X7" s="79"/>
      <c r="Y7" s="142"/>
      <c r="Z7" s="142"/>
      <c r="AA7" s="142"/>
      <c r="AB7" s="1"/>
      <c r="AC7" s="93"/>
      <c r="AD7" s="70"/>
      <c r="AE7" s="70"/>
      <c r="AF7" s="70"/>
      <c r="AG7" s="70"/>
      <c r="AH7" s="70"/>
      <c r="AI7" s="70"/>
      <c r="AJ7" s="70"/>
      <c r="AK7" s="70"/>
    </row>
    <row r="8" spans="2:37">
      <c r="B8" s="149"/>
      <c r="C8" s="151"/>
      <c r="E8" s="9"/>
      <c r="F8" s="10"/>
      <c r="H8" s="9"/>
      <c r="I8" s="10"/>
      <c r="J8" s="23"/>
      <c r="K8" s="23"/>
      <c r="O8" s="509" t="s">
        <v>154</v>
      </c>
      <c r="P8" s="589"/>
      <c r="Q8" s="13">
        <f>G40</f>
        <v>0.30000000000000004</v>
      </c>
      <c r="R8" s="9"/>
      <c r="S8" s="9"/>
      <c r="U8" s="120"/>
      <c r="V8" s="79"/>
      <c r="W8" s="79"/>
      <c r="X8" s="79"/>
      <c r="Y8" s="93"/>
      <c r="Z8" s="93"/>
      <c r="AA8" s="93"/>
      <c r="AB8" s="79"/>
      <c r="AC8" s="93"/>
      <c r="AD8" s="139"/>
      <c r="AE8" s="140"/>
      <c r="AF8" s="140"/>
      <c r="AG8" s="140"/>
      <c r="AH8" s="140"/>
      <c r="AI8" s="140"/>
      <c r="AJ8" s="140"/>
      <c r="AK8" s="140"/>
    </row>
    <row r="9" spans="2:37">
      <c r="B9" s="149"/>
      <c r="C9" s="151"/>
      <c r="E9" s="9"/>
      <c r="F9" s="10"/>
      <c r="H9" s="9"/>
      <c r="I9" s="10"/>
      <c r="J9" s="23"/>
      <c r="K9" s="23"/>
      <c r="L9" s="90"/>
      <c r="M9" s="86"/>
      <c r="N9" s="87"/>
      <c r="O9" s="88"/>
      <c r="P9" s="86"/>
      <c r="Q9" s="87"/>
      <c r="R9" s="88"/>
      <c r="S9" s="10"/>
      <c r="T9" s="9"/>
      <c r="V9" s="79"/>
      <c r="W9" s="79"/>
      <c r="X9" s="79"/>
      <c r="Y9" s="93"/>
      <c r="Z9" s="93"/>
      <c r="AA9" s="93"/>
      <c r="AB9" s="79"/>
      <c r="AC9" s="93"/>
      <c r="AD9" s="95"/>
      <c r="AE9" s="140"/>
      <c r="AF9" s="140"/>
      <c r="AG9" s="140"/>
      <c r="AH9" s="140"/>
      <c r="AI9" s="140"/>
      <c r="AJ9" s="140"/>
      <c r="AK9" s="140"/>
    </row>
    <row r="10" spans="2:37">
      <c r="B10" s="149"/>
      <c r="C10" s="151"/>
      <c r="E10" s="9"/>
      <c r="F10" s="10"/>
      <c r="H10" s="9"/>
      <c r="I10" s="10"/>
      <c r="J10" s="23"/>
      <c r="K10" s="23"/>
      <c r="L10" s="9"/>
      <c r="M10" s="10"/>
      <c r="N10" s="9"/>
      <c r="O10" s="9"/>
      <c r="P10" s="10"/>
      <c r="Q10" s="9"/>
      <c r="R10" s="9"/>
      <c r="S10" s="10"/>
      <c r="T10" s="9"/>
      <c r="V10" s="79"/>
      <c r="W10" s="79"/>
      <c r="X10" s="79"/>
      <c r="Y10" s="79"/>
      <c r="Z10" s="79"/>
      <c r="AA10" s="142"/>
      <c r="AB10" s="79"/>
      <c r="AC10" s="93"/>
      <c r="AD10" s="7"/>
      <c r="AE10" s="140"/>
      <c r="AF10" s="140"/>
      <c r="AG10" s="140"/>
      <c r="AH10" s="140"/>
      <c r="AI10" s="140"/>
      <c r="AJ10" s="140"/>
      <c r="AK10" s="140"/>
    </row>
    <row r="11" spans="2:37">
      <c r="B11" s="152"/>
      <c r="C11" s="153"/>
      <c r="E11" s="49"/>
      <c r="F11" s="4"/>
      <c r="H11" s="49"/>
      <c r="I11" s="4"/>
      <c r="J11" s="7"/>
      <c r="K11" s="7"/>
      <c r="L11" s="9"/>
      <c r="M11" s="10"/>
      <c r="N11" s="9"/>
      <c r="O11" s="9"/>
      <c r="P11" s="10"/>
      <c r="Q11" s="9"/>
      <c r="R11" s="9"/>
      <c r="S11" s="10"/>
      <c r="T11" s="9"/>
      <c r="V11" s="79"/>
      <c r="W11" s="79"/>
      <c r="X11" s="79"/>
      <c r="Y11" s="79"/>
      <c r="Z11" s="79"/>
      <c r="AA11" s="142"/>
      <c r="AB11" s="79"/>
      <c r="AC11" s="93"/>
      <c r="AD11" s="7"/>
      <c r="AE11" s="140"/>
      <c r="AF11" s="140"/>
      <c r="AG11" s="140"/>
      <c r="AH11" s="140"/>
      <c r="AI11" s="140"/>
      <c r="AJ11" s="140"/>
      <c r="AK11" s="140"/>
    </row>
    <row r="12" spans="2:37">
      <c r="B12" s="176" t="s">
        <v>54</v>
      </c>
      <c r="C12" s="177">
        <f>G41</f>
        <v>1</v>
      </c>
      <c r="E12" s="50" t="s">
        <v>85</v>
      </c>
      <c r="F12" s="3">
        <f>G36</f>
        <v>5</v>
      </c>
      <c r="H12" s="50" t="s">
        <v>86</v>
      </c>
      <c r="I12" s="3">
        <f>G38</f>
        <v>6</v>
      </c>
      <c r="J12" s="7"/>
      <c r="K12" s="7"/>
      <c r="L12" s="51" t="s">
        <v>89</v>
      </c>
      <c r="M12" s="6">
        <f>G35</f>
        <v>3</v>
      </c>
      <c r="N12" s="9"/>
      <c r="O12" s="51" t="s">
        <v>90</v>
      </c>
      <c r="P12" s="6">
        <f>G37</f>
        <v>5</v>
      </c>
      <c r="Q12" s="9"/>
      <c r="R12" s="22" t="s">
        <v>109</v>
      </c>
      <c r="S12" s="2">
        <f>G39</f>
        <v>1</v>
      </c>
      <c r="T12" s="9"/>
      <c r="V12" s="79"/>
      <c r="W12" s="79"/>
      <c r="X12" s="79"/>
      <c r="Y12" s="79"/>
      <c r="Z12" s="79"/>
      <c r="AA12" s="142"/>
      <c r="AB12" s="79"/>
      <c r="AC12" s="93"/>
      <c r="AD12" s="140"/>
      <c r="AE12" s="140"/>
      <c r="AF12" s="140"/>
      <c r="AG12" s="140"/>
      <c r="AH12" s="140"/>
      <c r="AI12" s="140"/>
      <c r="AJ12" s="140"/>
      <c r="AK12" s="140"/>
    </row>
    <row r="13" spans="2:37">
      <c r="B13" s="149"/>
      <c r="C13" s="154"/>
      <c r="E13" s="9"/>
      <c r="F13" s="24"/>
      <c r="H13" s="9"/>
      <c r="I13" s="24"/>
      <c r="J13" s="67"/>
      <c r="K13" s="67"/>
      <c r="L13" s="9"/>
      <c r="M13" s="24"/>
      <c r="N13" s="9"/>
      <c r="O13" s="9"/>
      <c r="P13" s="24"/>
      <c r="Q13" s="9"/>
      <c r="R13" s="9"/>
      <c r="S13" s="10"/>
      <c r="V13" s="79"/>
      <c r="W13" s="79"/>
      <c r="X13" s="79"/>
      <c r="Y13" s="79"/>
      <c r="Z13" s="79"/>
      <c r="AA13" s="142"/>
      <c r="AB13" s="79"/>
      <c r="AC13" s="93"/>
      <c r="AD13" s="140"/>
      <c r="AE13" s="140"/>
      <c r="AF13" s="140"/>
      <c r="AG13" s="140"/>
      <c r="AH13" s="140"/>
      <c r="AI13" s="140"/>
      <c r="AJ13" s="140"/>
      <c r="AK13" s="140"/>
    </row>
    <row r="14" spans="2:37">
      <c r="B14" s="149"/>
      <c r="C14" s="155"/>
      <c r="E14" s="9"/>
      <c r="F14" s="26"/>
      <c r="H14" s="9"/>
      <c r="I14" s="26"/>
      <c r="J14" s="17"/>
      <c r="K14" s="17"/>
      <c r="L14" s="9"/>
      <c r="M14" s="26"/>
      <c r="N14" s="9"/>
      <c r="O14" s="9"/>
      <c r="P14" s="26"/>
      <c r="Q14" s="9"/>
      <c r="R14" s="9"/>
      <c r="S14" s="26"/>
      <c r="T14" s="9"/>
      <c r="V14" s="79"/>
      <c r="W14" s="79"/>
      <c r="X14" s="79"/>
      <c r="Y14" s="79"/>
      <c r="Z14" s="79"/>
      <c r="AA14" s="142"/>
      <c r="AB14" s="79"/>
      <c r="AC14" s="93"/>
      <c r="AD14" s="140"/>
      <c r="AE14" s="140"/>
      <c r="AF14" s="140"/>
      <c r="AG14" s="140"/>
      <c r="AH14" s="140"/>
      <c r="AI14" s="140"/>
      <c r="AJ14" s="140"/>
      <c r="AK14" s="140"/>
    </row>
    <row r="15" spans="2:37">
      <c r="B15" s="582" t="s">
        <v>54</v>
      </c>
      <c r="C15" s="583"/>
      <c r="E15" s="496" t="s">
        <v>87</v>
      </c>
      <c r="F15" s="497"/>
      <c r="H15" s="496" t="s">
        <v>88</v>
      </c>
      <c r="I15" s="497"/>
      <c r="J15" s="126"/>
      <c r="K15" s="126"/>
      <c r="L15" s="496" t="s">
        <v>72</v>
      </c>
      <c r="M15" s="497"/>
      <c r="N15" s="9"/>
      <c r="O15" s="496" t="s">
        <v>74</v>
      </c>
      <c r="P15" s="497"/>
      <c r="Q15" s="9"/>
      <c r="R15" s="496" t="s">
        <v>109</v>
      </c>
      <c r="S15" s="497"/>
      <c r="T15" s="9"/>
      <c r="V15" s="79"/>
      <c r="W15" s="79"/>
      <c r="X15" s="79"/>
      <c r="Y15" s="79"/>
      <c r="Z15" s="79"/>
      <c r="AA15" s="142"/>
      <c r="AB15" s="79"/>
      <c r="AC15" s="93"/>
      <c r="AD15" s="140"/>
      <c r="AE15" s="139"/>
      <c r="AF15" s="7"/>
      <c r="AG15" s="140"/>
      <c r="AH15" s="140"/>
      <c r="AI15" s="140"/>
      <c r="AJ15" s="140"/>
      <c r="AK15" s="140"/>
    </row>
    <row r="16" spans="2:37" ht="15.75" thickBot="1">
      <c r="B16" s="156"/>
      <c r="C16" s="157"/>
      <c r="I16" s="9"/>
      <c r="J16" s="9"/>
      <c r="K16" s="9"/>
      <c r="L16" s="9"/>
      <c r="M16" s="9"/>
      <c r="N16" s="9"/>
      <c r="O16" s="9"/>
      <c r="P16" s="9"/>
      <c r="Q16" s="9"/>
      <c r="R16" s="9"/>
      <c r="S16" s="9"/>
      <c r="T16" s="9"/>
      <c r="V16" s="79"/>
      <c r="W16" s="79"/>
      <c r="X16" s="79"/>
      <c r="Y16" s="79"/>
      <c r="Z16" s="79"/>
      <c r="AA16" s="142"/>
      <c r="AB16" s="79"/>
      <c r="AC16" s="93"/>
      <c r="AD16" s="140"/>
      <c r="AE16" s="140"/>
      <c r="AF16" s="140"/>
      <c r="AG16" s="140"/>
      <c r="AH16" s="140"/>
      <c r="AI16" s="140"/>
      <c r="AJ16" s="140"/>
      <c r="AK16" s="140"/>
    </row>
    <row r="17" spans="2:37">
      <c r="G17" s="89"/>
      <c r="I17" s="9"/>
      <c r="J17" s="9"/>
      <c r="K17" s="9"/>
      <c r="L17" s="9"/>
      <c r="M17" s="9"/>
      <c r="N17" s="9"/>
      <c r="O17" s="9"/>
      <c r="P17" s="9"/>
      <c r="Q17" s="9"/>
      <c r="R17" s="9"/>
      <c r="S17" s="9"/>
      <c r="V17" s="79"/>
      <c r="W17" s="79"/>
      <c r="X17" s="79"/>
      <c r="Y17" s="79"/>
      <c r="Z17" s="79"/>
      <c r="AA17" s="142"/>
      <c r="AB17" s="79"/>
      <c r="AC17" s="93"/>
      <c r="AD17" s="140"/>
      <c r="AE17" s="140"/>
      <c r="AF17" s="140"/>
      <c r="AG17" s="140"/>
      <c r="AH17" s="69"/>
      <c r="AI17" s="140"/>
      <c r="AJ17" s="140"/>
      <c r="AK17" s="140"/>
    </row>
    <row r="18" spans="2:37" ht="15" customHeight="1">
      <c r="G18" s="353"/>
      <c r="H18" s="1"/>
      <c r="I18" s="1"/>
      <c r="J18" s="1"/>
      <c r="K18" s="584" t="s">
        <v>51</v>
      </c>
      <c r="L18" s="585"/>
      <c r="M18" s="585"/>
      <c r="N18" s="585"/>
      <c r="O18" s="586"/>
      <c r="T18" s="17"/>
      <c r="U18" s="8"/>
      <c r="V18" s="79"/>
      <c r="W18" s="79"/>
      <c r="X18" s="1"/>
      <c r="Y18" s="142"/>
      <c r="Z18" s="79"/>
      <c r="AA18" s="140"/>
      <c r="AB18" s="140"/>
      <c r="AC18" s="140"/>
      <c r="AD18" s="140"/>
      <c r="AE18" s="140"/>
      <c r="AF18" s="68"/>
      <c r="AG18" s="139"/>
      <c r="AH18" s="140"/>
      <c r="AI18" s="140"/>
      <c r="AJ18" s="140"/>
      <c r="AK18" s="140"/>
    </row>
    <row r="19" spans="2:37" ht="30">
      <c r="B19" s="335" t="s">
        <v>93</v>
      </c>
      <c r="C19" s="336"/>
      <c r="D19" s="338"/>
      <c r="E19" s="338"/>
      <c r="F19" s="34"/>
      <c r="G19" s="35">
        <f>Q5-F5-I5</f>
        <v>-4.3</v>
      </c>
      <c r="H19" s="1"/>
      <c r="I19" s="1"/>
      <c r="J19" s="1"/>
      <c r="K19" s="129" t="s">
        <v>25</v>
      </c>
      <c r="L19" s="130" t="s">
        <v>8</v>
      </c>
      <c r="M19" s="130" t="s">
        <v>27</v>
      </c>
      <c r="N19" s="130" t="s">
        <v>95</v>
      </c>
      <c r="O19" s="131" t="s">
        <v>26</v>
      </c>
      <c r="T19" s="89"/>
      <c r="U19" s="8"/>
      <c r="V19" s="79"/>
      <c r="W19" s="79"/>
      <c r="X19" s="1"/>
      <c r="Y19" s="142"/>
      <c r="Z19" s="79"/>
      <c r="AA19" s="140"/>
      <c r="AB19" s="140"/>
      <c r="AC19" s="140"/>
      <c r="AD19" s="140"/>
      <c r="AE19" s="140"/>
      <c r="AF19" s="68"/>
      <c r="AG19" s="139"/>
      <c r="AH19" s="140"/>
      <c r="AI19" s="140"/>
      <c r="AJ19" s="140"/>
      <c r="AK19" s="140"/>
    </row>
    <row r="20" spans="2:37">
      <c r="B20" s="335" t="s">
        <v>46</v>
      </c>
      <c r="C20" s="336"/>
      <c r="D20" s="336"/>
      <c r="E20" s="336"/>
      <c r="F20" s="34"/>
      <c r="G20" s="36">
        <f>IF(G19&lt;0,0,G19)</f>
        <v>0</v>
      </c>
      <c r="H20" s="77"/>
      <c r="I20" s="77"/>
      <c r="J20" s="77"/>
      <c r="K20" s="132">
        <f>G19</f>
        <v>-4.3</v>
      </c>
      <c r="L20" s="133">
        <f>G21</f>
        <v>11</v>
      </c>
      <c r="M20" s="133">
        <f>ABS(K20)</f>
        <v>4.3</v>
      </c>
      <c r="N20" s="134">
        <f>IF(K20&gt;=0,0,IF(AND(K20&lt;0,L20&gt;M20),M20,IF(AND(K20&lt;0,L20&lt;=M20),L20)))</f>
        <v>4.3</v>
      </c>
      <c r="O20" s="135">
        <f>IF(K20&gt;=0,0,IF(AND(K20&lt;0,L20&gt;M20),0,IF(AND(K20&lt;0,L20&lt;=M20),M20-L20)))</f>
        <v>0</v>
      </c>
      <c r="T20" s="89"/>
      <c r="U20" s="136"/>
      <c r="V20" s="79"/>
      <c r="W20" s="79"/>
      <c r="X20" s="1"/>
      <c r="Y20" s="142"/>
      <c r="Z20" s="79"/>
      <c r="AA20" s="70"/>
      <c r="AB20" s="70"/>
      <c r="AC20" s="70"/>
      <c r="AD20" s="70"/>
      <c r="AE20" s="70"/>
      <c r="AF20" s="68"/>
      <c r="AG20" s="139"/>
      <c r="AH20" s="140"/>
      <c r="AI20" s="140"/>
      <c r="AJ20" s="140"/>
      <c r="AK20" s="140"/>
    </row>
    <row r="21" spans="2:37">
      <c r="B21" s="335" t="s">
        <v>94</v>
      </c>
      <c r="C21" s="336"/>
      <c r="D21" s="336"/>
      <c r="E21" s="336"/>
      <c r="F21" s="34" t="s">
        <v>8</v>
      </c>
      <c r="G21" s="37">
        <f>F5+I5</f>
        <v>11</v>
      </c>
      <c r="T21" s="89"/>
      <c r="U21" s="136"/>
      <c r="V21" s="79"/>
      <c r="W21" s="79"/>
      <c r="X21" s="1"/>
      <c r="Y21" s="142"/>
      <c r="Z21" s="79"/>
      <c r="AA21" s="140"/>
      <c r="AB21" s="140"/>
      <c r="AC21" s="140"/>
      <c r="AD21" s="140"/>
      <c r="AE21" s="140"/>
      <c r="AF21" s="68"/>
      <c r="AG21" s="139"/>
      <c r="AH21" s="140"/>
      <c r="AI21" s="140"/>
      <c r="AJ21" s="140"/>
      <c r="AK21" s="140"/>
    </row>
    <row r="22" spans="2:37" ht="15" customHeight="1">
      <c r="B22" s="335" t="s">
        <v>98</v>
      </c>
      <c r="C22" s="336"/>
      <c r="D22" s="344"/>
      <c r="E22" s="344"/>
      <c r="F22" s="83"/>
      <c r="G22" s="84">
        <f>N20</f>
        <v>4.3</v>
      </c>
      <c r="P22" s="17"/>
      <c r="Q22" s="89"/>
      <c r="R22" s="89"/>
      <c r="T22" s="89"/>
      <c r="U22" s="224"/>
      <c r="V22" s="140"/>
      <c r="W22" s="79"/>
      <c r="X22" s="1"/>
      <c r="Y22" s="142"/>
      <c r="Z22" s="140"/>
      <c r="AA22" s="140"/>
      <c r="AB22" s="140"/>
      <c r="AC22" s="140"/>
      <c r="AD22" s="140"/>
      <c r="AE22" s="140"/>
      <c r="AF22" s="68"/>
      <c r="AG22" s="139"/>
      <c r="AH22" s="140"/>
      <c r="AI22" s="140"/>
      <c r="AJ22" s="140"/>
      <c r="AK22" s="140"/>
    </row>
    <row r="23" spans="2:37" ht="30" customHeight="1">
      <c r="B23" s="335" t="s">
        <v>31</v>
      </c>
      <c r="C23" s="336"/>
      <c r="D23" s="344"/>
      <c r="E23" s="344"/>
      <c r="F23" s="34" t="s">
        <v>6</v>
      </c>
      <c r="G23" s="42">
        <f>O20</f>
        <v>0</v>
      </c>
      <c r="P23" s="17"/>
      <c r="Q23" s="17"/>
      <c r="R23" s="17"/>
      <c r="T23" s="89"/>
      <c r="U23" s="8"/>
      <c r="V23" s="79"/>
      <c r="W23" s="79"/>
      <c r="X23" s="1"/>
      <c r="Y23" s="142"/>
      <c r="Z23" s="77"/>
      <c r="AA23" s="77"/>
      <c r="AB23" s="77"/>
      <c r="AC23" s="77"/>
      <c r="AD23" s="77"/>
      <c r="AE23" s="77"/>
      <c r="AF23" s="68"/>
      <c r="AG23" s="39"/>
      <c r="AH23" s="140"/>
      <c r="AI23" s="140"/>
      <c r="AJ23" s="140"/>
      <c r="AK23" s="140"/>
    </row>
    <row r="24" spans="2:37">
      <c r="P24" s="235"/>
      <c r="R24" s="17"/>
      <c r="T24" s="89"/>
      <c r="U24" s="89"/>
      <c r="V24" s="79"/>
      <c r="W24" s="79"/>
      <c r="X24" s="1"/>
      <c r="Y24" s="142"/>
      <c r="Z24" s="77"/>
      <c r="AA24" s="77"/>
      <c r="AB24" s="77"/>
      <c r="AC24" s="77"/>
      <c r="AD24" s="77"/>
      <c r="AE24" s="140"/>
      <c r="AF24" s="68"/>
      <c r="AG24" s="139"/>
      <c r="AH24" s="140"/>
      <c r="AI24" s="140"/>
      <c r="AJ24" s="140"/>
      <c r="AK24" s="140"/>
    </row>
    <row r="25" spans="2:37">
      <c r="K25" s="17"/>
      <c r="R25" s="89"/>
      <c r="U25" s="89"/>
      <c r="V25" s="1"/>
      <c r="W25" s="79"/>
      <c r="X25" s="79"/>
      <c r="Y25" s="79"/>
      <c r="Z25" s="79"/>
      <c r="AA25" s="79"/>
      <c r="AB25" s="79"/>
      <c r="AC25" s="79"/>
      <c r="AD25" s="79"/>
      <c r="AE25" s="79"/>
      <c r="AF25" s="79"/>
      <c r="AG25" s="79"/>
      <c r="AH25" s="79"/>
      <c r="AI25" s="79"/>
      <c r="AJ25" s="79"/>
      <c r="AK25" s="79"/>
    </row>
    <row r="26" spans="2:37" ht="15" customHeight="1">
      <c r="B26" s="568" t="s">
        <v>78</v>
      </c>
      <c r="C26" s="569"/>
      <c r="D26" s="569"/>
      <c r="E26" s="569"/>
      <c r="F26" s="569"/>
      <c r="G26" s="569"/>
      <c r="H26" s="569"/>
      <c r="I26" s="570"/>
      <c r="K26" s="568" t="s">
        <v>127</v>
      </c>
      <c r="L26" s="569"/>
      <c r="M26" s="569"/>
      <c r="N26" s="569"/>
      <c r="O26" s="569"/>
      <c r="P26" s="569"/>
      <c r="Q26" s="569"/>
      <c r="R26" s="570"/>
      <c r="U26" s="89"/>
      <c r="V26" s="140"/>
      <c r="W26" s="79"/>
      <c r="X26" s="79"/>
      <c r="Y26" s="79"/>
      <c r="Z26" s="79"/>
      <c r="AA26" s="79"/>
      <c r="AB26" s="79"/>
      <c r="AC26" s="79"/>
      <c r="AD26" s="79"/>
      <c r="AE26" s="79"/>
      <c r="AF26" s="79"/>
      <c r="AG26" s="79"/>
      <c r="AH26" s="79"/>
      <c r="AI26" s="79"/>
      <c r="AJ26" s="79"/>
      <c r="AK26" s="79"/>
    </row>
    <row r="27" spans="2:37" ht="15" customHeight="1">
      <c r="B27" s="171" t="s">
        <v>81</v>
      </c>
      <c r="C27" s="551" t="s">
        <v>79</v>
      </c>
      <c r="D27" s="552"/>
      <c r="E27" s="552"/>
      <c r="F27" s="574" t="s">
        <v>75</v>
      </c>
      <c r="G27" s="574"/>
      <c r="H27" s="574"/>
      <c r="I27" s="172" t="s">
        <v>80</v>
      </c>
      <c r="K27" s="171" t="s">
        <v>128</v>
      </c>
      <c r="L27" s="551" t="s">
        <v>79</v>
      </c>
      <c r="M27" s="552"/>
      <c r="N27" s="552"/>
      <c r="O27" s="574" t="s">
        <v>130</v>
      </c>
      <c r="P27" s="574"/>
      <c r="Q27" s="574"/>
      <c r="R27" s="172" t="s">
        <v>129</v>
      </c>
      <c r="V27" s="79"/>
      <c r="W27" s="79"/>
      <c r="X27" s="79"/>
      <c r="Y27" s="79"/>
      <c r="Z27" s="79"/>
      <c r="AA27" s="79"/>
      <c r="AB27" s="79"/>
      <c r="AC27" s="79"/>
      <c r="AD27" s="79"/>
      <c r="AE27" s="79"/>
      <c r="AF27" s="79"/>
      <c r="AG27" s="79"/>
      <c r="AH27" s="79"/>
      <c r="AI27" s="79"/>
      <c r="AJ27" s="79"/>
      <c r="AK27" s="79"/>
    </row>
    <row r="28" spans="2:37">
      <c r="B28" s="173" t="s">
        <v>76</v>
      </c>
      <c r="C28" s="566">
        <f>F12</f>
        <v>5</v>
      </c>
      <c r="D28" s="566"/>
      <c r="E28" s="566"/>
      <c r="F28" s="575">
        <f>C28/(C28+C29)</f>
        <v>0.45454545454545453</v>
      </c>
      <c r="G28" s="575"/>
      <c r="H28" s="575"/>
      <c r="I28" s="181">
        <f>F28*O36</f>
        <v>1.9545454545454544</v>
      </c>
      <c r="K28" s="173" t="s">
        <v>124</v>
      </c>
      <c r="L28" s="566">
        <f>M12</f>
        <v>3</v>
      </c>
      <c r="M28" s="566"/>
      <c r="N28" s="566"/>
      <c r="O28" s="575">
        <f>L28/(L28+L29)</f>
        <v>0.375</v>
      </c>
      <c r="P28" s="575"/>
      <c r="Q28" s="575"/>
      <c r="R28" s="181">
        <f>O28*O35</f>
        <v>0</v>
      </c>
      <c r="V28" s="79"/>
      <c r="W28" s="79"/>
      <c r="X28" s="79"/>
      <c r="Y28" s="79"/>
      <c r="Z28" s="79"/>
      <c r="AA28" s="79"/>
      <c r="AB28" s="79"/>
      <c r="AC28" s="79"/>
      <c r="AD28" s="79"/>
      <c r="AE28" s="79"/>
      <c r="AF28" s="79"/>
      <c r="AG28" s="79"/>
      <c r="AH28" s="79"/>
      <c r="AI28" s="79"/>
      <c r="AJ28" s="79"/>
      <c r="AK28" s="79"/>
    </row>
    <row r="29" spans="2:37">
      <c r="B29" s="174" t="s">
        <v>77</v>
      </c>
      <c r="C29" s="567">
        <f>I12</f>
        <v>6</v>
      </c>
      <c r="D29" s="567"/>
      <c r="E29" s="567"/>
      <c r="F29" s="576">
        <f>C29/(C28+C29)</f>
        <v>0.54545454545454541</v>
      </c>
      <c r="G29" s="576"/>
      <c r="H29" s="576"/>
      <c r="I29" s="182">
        <f>F29*O36</f>
        <v>2.3454545454545452</v>
      </c>
      <c r="K29" s="174" t="s">
        <v>125</v>
      </c>
      <c r="L29" s="567">
        <f>P12</f>
        <v>5</v>
      </c>
      <c r="M29" s="567"/>
      <c r="N29" s="567"/>
      <c r="O29" s="576">
        <f>L29/(L28+L29)</f>
        <v>0.625</v>
      </c>
      <c r="P29" s="576"/>
      <c r="Q29" s="576"/>
      <c r="R29" s="182">
        <f>O29*O35</f>
        <v>0</v>
      </c>
      <c r="V29" s="79"/>
      <c r="W29" s="79"/>
      <c r="X29" s="79"/>
      <c r="Y29" s="79"/>
      <c r="Z29" s="79"/>
      <c r="AA29" s="79"/>
      <c r="AB29" s="79"/>
      <c r="AC29" s="79"/>
      <c r="AD29" s="79"/>
      <c r="AE29" s="79"/>
      <c r="AF29" s="79"/>
      <c r="AG29" s="79"/>
      <c r="AH29" s="79"/>
      <c r="AI29" s="79"/>
      <c r="AJ29" s="79"/>
      <c r="AK29" s="79"/>
    </row>
    <row r="30" spans="2:37">
      <c r="B30" s="186" t="s">
        <v>91</v>
      </c>
      <c r="C30" s="180"/>
      <c r="D30" s="180"/>
      <c r="E30" s="180"/>
      <c r="F30" s="180"/>
      <c r="G30" s="180"/>
      <c r="H30" s="180"/>
      <c r="I30" s="183">
        <f>I28+I29</f>
        <v>4.3</v>
      </c>
      <c r="K30" s="186" t="s">
        <v>91</v>
      </c>
      <c r="L30" s="216"/>
      <c r="M30" s="216"/>
      <c r="N30" s="216"/>
      <c r="O30" s="216"/>
      <c r="P30" s="216"/>
      <c r="Q30" s="216"/>
      <c r="R30" s="183">
        <f>R28+R29</f>
        <v>0</v>
      </c>
      <c r="V30" s="79"/>
      <c r="W30" s="79"/>
      <c r="X30" s="79"/>
      <c r="Y30" s="79"/>
      <c r="Z30" s="79"/>
      <c r="AA30" s="79"/>
      <c r="AB30" s="79"/>
      <c r="AC30" s="79"/>
      <c r="AD30" s="79"/>
      <c r="AE30" s="79"/>
      <c r="AF30" s="79"/>
      <c r="AG30" s="79"/>
      <c r="AH30" s="79"/>
      <c r="AI30" s="79"/>
      <c r="AJ30" s="79"/>
      <c r="AK30" s="79"/>
    </row>
    <row r="31" spans="2:37">
      <c r="B31" s="128"/>
      <c r="C31" s="128"/>
      <c r="D31" s="128"/>
      <c r="E31" s="128"/>
      <c r="F31" s="128"/>
      <c r="G31" s="128"/>
      <c r="H31" s="128"/>
      <c r="I31" s="128"/>
      <c r="K31" s="17"/>
      <c r="L31" s="17"/>
      <c r="M31" s="17"/>
      <c r="N31" s="17"/>
      <c r="O31" s="17"/>
      <c r="P31" s="17"/>
      <c r="Q31" s="89"/>
      <c r="R31" s="89"/>
      <c r="V31" s="79"/>
      <c r="W31" s="79"/>
      <c r="X31" s="79"/>
      <c r="Y31" s="79"/>
      <c r="Z31" s="79"/>
      <c r="AA31" s="79"/>
      <c r="AB31" s="79"/>
      <c r="AC31" s="79"/>
      <c r="AD31" s="79"/>
      <c r="AE31" s="79"/>
      <c r="AF31" s="79"/>
      <c r="AG31" s="79"/>
      <c r="AH31" s="79"/>
      <c r="AI31" s="79"/>
      <c r="AJ31" s="79"/>
      <c r="AK31" s="79"/>
    </row>
    <row r="32" spans="2:37" s="342" customFormat="1" ht="15" customHeight="1" thickBot="1">
      <c r="B32" s="346"/>
      <c r="C32" s="89"/>
      <c r="D32" s="89"/>
      <c r="E32" s="89"/>
      <c r="F32" s="89"/>
      <c r="G32" s="89"/>
      <c r="H32" s="89"/>
      <c r="I32" s="347"/>
      <c r="P32" s="89"/>
      <c r="Q32" s="343"/>
      <c r="V32" s="238"/>
      <c r="W32" s="238"/>
      <c r="X32" s="238"/>
      <c r="Y32" s="238"/>
      <c r="Z32" s="238"/>
      <c r="AA32" s="238"/>
      <c r="AB32" s="238"/>
      <c r="AC32" s="238"/>
      <c r="AD32" s="238"/>
      <c r="AE32" s="238"/>
      <c r="AF32" s="238"/>
      <c r="AG32" s="238"/>
      <c r="AH32" s="238"/>
      <c r="AI32" s="238"/>
      <c r="AJ32" s="238"/>
      <c r="AK32" s="238"/>
    </row>
    <row r="33" spans="1:37" s="342" customFormat="1" ht="15" customHeight="1" thickTop="1">
      <c r="B33" s="123"/>
      <c r="C33" s="123"/>
      <c r="D33" s="603" t="s">
        <v>153</v>
      </c>
      <c r="E33" s="604"/>
      <c r="F33" s="605"/>
      <c r="G33" s="123"/>
      <c r="H33" s="89"/>
      <c r="I33" s="347"/>
      <c r="P33" s="89"/>
      <c r="Q33" s="343"/>
      <c r="V33" s="238"/>
      <c r="W33" s="238"/>
      <c r="X33" s="238"/>
      <c r="Y33" s="238"/>
      <c r="Z33" s="238"/>
      <c r="AA33" s="238"/>
      <c r="AB33" s="238"/>
      <c r="AC33" s="238"/>
      <c r="AD33" s="238"/>
      <c r="AE33" s="238"/>
      <c r="AF33" s="238"/>
      <c r="AG33" s="238"/>
      <c r="AH33" s="238"/>
      <c r="AI33" s="238"/>
      <c r="AJ33" s="238"/>
      <c r="AK33" s="238"/>
    </row>
    <row r="34" spans="1:37" s="342" customFormat="1" ht="15" customHeight="1">
      <c r="B34" s="518" t="s">
        <v>150</v>
      </c>
      <c r="C34" s="519"/>
      <c r="D34" s="520" t="s">
        <v>149</v>
      </c>
      <c r="E34" s="521"/>
      <c r="F34" s="522"/>
      <c r="G34" s="280" t="s">
        <v>151</v>
      </c>
      <c r="H34" s="89"/>
      <c r="I34" s="347"/>
      <c r="K34" s="596" t="s">
        <v>157</v>
      </c>
      <c r="L34" s="597"/>
      <c r="M34" s="597"/>
      <c r="N34" s="597"/>
      <c r="O34" s="597"/>
      <c r="P34" s="89"/>
      <c r="Q34" s="343"/>
      <c r="V34" s="238"/>
      <c r="W34" s="238"/>
      <c r="X34" s="238"/>
      <c r="Y34" s="238"/>
      <c r="Z34" s="238"/>
      <c r="AA34" s="238"/>
      <c r="AB34" s="238"/>
      <c r="AC34" s="238"/>
      <c r="AD34" s="238"/>
      <c r="AE34" s="238"/>
      <c r="AF34" s="238"/>
      <c r="AG34" s="238"/>
      <c r="AH34" s="238"/>
      <c r="AI34" s="238"/>
      <c r="AJ34" s="238"/>
      <c r="AK34" s="238"/>
    </row>
    <row r="35" spans="1:37" s="342" customFormat="1" ht="15" customHeight="1">
      <c r="B35" s="500" t="s">
        <v>64</v>
      </c>
      <c r="C35" s="501"/>
      <c r="D35" s="285">
        <v>3</v>
      </c>
      <c r="E35" s="276">
        <v>0</v>
      </c>
      <c r="F35" s="286">
        <v>0</v>
      </c>
      <c r="G35" s="281">
        <f>SUM(D35:F35)</f>
        <v>3</v>
      </c>
      <c r="H35" s="89"/>
      <c r="I35" s="347"/>
      <c r="K35" s="518" t="s">
        <v>47</v>
      </c>
      <c r="L35" s="597"/>
      <c r="M35" s="597"/>
      <c r="N35" s="597"/>
      <c r="O35" s="339">
        <f>G20</f>
        <v>0</v>
      </c>
      <c r="P35" s="89"/>
      <c r="Q35" s="343"/>
      <c r="V35" s="238"/>
      <c r="W35" s="238"/>
      <c r="X35" s="238"/>
      <c r="Y35" s="238"/>
      <c r="Z35" s="238"/>
      <c r="AA35" s="238"/>
      <c r="AB35" s="238"/>
      <c r="AC35" s="238"/>
      <c r="AD35" s="238"/>
      <c r="AE35" s="238"/>
      <c r="AF35" s="238"/>
      <c r="AG35" s="238"/>
      <c r="AH35" s="238"/>
      <c r="AI35" s="238"/>
      <c r="AJ35" s="238"/>
      <c r="AK35" s="238"/>
    </row>
    <row r="36" spans="1:37" s="342" customFormat="1" ht="15" customHeight="1">
      <c r="B36" s="502" t="s">
        <v>76</v>
      </c>
      <c r="C36" s="503"/>
      <c r="D36" s="287">
        <v>0</v>
      </c>
      <c r="E36" s="277">
        <v>1</v>
      </c>
      <c r="F36" s="288">
        <v>4</v>
      </c>
      <c r="G36" s="282">
        <f t="shared" ref="G36:G42" si="0">SUM(D36:F36)</f>
        <v>5</v>
      </c>
      <c r="H36" s="89"/>
      <c r="I36" s="347"/>
      <c r="K36" s="518" t="s">
        <v>99</v>
      </c>
      <c r="L36" s="518"/>
      <c r="M36" s="518"/>
      <c r="N36" s="518"/>
      <c r="O36" s="354">
        <f>G22</f>
        <v>4.3</v>
      </c>
      <c r="P36" s="89"/>
      <c r="Q36" s="343"/>
      <c r="V36" s="238"/>
      <c r="W36" s="238"/>
      <c r="X36" s="238"/>
      <c r="Y36" s="238"/>
      <c r="Z36" s="238"/>
      <c r="AA36" s="238"/>
      <c r="AB36" s="238"/>
      <c r="AC36" s="238"/>
      <c r="AD36" s="238"/>
      <c r="AE36" s="238"/>
      <c r="AF36" s="238"/>
      <c r="AG36" s="238"/>
      <c r="AH36" s="238"/>
      <c r="AI36" s="238"/>
      <c r="AJ36" s="238"/>
      <c r="AK36" s="238"/>
    </row>
    <row r="37" spans="1:37" s="342" customFormat="1" ht="15" customHeight="1">
      <c r="B37" s="500" t="s">
        <v>61</v>
      </c>
      <c r="C37" s="501"/>
      <c r="D37" s="285">
        <v>2</v>
      </c>
      <c r="E37" s="276">
        <v>3</v>
      </c>
      <c r="F37" s="286">
        <v>0</v>
      </c>
      <c r="G37" s="281">
        <f t="shared" si="0"/>
        <v>5</v>
      </c>
      <c r="H37" s="89"/>
      <c r="I37" s="347"/>
      <c r="K37" s="518" t="s">
        <v>9</v>
      </c>
      <c r="L37" s="518"/>
      <c r="M37" s="518"/>
      <c r="N37" s="518"/>
      <c r="O37" s="355">
        <f>G23</f>
        <v>0</v>
      </c>
      <c r="P37" s="89"/>
      <c r="Q37" s="343"/>
      <c r="V37" s="238"/>
      <c r="W37" s="238"/>
      <c r="X37" s="238"/>
      <c r="Y37" s="238"/>
      <c r="Z37" s="238"/>
      <c r="AA37" s="238"/>
      <c r="AB37" s="238"/>
      <c r="AC37" s="238"/>
      <c r="AD37" s="238"/>
      <c r="AE37" s="238"/>
      <c r="AF37" s="238"/>
      <c r="AG37" s="238"/>
      <c r="AH37" s="238"/>
      <c r="AI37" s="238"/>
      <c r="AJ37" s="238"/>
      <c r="AK37" s="238"/>
    </row>
    <row r="38" spans="1:37" s="342" customFormat="1" ht="15" customHeight="1">
      <c r="B38" s="502" t="s">
        <v>77</v>
      </c>
      <c r="C38" s="503"/>
      <c r="D38" s="287">
        <v>0</v>
      </c>
      <c r="E38" s="277">
        <v>0</v>
      </c>
      <c r="F38" s="288">
        <v>6</v>
      </c>
      <c r="G38" s="282">
        <f t="shared" si="0"/>
        <v>6</v>
      </c>
      <c r="H38" s="89"/>
      <c r="I38" s="347"/>
      <c r="P38" s="89"/>
      <c r="Q38" s="343"/>
      <c r="V38" s="238"/>
      <c r="W38" s="238"/>
      <c r="X38" s="238"/>
      <c r="Y38" s="238"/>
      <c r="Z38" s="238"/>
      <c r="AA38" s="238"/>
      <c r="AB38" s="238"/>
      <c r="AC38" s="238"/>
      <c r="AD38" s="238"/>
      <c r="AE38" s="238"/>
      <c r="AF38" s="238"/>
      <c r="AG38" s="238"/>
      <c r="AH38" s="238"/>
      <c r="AI38" s="238"/>
      <c r="AJ38" s="238"/>
      <c r="AK38" s="238"/>
    </row>
    <row r="39" spans="1:37" s="342" customFormat="1" ht="15" customHeight="1">
      <c r="B39" s="504" t="s">
        <v>109</v>
      </c>
      <c r="C39" s="505"/>
      <c r="D39" s="289">
        <v>0.1</v>
      </c>
      <c r="E39" s="278">
        <v>0.1</v>
      </c>
      <c r="F39" s="290">
        <v>0.8</v>
      </c>
      <c r="G39" s="283">
        <f t="shared" si="0"/>
        <v>1</v>
      </c>
      <c r="H39" s="89"/>
      <c r="I39" s="347"/>
      <c r="P39" s="89"/>
      <c r="Q39" s="343"/>
      <c r="V39" s="238"/>
      <c r="W39" s="238"/>
      <c r="X39" s="238"/>
      <c r="Y39" s="238"/>
      <c r="Z39" s="238"/>
      <c r="AA39" s="238"/>
      <c r="AB39" s="238"/>
      <c r="AC39" s="238"/>
      <c r="AD39" s="238"/>
      <c r="AE39" s="238"/>
      <c r="AF39" s="238"/>
      <c r="AG39" s="238"/>
      <c r="AH39" s="238"/>
      <c r="AI39" s="238"/>
      <c r="AJ39" s="238"/>
      <c r="AK39" s="238"/>
    </row>
    <row r="40" spans="1:37" s="342" customFormat="1" ht="15" customHeight="1">
      <c r="B40" s="511" t="s">
        <v>154</v>
      </c>
      <c r="C40" s="512"/>
      <c r="D40" s="291">
        <v>0.1</v>
      </c>
      <c r="E40" s="279">
        <v>0.1</v>
      </c>
      <c r="F40" s="292">
        <v>0.1</v>
      </c>
      <c r="G40" s="284">
        <f t="shared" si="0"/>
        <v>0.30000000000000004</v>
      </c>
      <c r="H40" s="89"/>
      <c r="I40" s="347"/>
      <c r="P40" s="89"/>
      <c r="Q40" s="343"/>
      <c r="V40" s="238"/>
      <c r="W40" s="238"/>
      <c r="X40" s="238"/>
      <c r="Y40" s="238"/>
      <c r="Z40" s="238"/>
      <c r="AA40" s="238"/>
      <c r="AB40" s="238"/>
      <c r="AC40" s="238"/>
      <c r="AD40" s="238"/>
      <c r="AE40" s="238"/>
      <c r="AF40" s="238"/>
      <c r="AG40" s="238"/>
      <c r="AH40" s="238"/>
      <c r="AI40" s="238"/>
      <c r="AJ40" s="238"/>
      <c r="AK40" s="238"/>
    </row>
    <row r="41" spans="1:37" s="342" customFormat="1" ht="15" customHeight="1">
      <c r="B41" s="612" t="s">
        <v>83</v>
      </c>
      <c r="C41" s="480"/>
      <c r="D41" s="606">
        <v>0.3</v>
      </c>
      <c r="E41" s="608">
        <v>0.5</v>
      </c>
      <c r="F41" s="610">
        <v>0.2</v>
      </c>
      <c r="G41" s="601">
        <f t="shared" si="0"/>
        <v>1</v>
      </c>
      <c r="H41" s="89"/>
      <c r="I41" s="347"/>
      <c r="P41" s="89"/>
      <c r="Q41" s="343"/>
      <c r="V41" s="238"/>
      <c r="W41" s="238"/>
      <c r="X41" s="238"/>
      <c r="Y41" s="238"/>
      <c r="Z41" s="238"/>
      <c r="AA41" s="238"/>
      <c r="AB41" s="238"/>
      <c r="AC41" s="238"/>
      <c r="AD41" s="238"/>
      <c r="AE41" s="238"/>
      <c r="AF41" s="238"/>
      <c r="AG41" s="238"/>
      <c r="AH41" s="238"/>
      <c r="AI41" s="238"/>
      <c r="AJ41" s="238"/>
      <c r="AK41" s="238"/>
    </row>
    <row r="42" spans="1:37" s="342" customFormat="1" ht="15" customHeight="1">
      <c r="B42" s="485"/>
      <c r="C42" s="486"/>
      <c r="D42" s="607"/>
      <c r="E42" s="609"/>
      <c r="F42" s="611"/>
      <c r="G42" s="602">
        <f t="shared" si="0"/>
        <v>0</v>
      </c>
      <c r="H42" s="89"/>
      <c r="I42" s="347"/>
      <c r="P42" s="89"/>
      <c r="Q42" s="343"/>
      <c r="V42" s="238"/>
      <c r="W42" s="238"/>
      <c r="X42" s="238"/>
      <c r="Y42" s="238"/>
      <c r="Z42" s="238"/>
      <c r="AA42" s="238"/>
      <c r="AB42" s="238"/>
      <c r="AC42" s="238"/>
      <c r="AD42" s="238"/>
      <c r="AE42" s="238"/>
      <c r="AF42" s="238"/>
      <c r="AG42" s="238"/>
      <c r="AH42" s="238"/>
      <c r="AI42" s="238"/>
      <c r="AJ42" s="238"/>
      <c r="AK42" s="238"/>
    </row>
    <row r="43" spans="1:37" s="342" customFormat="1" ht="15" customHeight="1" thickBot="1">
      <c r="B43" s="337"/>
      <c r="C43" s="337"/>
      <c r="D43" s="348"/>
      <c r="E43" s="349"/>
      <c r="F43" s="350"/>
      <c r="G43" s="351"/>
      <c r="H43" s="89"/>
      <c r="I43" s="347"/>
      <c r="P43" s="89"/>
      <c r="Q43" s="343"/>
      <c r="V43" s="238"/>
      <c r="W43" s="238"/>
      <c r="X43" s="238"/>
      <c r="Y43" s="238"/>
      <c r="Z43" s="238"/>
      <c r="AA43" s="238"/>
      <c r="AB43" s="238"/>
      <c r="AC43" s="238"/>
      <c r="AD43" s="238"/>
      <c r="AE43" s="238"/>
      <c r="AF43" s="238"/>
      <c r="AG43" s="238"/>
      <c r="AH43" s="238"/>
      <c r="AI43" s="238"/>
      <c r="AJ43" s="238"/>
      <c r="AK43" s="238"/>
    </row>
    <row r="44" spans="1:37" s="342" customFormat="1" ht="15" customHeight="1" thickTop="1">
      <c r="B44" s="89"/>
      <c r="C44" s="89"/>
      <c r="D44" s="352"/>
      <c r="E44" s="352"/>
      <c r="F44" s="352"/>
      <c r="G44" s="89"/>
      <c r="H44" s="89"/>
      <c r="I44" s="347"/>
      <c r="P44" s="89"/>
      <c r="Q44" s="343"/>
      <c r="V44" s="238"/>
      <c r="W44" s="238"/>
      <c r="X44" s="238"/>
      <c r="Y44" s="238"/>
      <c r="Z44" s="238"/>
      <c r="AA44" s="238"/>
      <c r="AB44" s="238"/>
      <c r="AC44" s="238"/>
      <c r="AD44" s="238"/>
      <c r="AE44" s="238"/>
      <c r="AF44" s="238"/>
      <c r="AG44" s="238"/>
      <c r="AH44" s="238"/>
      <c r="AI44" s="238"/>
      <c r="AJ44" s="238"/>
      <c r="AK44" s="238"/>
    </row>
    <row r="45" spans="1:37" ht="15" customHeight="1">
      <c r="B45" s="598" t="s">
        <v>52</v>
      </c>
      <c r="C45" s="599"/>
      <c r="D45" s="599"/>
      <c r="E45" s="599"/>
      <c r="F45" s="599"/>
      <c r="G45" s="599"/>
      <c r="H45" s="599"/>
      <c r="I45" s="599"/>
      <c r="J45" s="599"/>
      <c r="K45" s="599"/>
      <c r="L45" s="599"/>
      <c r="M45" s="599"/>
      <c r="N45" s="599"/>
      <c r="O45" s="599"/>
      <c r="P45" s="599"/>
      <c r="Q45" s="599"/>
      <c r="R45" s="599"/>
      <c r="S45" s="600"/>
      <c r="V45" s="79"/>
      <c r="W45" s="79"/>
      <c r="X45" s="79"/>
      <c r="Y45" s="79"/>
      <c r="Z45" s="79"/>
      <c r="AA45" s="79"/>
      <c r="AB45" s="79"/>
      <c r="AC45" s="79"/>
      <c r="AD45" s="79"/>
      <c r="AE45" s="79"/>
      <c r="AF45" s="79"/>
      <c r="AG45" s="79"/>
      <c r="AH45" s="79"/>
      <c r="AI45" s="79"/>
      <c r="AJ45" s="79"/>
      <c r="AK45" s="79"/>
    </row>
    <row r="46" spans="1:37">
      <c r="A46" s="9"/>
      <c r="B46" s="417"/>
      <c r="C46" s="417"/>
      <c r="D46" s="417"/>
      <c r="E46" s="417"/>
      <c r="F46" s="417"/>
      <c r="G46" s="417"/>
      <c r="H46" s="417"/>
      <c r="I46" s="417"/>
      <c r="J46" s="417"/>
      <c r="K46" s="417"/>
      <c r="L46" s="417"/>
      <c r="M46" s="417"/>
      <c r="N46" s="417"/>
      <c r="O46" s="417"/>
      <c r="P46" s="417"/>
      <c r="Q46" s="417"/>
      <c r="R46" s="417"/>
      <c r="S46" s="417"/>
      <c r="T46" s="417"/>
      <c r="U46" s="9"/>
      <c r="V46" s="9"/>
      <c r="W46" s="9"/>
      <c r="X46" s="9"/>
    </row>
    <row r="47" spans="1:37">
      <c r="A47" s="9"/>
      <c r="B47" s="417"/>
      <c r="C47" s="417"/>
      <c r="D47" s="417"/>
      <c r="E47" s="417"/>
      <c r="F47" s="417"/>
      <c r="G47" s="417"/>
      <c r="H47" s="417"/>
      <c r="I47" s="417"/>
      <c r="J47" s="417"/>
      <c r="K47" s="417"/>
      <c r="L47" s="417"/>
      <c r="M47" s="417"/>
      <c r="N47" s="417"/>
      <c r="O47" s="417"/>
      <c r="P47" s="417"/>
      <c r="Q47" s="417"/>
      <c r="R47" s="417"/>
      <c r="S47" s="417"/>
      <c r="T47" s="417"/>
      <c r="U47" s="9"/>
      <c r="V47" s="9"/>
      <c r="W47" s="9"/>
      <c r="X47" s="9"/>
    </row>
    <row r="48" spans="1:37" ht="15.75" thickBot="1">
      <c r="A48" s="9"/>
      <c r="B48" s="417"/>
      <c r="C48" s="417"/>
      <c r="D48" s="417"/>
      <c r="E48" s="417"/>
      <c r="F48" s="417"/>
      <c r="G48" s="417"/>
      <c r="H48" s="417"/>
      <c r="I48" s="417"/>
      <c r="J48" s="417"/>
      <c r="K48" s="417"/>
      <c r="L48" s="417"/>
      <c r="M48" s="417"/>
      <c r="N48" s="417"/>
      <c r="O48" s="417"/>
      <c r="P48" s="417"/>
      <c r="Q48" s="417"/>
      <c r="R48" s="417"/>
      <c r="S48" s="417"/>
      <c r="T48" s="417"/>
      <c r="U48" s="9"/>
      <c r="V48" s="9"/>
      <c r="W48" s="9"/>
      <c r="X48" s="9"/>
    </row>
    <row r="49" spans="1:24" ht="15.75" thickBot="1">
      <c r="A49" s="9"/>
      <c r="B49" s="417"/>
      <c r="C49" s="417"/>
      <c r="D49" s="417"/>
      <c r="E49" s="577" t="s">
        <v>136</v>
      </c>
      <c r="F49" s="578"/>
      <c r="G49" s="239"/>
      <c r="H49" s="577" t="s">
        <v>137</v>
      </c>
      <c r="I49" s="578"/>
      <c r="J49" s="417"/>
      <c r="K49" s="577" t="s">
        <v>138</v>
      </c>
      <c r="L49" s="579"/>
      <c r="M49" s="578"/>
      <c r="N49" s="371"/>
      <c r="O49" s="417"/>
      <c r="P49" s="417"/>
      <c r="Q49" s="417"/>
      <c r="R49" s="417"/>
      <c r="S49" s="417"/>
      <c r="T49" s="417"/>
      <c r="U49" s="9"/>
      <c r="V49" s="9"/>
      <c r="W49" s="9"/>
      <c r="X49" s="9"/>
    </row>
    <row r="50" spans="1:24">
      <c r="A50" s="9"/>
      <c r="B50" s="419"/>
      <c r="C50" s="447" t="s">
        <v>123</v>
      </c>
      <c r="D50" s="447" t="s">
        <v>119</v>
      </c>
      <c r="E50" s="401" t="s">
        <v>131</v>
      </c>
      <c r="F50" s="402" t="s">
        <v>76</v>
      </c>
      <c r="G50" s="422"/>
      <c r="H50" s="401" t="s">
        <v>131</v>
      </c>
      <c r="I50" s="402" t="s">
        <v>77</v>
      </c>
      <c r="J50" s="422"/>
      <c r="K50" s="401" t="s">
        <v>131</v>
      </c>
      <c r="L50" s="422" t="s">
        <v>124</v>
      </c>
      <c r="M50" s="402" t="s">
        <v>125</v>
      </c>
      <c r="N50" s="422"/>
      <c r="O50" s="417"/>
      <c r="P50" s="417"/>
      <c r="Q50" s="417"/>
      <c r="R50" s="417"/>
      <c r="S50" s="417"/>
      <c r="T50" s="417"/>
      <c r="U50" s="9"/>
      <c r="V50" s="9"/>
      <c r="W50" s="9"/>
      <c r="X50" s="9"/>
    </row>
    <row r="51" spans="1:24">
      <c r="A51" s="9"/>
      <c r="B51" s="423" t="s">
        <v>120</v>
      </c>
      <c r="C51" s="448">
        <v>5</v>
      </c>
      <c r="D51" s="448">
        <f>L57</f>
        <v>100</v>
      </c>
      <c r="E51" s="449">
        <f>MAX(0.001,F51)*C51/SUM(C51*MAX(0.001,F51)+C52*MAX(0.001,F52)+C53*MAX(0.001,F53))</f>
        <v>1.9996000799840034E-4</v>
      </c>
      <c r="F51" s="450">
        <f>D36</f>
        <v>0</v>
      </c>
      <c r="G51" s="451"/>
      <c r="H51" s="449">
        <f>MAX(0.001,I51)*C51/SUM(C51*MAX(0.001,I51)+C52*MAX(0.001,I52)+C53*MAX(0.001,I53))</f>
        <v>1.6661112962345885E-4</v>
      </c>
      <c r="I51" s="450">
        <f>D38</f>
        <v>0</v>
      </c>
      <c r="J51" s="451"/>
      <c r="K51" s="449">
        <f>MAX(0.001,L51+M51)*C51/SUM(C51*MAX(0.001,L51+M51)+C52*MAX(0.001,L52+M52)+C53*MAX(0.001,L53+M53))</f>
        <v>0.62492188476440436</v>
      </c>
      <c r="L51" s="452">
        <f>D35</f>
        <v>3</v>
      </c>
      <c r="M51" s="450">
        <f>D37</f>
        <v>2</v>
      </c>
      <c r="N51" s="417"/>
      <c r="O51" s="417"/>
      <c r="P51" s="417"/>
      <c r="Q51" s="417"/>
      <c r="R51" s="417"/>
      <c r="S51" s="417"/>
      <c r="T51" s="417"/>
      <c r="U51" s="9"/>
      <c r="V51" s="9"/>
      <c r="W51" s="9"/>
      <c r="X51" s="9"/>
    </row>
    <row r="52" spans="1:24">
      <c r="A52" s="9"/>
      <c r="B52" s="429" t="s">
        <v>121</v>
      </c>
      <c r="C52" s="451">
        <v>5</v>
      </c>
      <c r="D52" s="451">
        <f>L58</f>
        <v>50</v>
      </c>
      <c r="E52" s="449">
        <f>MAX(0.001,F52)*C52/SUM(C51*MAX(0.001,F51)+C52*MAX(0.001,F52)+C53*MAX(0.001,F53))</f>
        <v>0.19996000799840033</v>
      </c>
      <c r="F52" s="450">
        <f>E36</f>
        <v>1</v>
      </c>
      <c r="G52" s="451"/>
      <c r="H52" s="449">
        <f>MAX(0.001,I52)*C52/SUM(C51*MAX(0.001,I51)+C52*MAX(0.001,I52)+C53*MAX(0.001,I53))</f>
        <v>1.6661112962345885E-4</v>
      </c>
      <c r="I52" s="450">
        <f>E38</f>
        <v>0</v>
      </c>
      <c r="J52" s="451"/>
      <c r="K52" s="449">
        <f>MAX(0.001,L52+M52)*C52/SUM(C51*MAX(0.001,L51+M51)+C52*MAX(0.001,L52+M52)+C53*MAX(0.001,L53+M53))</f>
        <v>0.37495313085864262</v>
      </c>
      <c r="L52" s="452">
        <f>E35</f>
        <v>0</v>
      </c>
      <c r="M52" s="450">
        <f>E37</f>
        <v>3</v>
      </c>
      <c r="N52" s="417"/>
      <c r="O52" s="417"/>
      <c r="P52" s="417"/>
      <c r="Q52" s="417"/>
      <c r="R52" s="417"/>
      <c r="S52" s="417"/>
      <c r="T52" s="417"/>
      <c r="U52" s="9"/>
      <c r="V52" s="9"/>
      <c r="W52" s="9"/>
      <c r="X52" s="9"/>
    </row>
    <row r="53" spans="1:24">
      <c r="A53" s="9"/>
      <c r="B53" s="430" t="s">
        <v>122</v>
      </c>
      <c r="C53" s="453">
        <v>5</v>
      </c>
      <c r="D53" s="453">
        <f>L59</f>
        <v>15</v>
      </c>
      <c r="E53" s="449">
        <f>MAX(0.001,F53)*C53/SUM(C51*MAX(0.001,F51)+C52*MAX(0.001,F52)+C53*MAX(0.001,F53))</f>
        <v>0.79984003199360132</v>
      </c>
      <c r="F53" s="450">
        <f>F36</f>
        <v>4</v>
      </c>
      <c r="G53" s="451"/>
      <c r="H53" s="449">
        <f>MAX(0.001,I53)*C53/SUM(C51*MAX(0.001,I51)+C52*MAX(0.001,I52)+C53*MAX(0.001,I53))</f>
        <v>0.99966677774075308</v>
      </c>
      <c r="I53" s="450">
        <f>F38</f>
        <v>6</v>
      </c>
      <c r="J53" s="451"/>
      <c r="K53" s="449">
        <f>MAX(0.001,L53+M53)*C53/SUM(C51*MAX(0.001,L51+M51)+C52*MAX(0.001,L52+M52)+C53*MAX(0.001,L53+M53))</f>
        <v>1.2498437695288088E-4</v>
      </c>
      <c r="L53" s="452">
        <f>F35</f>
        <v>0</v>
      </c>
      <c r="M53" s="450">
        <f>F37</f>
        <v>0</v>
      </c>
      <c r="N53" s="417"/>
      <c r="O53" s="417"/>
      <c r="P53" s="417"/>
      <c r="Q53" s="417"/>
      <c r="R53" s="417"/>
      <c r="S53" s="417"/>
      <c r="T53" s="417"/>
      <c r="U53" s="9"/>
      <c r="V53" s="9"/>
      <c r="W53" s="9"/>
      <c r="X53" s="9"/>
    </row>
    <row r="54" spans="1:24" ht="15.75" thickBot="1">
      <c r="A54" s="9"/>
      <c r="B54" s="433"/>
      <c r="C54" s="454">
        <f>SUM(C51:C53)</f>
        <v>15</v>
      </c>
      <c r="D54" s="454"/>
      <c r="E54" s="455" t="s">
        <v>139</v>
      </c>
      <c r="F54" s="456">
        <f>E51*D51+E52*D52+E53*D53</f>
        <v>22.015596880623875</v>
      </c>
      <c r="G54" s="451"/>
      <c r="H54" s="455" t="s">
        <v>140</v>
      </c>
      <c r="I54" s="456">
        <f>D51*H51+D52*H52+D53*H53</f>
        <v>15.019993335554815</v>
      </c>
      <c r="J54" s="451"/>
      <c r="K54" s="455" t="s">
        <v>141</v>
      </c>
      <c r="L54" s="457">
        <f>D51*K51+D52*K52+D53*K53</f>
        <v>81.241719785026859</v>
      </c>
      <c r="M54" s="456"/>
      <c r="N54" s="417"/>
      <c r="O54" s="417"/>
      <c r="P54" s="417"/>
      <c r="Q54" s="417"/>
      <c r="R54" s="417"/>
      <c r="S54" s="417"/>
      <c r="T54" s="417"/>
      <c r="U54" s="9"/>
      <c r="V54" s="9"/>
      <c r="W54" s="9"/>
      <c r="X54" s="9"/>
    </row>
    <row r="55" spans="1:24" ht="15.75" thickBot="1">
      <c r="A55" s="9"/>
      <c r="B55" s="417"/>
      <c r="C55" s="417"/>
      <c r="D55" s="417"/>
      <c r="E55" s="577" t="s">
        <v>136</v>
      </c>
      <c r="F55" s="578"/>
      <c r="G55" s="417"/>
      <c r="H55" s="577" t="s">
        <v>137</v>
      </c>
      <c r="I55" s="578"/>
      <c r="J55" s="417"/>
      <c r="K55" s="417"/>
      <c r="L55" s="417"/>
      <c r="M55" s="417"/>
      <c r="N55" s="417"/>
      <c r="O55" s="417"/>
      <c r="P55" s="417"/>
      <c r="Q55" s="417"/>
      <c r="R55" s="417"/>
      <c r="S55" s="417"/>
      <c r="T55" s="417"/>
      <c r="U55" s="9"/>
      <c r="V55" s="9"/>
      <c r="W55" s="9"/>
      <c r="X55" s="9"/>
    </row>
    <row r="56" spans="1:24">
      <c r="A56" s="9"/>
      <c r="B56" s="458" t="s">
        <v>132</v>
      </c>
      <c r="C56" s="399">
        <f>IF(O35&gt;0,0,I28*F54+I29*I54)</f>
        <v>78.259196453702486</v>
      </c>
      <c r="D56" s="440"/>
      <c r="E56" s="401" t="s">
        <v>131</v>
      </c>
      <c r="F56" s="402" t="s">
        <v>156</v>
      </c>
      <c r="G56" s="440"/>
      <c r="H56" s="401" t="s">
        <v>131</v>
      </c>
      <c r="I56" s="402" t="s">
        <v>156</v>
      </c>
      <c r="J56" s="440"/>
      <c r="K56" s="459"/>
      <c r="L56" s="460" t="s">
        <v>142</v>
      </c>
      <c r="M56" s="440"/>
      <c r="N56" s="440"/>
      <c r="O56" s="440"/>
      <c r="P56" s="440"/>
      <c r="Q56" s="440"/>
      <c r="R56" s="440"/>
      <c r="S56" s="440"/>
      <c r="T56" s="440"/>
      <c r="U56" s="9"/>
      <c r="V56" s="9"/>
      <c r="W56" s="9"/>
      <c r="X56" s="9"/>
    </row>
    <row r="57" spans="1:24" ht="15.75" thickBot="1">
      <c r="A57" s="9"/>
      <c r="B57" s="410"/>
      <c r="C57" s="441"/>
      <c r="D57" s="417"/>
      <c r="E57" s="407">
        <f>F57*C51/SUM(C51*F57+C52*F58+C53*F59)</f>
        <v>0.33333333333333337</v>
      </c>
      <c r="F57" s="408">
        <v>1E-3</v>
      </c>
      <c r="G57" s="417"/>
      <c r="H57" s="407">
        <f>I57*C51/SUM(C51*I57+C52*I58+C53*I59)</f>
        <v>0.33333333333333337</v>
      </c>
      <c r="I57" s="408">
        <v>1E-3</v>
      </c>
      <c r="J57" s="417"/>
      <c r="K57" s="429" t="s">
        <v>120</v>
      </c>
      <c r="L57" s="240">
        <v>100</v>
      </c>
      <c r="M57" s="417"/>
      <c r="N57" s="417"/>
      <c r="O57" s="417"/>
      <c r="P57" s="417"/>
      <c r="Q57" s="417"/>
      <c r="R57" s="417"/>
      <c r="S57" s="417"/>
      <c r="T57" s="417"/>
      <c r="U57" s="9"/>
      <c r="V57" s="9"/>
      <c r="W57" s="9"/>
      <c r="X57" s="9"/>
    </row>
    <row r="58" spans="1:24">
      <c r="A58" s="9"/>
      <c r="B58" s="458" t="s">
        <v>133</v>
      </c>
      <c r="C58" s="409">
        <f>IF(O35=0,0,-1*((Q5*L54)+((-1*F5)*F60)+((-1*I5)*I60)))</f>
        <v>0</v>
      </c>
      <c r="D58" s="417"/>
      <c r="E58" s="407">
        <f>F58*C52/SUM(C51*F57+C52*F58+C53*F59)</f>
        <v>0.33333333333333337</v>
      </c>
      <c r="F58" s="408">
        <v>1E-3</v>
      </c>
      <c r="G58" s="417"/>
      <c r="H58" s="407">
        <f>I58*C52/SUM(C51*I57+C52*I58+C53*I59)</f>
        <v>0.33333333333333337</v>
      </c>
      <c r="I58" s="408">
        <v>1E-3</v>
      </c>
      <c r="J58" s="417"/>
      <c r="K58" s="429" t="s">
        <v>121</v>
      </c>
      <c r="L58" s="240">
        <v>50</v>
      </c>
      <c r="M58" s="417"/>
      <c r="N58" s="417"/>
      <c r="O58" s="417"/>
      <c r="P58" s="417"/>
      <c r="Q58" s="417"/>
      <c r="R58" s="417"/>
      <c r="S58" s="417"/>
      <c r="T58" s="417"/>
      <c r="U58" s="9"/>
      <c r="V58" s="9"/>
      <c r="W58" s="9"/>
      <c r="X58" s="9"/>
    </row>
    <row r="59" spans="1:24" ht="15.75" thickBot="1">
      <c r="A59" s="9"/>
      <c r="B59" s="410"/>
      <c r="C59" s="441"/>
      <c r="D59" s="417"/>
      <c r="E59" s="407">
        <f>F59*C53/SUM(C51*F57+C52*F58+C53*F59)</f>
        <v>0.33333333333333337</v>
      </c>
      <c r="F59" s="408">
        <v>1E-3</v>
      </c>
      <c r="G59" s="417"/>
      <c r="H59" s="407">
        <f>I59*C53/SUM(C51*I57+C52*I58+C53*I59)</f>
        <v>0.33333333333333337</v>
      </c>
      <c r="I59" s="408">
        <v>1E-3</v>
      </c>
      <c r="J59" s="417"/>
      <c r="K59" s="429" t="s">
        <v>122</v>
      </c>
      <c r="L59" s="240">
        <v>15</v>
      </c>
      <c r="M59" s="417"/>
      <c r="N59" s="417"/>
      <c r="O59" s="417"/>
      <c r="P59" s="417"/>
      <c r="Q59" s="417"/>
      <c r="R59" s="417"/>
      <c r="S59" s="417"/>
      <c r="T59" s="417"/>
      <c r="U59" s="9"/>
      <c r="V59" s="9"/>
      <c r="W59" s="9"/>
      <c r="X59" s="9"/>
    </row>
    <row r="60" spans="1:24" ht="15.75" thickBot="1">
      <c r="A60" s="9"/>
      <c r="B60" s="458" t="s">
        <v>134</v>
      </c>
      <c r="C60" s="399">
        <f>IF(O35&gt;0,0,O37*L61)</f>
        <v>0</v>
      </c>
      <c r="D60" s="417"/>
      <c r="E60" s="395" t="s">
        <v>155</v>
      </c>
      <c r="F60" s="413">
        <f>E57*D51+E58*D52+E59*D53</f>
        <v>55</v>
      </c>
      <c r="G60" s="417"/>
      <c r="H60" s="395" t="s">
        <v>147</v>
      </c>
      <c r="I60" s="413">
        <f>H57*D51+H58*D52+H59*D53</f>
        <v>55</v>
      </c>
      <c r="J60" s="417"/>
      <c r="K60" s="461"/>
      <c r="L60" s="426"/>
      <c r="M60" s="417"/>
      <c r="N60" s="417"/>
      <c r="O60" s="417"/>
      <c r="P60" s="417"/>
      <c r="Q60" s="417"/>
      <c r="R60" s="417"/>
      <c r="S60" s="417"/>
      <c r="T60" s="417"/>
      <c r="U60" s="9"/>
      <c r="V60" s="9"/>
      <c r="W60" s="9"/>
      <c r="X60" s="9"/>
    </row>
    <row r="61" spans="1:24" ht="15.75" thickBot="1">
      <c r="A61" s="9"/>
      <c r="B61" s="417"/>
      <c r="C61" s="445"/>
      <c r="D61" s="417"/>
      <c r="E61" s="417"/>
      <c r="F61" s="417"/>
      <c r="G61" s="417"/>
      <c r="H61" s="417"/>
      <c r="I61" s="417"/>
      <c r="J61" s="417"/>
      <c r="K61" s="433" t="s">
        <v>126</v>
      </c>
      <c r="L61" s="241">
        <v>60</v>
      </c>
      <c r="M61" s="417"/>
      <c r="N61" s="417"/>
      <c r="O61" s="417"/>
      <c r="P61" s="417"/>
      <c r="Q61" s="417"/>
      <c r="R61" s="417"/>
      <c r="S61" s="417"/>
      <c r="T61" s="417"/>
      <c r="U61" s="9"/>
      <c r="V61" s="9"/>
      <c r="W61" s="9"/>
      <c r="X61" s="9"/>
    </row>
    <row r="62" spans="1:24">
      <c r="A62" s="9"/>
      <c r="B62" s="9"/>
      <c r="C62" s="9"/>
      <c r="D62" s="9"/>
      <c r="E62" s="9"/>
      <c r="F62" s="9"/>
      <c r="G62" s="9"/>
      <c r="H62" s="9"/>
      <c r="I62" s="9"/>
      <c r="J62" s="9"/>
      <c r="K62" s="9"/>
      <c r="L62" s="9"/>
      <c r="M62" s="9"/>
      <c r="N62" s="9"/>
      <c r="O62" s="9"/>
      <c r="P62" s="9"/>
      <c r="Q62" s="9"/>
      <c r="R62" s="9"/>
      <c r="S62" s="9"/>
      <c r="T62" s="9"/>
      <c r="U62" s="9"/>
      <c r="V62" s="9"/>
      <c r="W62" s="9"/>
      <c r="X62" s="9"/>
    </row>
    <row r="63" spans="1:24">
      <c r="A63" s="9"/>
      <c r="B63" s="9"/>
      <c r="C63" s="9"/>
      <c r="D63" s="9"/>
      <c r="E63" s="9"/>
      <c r="F63" s="9"/>
      <c r="G63" s="9"/>
      <c r="H63" s="9"/>
      <c r="I63" s="9"/>
      <c r="J63" s="9"/>
      <c r="K63" s="9"/>
      <c r="L63" s="9"/>
      <c r="M63" s="9"/>
      <c r="N63" s="9"/>
      <c r="O63" s="9"/>
      <c r="P63" s="9"/>
      <c r="Q63" s="9"/>
      <c r="R63" s="9"/>
      <c r="S63" s="9"/>
      <c r="T63" s="9"/>
      <c r="U63" s="9"/>
      <c r="V63" s="9"/>
      <c r="W63" s="9"/>
      <c r="X63" s="9"/>
    </row>
    <row r="64" spans="1:24">
      <c r="A64" s="9"/>
      <c r="B64" s="9"/>
      <c r="C64" s="9"/>
      <c r="D64" s="9"/>
      <c r="E64" s="9"/>
      <c r="F64" s="9"/>
      <c r="G64" s="9"/>
      <c r="H64" s="9"/>
      <c r="I64" s="9"/>
      <c r="J64" s="9"/>
      <c r="K64" s="9"/>
      <c r="L64" s="9"/>
      <c r="M64" s="9"/>
      <c r="N64" s="9"/>
      <c r="O64" s="9"/>
      <c r="P64" s="9"/>
      <c r="Q64" s="9"/>
      <c r="R64" s="9"/>
      <c r="S64" s="9"/>
      <c r="T64" s="9"/>
      <c r="U64" s="9"/>
      <c r="V64" s="9"/>
      <c r="W64" s="9"/>
      <c r="X64" s="9"/>
    </row>
    <row r="65" spans="1:24">
      <c r="A65" s="9"/>
      <c r="B65" s="9"/>
      <c r="C65" s="9"/>
      <c r="D65" s="9"/>
      <c r="E65" s="9"/>
      <c r="F65" s="9"/>
      <c r="G65" s="9"/>
      <c r="H65" s="9"/>
      <c r="I65" s="9"/>
      <c r="J65" s="9"/>
      <c r="K65" s="9"/>
      <c r="L65" s="9"/>
      <c r="M65" s="9"/>
      <c r="N65" s="9"/>
      <c r="O65" s="9"/>
      <c r="P65" s="9"/>
      <c r="Q65" s="9"/>
      <c r="R65" s="9"/>
      <c r="S65" s="9"/>
      <c r="T65" s="9"/>
      <c r="U65" s="9"/>
      <c r="V65" s="9"/>
      <c r="W65" s="9"/>
      <c r="X65" s="9"/>
    </row>
    <row r="66" spans="1:24">
      <c r="A66" s="9"/>
      <c r="B66" s="9"/>
      <c r="C66" s="9"/>
      <c r="D66" s="9"/>
      <c r="E66" s="9"/>
      <c r="F66" s="9"/>
      <c r="G66" s="9"/>
      <c r="H66" s="9"/>
      <c r="I66" s="9"/>
      <c r="J66" s="9"/>
      <c r="K66" s="9"/>
      <c r="L66" s="9"/>
      <c r="M66" s="9"/>
      <c r="N66" s="9"/>
      <c r="O66" s="9"/>
      <c r="P66" s="9"/>
      <c r="Q66" s="9"/>
      <c r="R66" s="9"/>
      <c r="S66" s="9"/>
      <c r="T66" s="9"/>
      <c r="U66" s="9"/>
      <c r="V66" s="9"/>
      <c r="W66" s="9"/>
      <c r="X66" s="9"/>
    </row>
    <row r="67" spans="1:24">
      <c r="A67" s="9"/>
      <c r="B67" s="9"/>
      <c r="C67" s="9"/>
      <c r="D67" s="9"/>
      <c r="E67" s="9"/>
      <c r="F67" s="9"/>
      <c r="G67" s="9"/>
      <c r="H67" s="9"/>
      <c r="I67" s="9"/>
      <c r="J67" s="9"/>
      <c r="K67" s="9"/>
      <c r="L67" s="9"/>
      <c r="M67" s="9"/>
      <c r="N67" s="9"/>
      <c r="O67" s="9"/>
      <c r="P67" s="9"/>
      <c r="Q67" s="9"/>
      <c r="R67" s="9"/>
      <c r="S67" s="9"/>
      <c r="T67" s="9"/>
      <c r="U67" s="9"/>
      <c r="V67" s="9"/>
      <c r="W67" s="9"/>
      <c r="X67" s="9"/>
    </row>
    <row r="68" spans="1:24">
      <c r="A68" s="9"/>
      <c r="B68" s="9"/>
      <c r="C68" s="9"/>
      <c r="D68" s="9"/>
      <c r="E68" s="9"/>
      <c r="F68" s="9"/>
      <c r="G68" s="9"/>
      <c r="H68" s="9"/>
      <c r="I68" s="9"/>
      <c r="J68" s="9"/>
      <c r="K68" s="9"/>
      <c r="L68" s="9"/>
      <c r="M68" s="9"/>
      <c r="N68" s="9"/>
      <c r="O68" s="9"/>
      <c r="P68" s="9"/>
      <c r="Q68" s="9"/>
      <c r="R68" s="9"/>
      <c r="S68" s="9"/>
      <c r="T68" s="9"/>
      <c r="U68" s="9"/>
      <c r="V68" s="9"/>
      <c r="W68" s="9"/>
      <c r="X68" s="9"/>
    </row>
    <row r="69" spans="1:24">
      <c r="A69" s="9"/>
      <c r="B69" s="9"/>
      <c r="C69" s="9"/>
      <c r="D69" s="9"/>
      <c r="E69" s="9"/>
      <c r="F69" s="9"/>
      <c r="G69" s="9"/>
      <c r="H69" s="9"/>
      <c r="I69" s="9"/>
      <c r="J69" s="9"/>
      <c r="K69" s="9"/>
      <c r="L69" s="9"/>
      <c r="M69" s="9"/>
      <c r="N69" s="9"/>
      <c r="O69" s="9"/>
      <c r="P69" s="9"/>
      <c r="Q69" s="9"/>
      <c r="R69" s="9"/>
      <c r="S69" s="9"/>
      <c r="T69" s="9"/>
      <c r="U69" s="9"/>
      <c r="V69" s="9"/>
      <c r="W69" s="9"/>
      <c r="X69" s="9"/>
    </row>
    <row r="70" spans="1:24">
      <c r="A70" s="9"/>
      <c r="B70" s="9"/>
      <c r="C70" s="9"/>
      <c r="D70" s="9"/>
      <c r="E70" s="9"/>
      <c r="F70" s="9"/>
      <c r="G70" s="9"/>
      <c r="H70" s="9"/>
      <c r="I70" s="9"/>
      <c r="J70" s="9"/>
      <c r="K70" s="9"/>
      <c r="L70" s="9"/>
      <c r="M70" s="9"/>
      <c r="N70" s="9"/>
      <c r="O70" s="9"/>
      <c r="P70" s="9"/>
      <c r="Q70" s="9"/>
      <c r="R70" s="9"/>
      <c r="S70" s="9"/>
      <c r="T70" s="9"/>
      <c r="U70" s="9"/>
      <c r="V70" s="9"/>
      <c r="W70" s="9"/>
      <c r="X70" s="9"/>
    </row>
    <row r="71" spans="1:24">
      <c r="A71" s="9"/>
      <c r="B71" s="9"/>
      <c r="C71" s="9"/>
      <c r="D71" s="9"/>
      <c r="E71" s="9"/>
      <c r="F71" s="9"/>
      <c r="G71" s="9"/>
      <c r="H71" s="9"/>
      <c r="I71" s="9"/>
      <c r="J71" s="9"/>
      <c r="K71" s="9"/>
      <c r="L71" s="9"/>
      <c r="M71" s="9"/>
      <c r="N71" s="9"/>
      <c r="O71" s="9"/>
      <c r="P71" s="9"/>
      <c r="Q71" s="9"/>
      <c r="R71" s="9"/>
      <c r="S71" s="9"/>
      <c r="T71" s="9"/>
      <c r="U71" s="9"/>
      <c r="V71" s="9"/>
      <c r="W71" s="9"/>
      <c r="X71" s="9"/>
    </row>
    <row r="72" spans="1:24">
      <c r="A72" s="9"/>
      <c r="B72" s="9"/>
      <c r="C72" s="9"/>
      <c r="D72" s="9"/>
      <c r="E72" s="9"/>
      <c r="F72" s="9"/>
      <c r="G72" s="9"/>
      <c r="H72" s="9"/>
      <c r="I72" s="9"/>
      <c r="J72" s="9"/>
      <c r="K72" s="9"/>
      <c r="L72" s="9"/>
      <c r="M72" s="9"/>
      <c r="N72" s="9"/>
      <c r="O72" s="9"/>
      <c r="P72" s="9"/>
      <c r="Q72" s="9"/>
      <c r="R72" s="9"/>
      <c r="S72" s="9"/>
      <c r="T72" s="9"/>
      <c r="U72" s="9"/>
      <c r="V72" s="9"/>
      <c r="W72" s="9"/>
      <c r="X72" s="9"/>
    </row>
    <row r="73" spans="1:24">
      <c r="A73" s="9"/>
      <c r="B73" s="9"/>
      <c r="C73" s="9"/>
      <c r="D73" s="9"/>
      <c r="E73" s="9"/>
      <c r="F73" s="9"/>
      <c r="G73" s="9"/>
      <c r="H73" s="9"/>
      <c r="I73" s="9"/>
      <c r="J73" s="9"/>
      <c r="K73" s="9"/>
      <c r="L73" s="9"/>
      <c r="M73" s="9"/>
      <c r="N73" s="9"/>
      <c r="O73" s="9"/>
      <c r="P73" s="9"/>
      <c r="Q73" s="9"/>
      <c r="R73" s="9"/>
      <c r="S73" s="9"/>
      <c r="T73" s="9"/>
      <c r="U73" s="9"/>
      <c r="V73" s="9"/>
      <c r="W73" s="9"/>
      <c r="X73" s="9"/>
    </row>
    <row r="74" spans="1:24">
      <c r="A74" s="9"/>
      <c r="B74" s="9"/>
      <c r="C74" s="9"/>
      <c r="D74" s="9"/>
      <c r="E74" s="9"/>
      <c r="F74" s="9"/>
      <c r="G74" s="9"/>
      <c r="H74" s="9"/>
      <c r="I74" s="9"/>
      <c r="J74" s="9"/>
      <c r="K74" s="9"/>
      <c r="L74" s="9"/>
      <c r="M74" s="9"/>
      <c r="N74" s="9"/>
      <c r="O74" s="9"/>
      <c r="P74" s="9"/>
      <c r="Q74" s="9"/>
      <c r="R74" s="9"/>
      <c r="S74" s="9"/>
      <c r="T74" s="9"/>
      <c r="U74" s="9"/>
      <c r="V74" s="9"/>
      <c r="W74" s="9"/>
      <c r="X74" s="9"/>
    </row>
    <row r="75" spans="1:24">
      <c r="A75" s="9"/>
      <c r="B75" s="9"/>
      <c r="C75" s="9"/>
      <c r="D75" s="9"/>
      <c r="E75" s="9"/>
      <c r="F75" s="9"/>
      <c r="G75" s="9"/>
      <c r="H75" s="9"/>
      <c r="I75" s="9"/>
      <c r="J75" s="9"/>
      <c r="K75" s="9"/>
      <c r="L75" s="9"/>
      <c r="M75" s="9"/>
      <c r="N75" s="9"/>
      <c r="O75" s="9"/>
      <c r="P75" s="9"/>
      <c r="Q75" s="9"/>
      <c r="R75" s="9"/>
      <c r="S75" s="9"/>
      <c r="T75" s="9"/>
      <c r="U75" s="9"/>
      <c r="V75" s="9"/>
      <c r="W75" s="9"/>
      <c r="X75" s="9"/>
    </row>
    <row r="76" spans="1:24">
      <c r="A76" s="9"/>
      <c r="B76" s="9"/>
      <c r="C76" s="9"/>
      <c r="D76" s="9"/>
      <c r="E76" s="9"/>
      <c r="F76" s="9"/>
      <c r="G76" s="9"/>
      <c r="H76" s="9"/>
      <c r="I76" s="9"/>
      <c r="J76" s="9"/>
      <c r="K76" s="9"/>
      <c r="L76" s="9"/>
      <c r="M76" s="9"/>
      <c r="N76" s="9"/>
      <c r="O76" s="9"/>
      <c r="P76" s="9"/>
      <c r="Q76" s="9"/>
      <c r="R76" s="9"/>
      <c r="S76" s="9"/>
      <c r="T76" s="9"/>
      <c r="U76" s="9"/>
      <c r="V76" s="9"/>
      <c r="W76" s="9"/>
      <c r="X76" s="9"/>
    </row>
    <row r="77" spans="1:24">
      <c r="A77" s="9"/>
      <c r="B77" s="9"/>
      <c r="C77" s="9"/>
      <c r="D77" s="9"/>
      <c r="E77" s="9"/>
      <c r="F77" s="9"/>
      <c r="G77" s="9"/>
      <c r="H77" s="9"/>
      <c r="I77" s="9"/>
      <c r="J77" s="9"/>
      <c r="K77" s="9"/>
      <c r="L77" s="9"/>
      <c r="M77" s="9"/>
      <c r="N77" s="9"/>
      <c r="O77" s="9"/>
      <c r="P77" s="9"/>
      <c r="Q77" s="9"/>
      <c r="R77" s="9"/>
      <c r="S77" s="9"/>
      <c r="T77" s="9"/>
      <c r="U77" s="9"/>
      <c r="V77" s="9"/>
      <c r="W77" s="9"/>
      <c r="X77" s="9"/>
    </row>
    <row r="78" spans="1:24">
      <c r="A78" s="9"/>
      <c r="B78" s="9"/>
      <c r="C78" s="9"/>
      <c r="D78" s="9"/>
      <c r="E78" s="9"/>
      <c r="F78" s="9"/>
      <c r="G78" s="9"/>
      <c r="H78" s="9"/>
      <c r="I78" s="9"/>
      <c r="J78" s="9"/>
      <c r="K78" s="9"/>
      <c r="L78" s="9"/>
      <c r="M78" s="9"/>
      <c r="N78" s="9"/>
      <c r="O78" s="9"/>
      <c r="P78" s="9"/>
      <c r="Q78" s="9"/>
      <c r="R78" s="9"/>
      <c r="S78" s="9"/>
      <c r="T78" s="9"/>
      <c r="U78" s="9"/>
      <c r="V78" s="9"/>
      <c r="W78" s="9"/>
      <c r="X78" s="9"/>
    </row>
    <row r="79" spans="1:24">
      <c r="A79" s="9"/>
      <c r="B79" s="9"/>
      <c r="C79" s="9"/>
      <c r="D79" s="9"/>
      <c r="E79" s="9"/>
      <c r="F79" s="9"/>
      <c r="G79" s="9"/>
      <c r="H79" s="9"/>
      <c r="I79" s="9"/>
      <c r="J79" s="9"/>
      <c r="K79" s="9"/>
      <c r="L79" s="9"/>
      <c r="M79" s="9"/>
      <c r="N79" s="9"/>
      <c r="O79" s="9"/>
      <c r="P79" s="9"/>
      <c r="Q79" s="9"/>
      <c r="R79" s="9"/>
      <c r="S79" s="9"/>
      <c r="T79" s="9"/>
      <c r="U79" s="9"/>
      <c r="V79" s="9"/>
      <c r="W79" s="9"/>
      <c r="X79" s="9"/>
    </row>
    <row r="80" spans="1:24">
      <c r="A80" s="9"/>
      <c r="B80" s="9"/>
      <c r="C80" s="9"/>
      <c r="D80" s="9"/>
      <c r="E80" s="9"/>
      <c r="F80" s="9"/>
      <c r="G80" s="9"/>
      <c r="H80" s="9"/>
      <c r="I80" s="9"/>
      <c r="J80" s="9"/>
      <c r="K80" s="9"/>
      <c r="L80" s="9"/>
      <c r="M80" s="9"/>
      <c r="N80" s="9"/>
      <c r="O80" s="9"/>
      <c r="P80" s="9"/>
      <c r="Q80" s="9"/>
      <c r="R80" s="9"/>
      <c r="S80" s="9"/>
      <c r="T80" s="9"/>
      <c r="U80" s="9"/>
      <c r="V80" s="9"/>
      <c r="W80" s="9"/>
      <c r="X80" s="9"/>
    </row>
    <row r="81" spans="1:24">
      <c r="A81" s="9"/>
      <c r="B81" s="9"/>
      <c r="C81" s="9"/>
      <c r="D81" s="9"/>
      <c r="E81" s="9"/>
      <c r="F81" s="9"/>
      <c r="G81" s="9"/>
      <c r="H81" s="9"/>
      <c r="I81" s="9"/>
      <c r="J81" s="9"/>
      <c r="K81" s="9"/>
      <c r="L81" s="9"/>
      <c r="M81" s="9"/>
      <c r="N81" s="9"/>
      <c r="O81" s="9"/>
      <c r="P81" s="9"/>
      <c r="Q81" s="9"/>
      <c r="R81" s="9"/>
      <c r="S81" s="9"/>
      <c r="T81" s="9"/>
      <c r="U81" s="9"/>
      <c r="V81" s="9"/>
      <c r="W81" s="9"/>
      <c r="X81" s="9"/>
    </row>
    <row r="82" spans="1:24">
      <c r="A82" s="9"/>
      <c r="B82" s="9"/>
      <c r="C82" s="9"/>
      <c r="D82" s="9"/>
      <c r="E82" s="9"/>
      <c r="F82" s="9"/>
      <c r="G82" s="9"/>
      <c r="H82" s="9"/>
      <c r="I82" s="9"/>
      <c r="J82" s="9"/>
      <c r="K82" s="9"/>
      <c r="L82" s="9"/>
      <c r="M82" s="9"/>
      <c r="N82" s="9"/>
      <c r="O82" s="9"/>
      <c r="P82" s="9"/>
      <c r="Q82" s="9"/>
      <c r="R82" s="9"/>
      <c r="S82" s="9"/>
      <c r="T82" s="9"/>
      <c r="U82" s="9"/>
      <c r="V82" s="9"/>
      <c r="W82" s="9"/>
      <c r="X82" s="9"/>
    </row>
    <row r="83" spans="1:24">
      <c r="A83" s="9"/>
      <c r="B83" s="9"/>
      <c r="C83" s="9"/>
      <c r="D83" s="9"/>
      <c r="E83" s="9"/>
      <c r="F83" s="9"/>
      <c r="G83" s="9"/>
      <c r="H83" s="9"/>
      <c r="I83" s="9"/>
      <c r="J83" s="9"/>
      <c r="K83" s="9"/>
      <c r="L83" s="9"/>
      <c r="M83" s="9"/>
      <c r="N83" s="9"/>
      <c r="O83" s="9"/>
      <c r="P83" s="9"/>
      <c r="Q83" s="9"/>
      <c r="R83" s="9"/>
      <c r="S83" s="9"/>
      <c r="T83" s="9"/>
      <c r="U83" s="9"/>
      <c r="V83" s="9"/>
      <c r="W83" s="9"/>
      <c r="X83" s="9"/>
    </row>
  </sheetData>
  <sheetProtection password="C922" sheet="1" objects="1" scenarios="1"/>
  <mergeCells count="48">
    <mergeCell ref="D33:F33"/>
    <mergeCell ref="D41:D42"/>
    <mergeCell ref="E41:E42"/>
    <mergeCell ref="F41:F42"/>
    <mergeCell ref="B37:C37"/>
    <mergeCell ref="B35:C35"/>
    <mergeCell ref="B36:C36"/>
    <mergeCell ref="D34:F34"/>
    <mergeCell ref="B41:C42"/>
    <mergeCell ref="L6:O6"/>
    <mergeCell ref="H15:I15"/>
    <mergeCell ref="L15:M15"/>
    <mergeCell ref="L3:O4"/>
    <mergeCell ref="C27:E27"/>
    <mergeCell ref="F27:H27"/>
    <mergeCell ref="K18:O18"/>
    <mergeCell ref="B26:I26"/>
    <mergeCell ref="O8:P8"/>
    <mergeCell ref="B15:C15"/>
    <mergeCell ref="E15:F15"/>
    <mergeCell ref="O15:P15"/>
    <mergeCell ref="R15:S15"/>
    <mergeCell ref="K26:R26"/>
    <mergeCell ref="L27:N27"/>
    <mergeCell ref="O27:Q27"/>
    <mergeCell ref="L28:N28"/>
    <mergeCell ref="O28:Q28"/>
    <mergeCell ref="L29:N29"/>
    <mergeCell ref="O29:Q29"/>
    <mergeCell ref="F28:H28"/>
    <mergeCell ref="C29:E29"/>
    <mergeCell ref="F29:H29"/>
    <mergeCell ref="C28:E28"/>
    <mergeCell ref="K37:N37"/>
    <mergeCell ref="K34:O34"/>
    <mergeCell ref="E55:F55"/>
    <mergeCell ref="H55:I55"/>
    <mergeCell ref="E49:F49"/>
    <mergeCell ref="H49:I49"/>
    <mergeCell ref="K49:M49"/>
    <mergeCell ref="B45:S45"/>
    <mergeCell ref="G41:G42"/>
    <mergeCell ref="B39:C39"/>
    <mergeCell ref="B40:C40"/>
    <mergeCell ref="B38:C38"/>
    <mergeCell ref="B34:C34"/>
    <mergeCell ref="K35:N35"/>
    <mergeCell ref="K36:N36"/>
  </mergeCells>
  <pageMargins left="0.7" right="0.7" top="0.75" bottom="0.75" header="0.3" footer="0.3"/>
  <pageSetup scale="40" orientation="landscape" r:id="rId1"/>
  <headerFooter>
    <oddFooter>&amp;F</oddFooter>
  </headerFooter>
</worksheet>
</file>

<file path=xl/worksheets/sheet8.xml><?xml version="1.0" encoding="utf-8"?>
<worksheet xmlns="http://schemas.openxmlformats.org/spreadsheetml/2006/main" xmlns:r="http://schemas.openxmlformats.org/officeDocument/2006/relationships">
  <dimension ref="A1:AJ101"/>
  <sheetViews>
    <sheetView zoomScale="80" zoomScaleNormal="80" workbookViewId="0">
      <selection activeCell="A3" sqref="A3"/>
    </sheetView>
  </sheetViews>
  <sheetFormatPr defaultRowHeight="15"/>
  <cols>
    <col min="1" max="1" width="9.140625" style="196"/>
    <col min="2" max="2" width="37.5703125" style="196" customWidth="1"/>
    <col min="3" max="3" width="10.28515625" style="196" customWidth="1"/>
    <col min="4" max="4" width="10.5703125" style="196" customWidth="1"/>
    <col min="5" max="5" width="22" style="196" customWidth="1"/>
    <col min="6" max="6" width="14.28515625" style="196" customWidth="1"/>
    <col min="7" max="7" width="10.7109375" style="196" customWidth="1"/>
    <col min="8" max="8" width="12.140625" style="196" customWidth="1"/>
    <col min="9" max="9" width="14" style="196" customWidth="1"/>
    <col min="10" max="10" width="6.42578125" style="196" customWidth="1"/>
    <col min="11" max="11" width="18.7109375" style="196" customWidth="1"/>
    <col min="12" max="12" width="13.5703125" style="196" customWidth="1"/>
    <col min="13" max="13" width="14.42578125" style="196" customWidth="1"/>
    <col min="14" max="14" width="16.7109375" style="196" customWidth="1"/>
    <col min="15" max="15" width="12" style="196" customWidth="1"/>
    <col min="16" max="16" width="3.42578125" style="196" customWidth="1"/>
    <col min="17" max="17" width="12.85546875" style="196" customWidth="1"/>
    <col min="18" max="18" width="7.140625" style="196" customWidth="1"/>
    <col min="19" max="19" width="29.140625" style="196" customWidth="1"/>
    <col min="20" max="20" width="10.5703125" style="235" customWidth="1"/>
    <col min="21" max="21" width="9" style="235" customWidth="1"/>
    <col min="22" max="22" width="9.42578125" style="235" customWidth="1"/>
    <col min="23" max="28" width="9.140625" style="196"/>
    <col min="29" max="29" width="6.5703125" style="196" customWidth="1"/>
    <col min="30" max="30" width="10.28515625" style="196" customWidth="1"/>
    <col min="31" max="16384" width="9.140625" style="196"/>
  </cols>
  <sheetData>
    <row r="1" spans="1:36">
      <c r="A1" s="196" t="s">
        <v>84</v>
      </c>
      <c r="X1" s="79"/>
      <c r="Y1" s="79"/>
      <c r="Z1" s="79"/>
      <c r="AA1" s="79"/>
      <c r="AB1" s="79"/>
      <c r="AC1" s="79"/>
      <c r="AD1" s="79"/>
      <c r="AE1" s="79"/>
      <c r="AF1" s="79"/>
      <c r="AG1" s="79"/>
      <c r="AH1" s="79"/>
      <c r="AI1" s="79"/>
      <c r="AJ1" s="79"/>
    </row>
    <row r="2" spans="1:36">
      <c r="X2" s="79"/>
      <c r="Y2" s="79"/>
      <c r="Z2" s="79"/>
      <c r="AA2" s="79"/>
      <c r="AB2" s="79"/>
      <c r="AC2" s="79"/>
      <c r="AD2" s="79"/>
      <c r="AE2" s="79"/>
      <c r="AF2" s="79"/>
      <c r="AG2" s="79"/>
      <c r="AH2" s="79"/>
      <c r="AI2" s="79"/>
      <c r="AJ2" s="79"/>
    </row>
    <row r="3" spans="1:36" ht="15.75" thickBot="1">
      <c r="D3" s="197"/>
      <c r="E3" s="197"/>
      <c r="F3" s="197"/>
      <c r="G3" s="197"/>
      <c r="H3" s="197"/>
      <c r="I3" s="197"/>
      <c r="J3" s="197"/>
      <c r="K3" s="197"/>
      <c r="L3" s="197"/>
      <c r="M3" s="197"/>
      <c r="N3" s="197"/>
      <c r="O3" s="197"/>
      <c r="P3" s="197"/>
      <c r="Q3" s="197"/>
      <c r="R3" s="197"/>
      <c r="S3" s="93"/>
      <c r="T3" s="93"/>
      <c r="U3" s="93"/>
      <c r="V3" s="93"/>
      <c r="W3" s="9"/>
      <c r="X3" s="197"/>
      <c r="Y3" s="197"/>
      <c r="Z3" s="197"/>
      <c r="AA3" s="197"/>
      <c r="AB3" s="197"/>
      <c r="AC3" s="197"/>
      <c r="AD3" s="197"/>
      <c r="AE3" s="197"/>
      <c r="AF3" s="197"/>
      <c r="AG3" s="197"/>
      <c r="AH3" s="197"/>
      <c r="AI3" s="197"/>
      <c r="AJ3" s="70"/>
    </row>
    <row r="4" spans="1:36">
      <c r="B4" s="147"/>
      <c r="C4" s="148"/>
      <c r="D4" s="9"/>
      <c r="E4" s="9"/>
      <c r="F4" s="9"/>
      <c r="G4" s="9"/>
      <c r="H4" s="9"/>
      <c r="I4" s="9"/>
      <c r="J4" s="9"/>
      <c r="K4" s="9"/>
      <c r="L4" s="507" t="s">
        <v>16</v>
      </c>
      <c r="M4" s="508"/>
      <c r="N4" s="508"/>
      <c r="O4" s="508"/>
      <c r="P4" s="79"/>
      <c r="Q4" s="79"/>
      <c r="R4" s="79"/>
      <c r="S4" s="79"/>
      <c r="T4" s="238"/>
      <c r="U4" s="238"/>
      <c r="V4" s="238"/>
      <c r="W4" s="79"/>
      <c r="X4" s="197"/>
      <c r="Y4" s="197"/>
      <c r="Z4" s="197"/>
      <c r="AA4" s="197"/>
      <c r="AB4" s="197"/>
      <c r="AC4" s="197"/>
      <c r="AD4" s="197"/>
      <c r="AE4" s="197"/>
      <c r="AF4" s="197"/>
      <c r="AG4" s="197"/>
      <c r="AH4" s="197"/>
      <c r="AI4" s="197"/>
      <c r="AJ4" s="70"/>
    </row>
    <row r="5" spans="1:36">
      <c r="B5" s="149"/>
      <c r="C5" s="175">
        <f>C12</f>
        <v>2</v>
      </c>
      <c r="D5" s="9"/>
      <c r="E5" s="9"/>
      <c r="F5" s="146">
        <f>F12</f>
        <v>9</v>
      </c>
      <c r="G5" s="9"/>
      <c r="H5" s="9"/>
      <c r="I5" s="9"/>
      <c r="J5" s="65">
        <f>I12-L12-J8-O12+R12</f>
        <v>5.2</v>
      </c>
      <c r="K5" s="9"/>
      <c r="L5" s="508"/>
      <c r="M5" s="508"/>
      <c r="N5" s="508"/>
      <c r="O5" s="508"/>
      <c r="P5" s="79"/>
      <c r="Q5" s="79"/>
      <c r="R5" s="79"/>
      <c r="S5" s="79"/>
      <c r="T5" s="238"/>
      <c r="U5" s="238"/>
      <c r="V5" s="238"/>
      <c r="W5" s="17"/>
      <c r="X5" s="70"/>
      <c r="Y5" s="70"/>
      <c r="Z5" s="70"/>
      <c r="AA5" s="70"/>
      <c r="AB5" s="70"/>
      <c r="AC5" s="70"/>
      <c r="AD5" s="70"/>
      <c r="AE5" s="70"/>
      <c r="AF5" s="70"/>
      <c r="AG5" s="70"/>
      <c r="AH5" s="70"/>
      <c r="AI5" s="70"/>
      <c r="AJ5" s="70"/>
    </row>
    <row r="6" spans="1:36" ht="15" customHeight="1">
      <c r="B6" s="149"/>
      <c r="C6" s="150" t="s">
        <v>53</v>
      </c>
      <c r="D6" s="9"/>
      <c r="E6" s="9"/>
      <c r="F6" s="11" t="s">
        <v>3</v>
      </c>
      <c r="G6" s="9"/>
      <c r="H6" s="9"/>
      <c r="I6" s="9"/>
      <c r="J6" s="11" t="s">
        <v>4</v>
      </c>
      <c r="K6" s="9"/>
      <c r="L6" s="9"/>
      <c r="M6" s="198"/>
      <c r="N6" s="198"/>
      <c r="O6" s="198"/>
      <c r="P6" s="198"/>
      <c r="Q6" s="198"/>
      <c r="R6" s="198"/>
      <c r="S6" s="198"/>
      <c r="T6" s="227"/>
      <c r="U6" s="227"/>
      <c r="V6" s="227"/>
      <c r="W6" s="203"/>
      <c r="X6" s="93"/>
      <c r="Y6" s="93"/>
      <c r="Z6" s="93"/>
      <c r="AA6" s="79"/>
      <c r="AB6" s="93"/>
      <c r="AC6" s="70"/>
      <c r="AD6" s="70"/>
      <c r="AE6" s="70"/>
      <c r="AF6" s="70"/>
      <c r="AG6" s="70"/>
      <c r="AH6" s="70"/>
      <c r="AI6" s="70"/>
      <c r="AJ6" s="70"/>
    </row>
    <row r="7" spans="1:36">
      <c r="B7" s="149"/>
      <c r="C7" s="151"/>
      <c r="D7" s="9"/>
      <c r="E7" s="9"/>
      <c r="F7" s="10"/>
      <c r="G7" s="9"/>
      <c r="H7" s="194"/>
      <c r="I7" s="58"/>
      <c r="J7" s="4"/>
      <c r="K7" s="9"/>
      <c r="L7" s="93" t="s">
        <v>15</v>
      </c>
      <c r="M7" s="79"/>
      <c r="N7" s="79"/>
      <c r="O7" s="79"/>
      <c r="P7" s="79"/>
      <c r="Q7" s="79"/>
      <c r="R7" s="79"/>
      <c r="S7" s="79"/>
      <c r="T7" s="238"/>
      <c r="U7" s="238"/>
      <c r="V7" s="238"/>
      <c r="W7" s="89"/>
      <c r="X7" s="200"/>
      <c r="Y7" s="200"/>
      <c r="Z7" s="200"/>
      <c r="AA7" s="1"/>
      <c r="AB7" s="93"/>
      <c r="AC7" s="70"/>
      <c r="AD7" s="70"/>
      <c r="AE7" s="70"/>
      <c r="AF7" s="70"/>
      <c r="AG7" s="70"/>
      <c r="AH7" s="70"/>
      <c r="AI7" s="70"/>
      <c r="AJ7" s="70"/>
    </row>
    <row r="8" spans="1:36">
      <c r="B8" s="149"/>
      <c r="C8" s="151"/>
      <c r="D8" s="9"/>
      <c r="E8" s="9"/>
      <c r="F8" s="10"/>
      <c r="H8" s="509" t="s">
        <v>154</v>
      </c>
      <c r="I8" s="589"/>
      <c r="J8" s="13">
        <f>G38</f>
        <v>0.8</v>
      </c>
      <c r="K8" s="9"/>
      <c r="L8" s="9"/>
      <c r="W8" s="17"/>
      <c r="X8" s="93"/>
      <c r="Y8" s="93"/>
      <c r="Z8" s="93"/>
      <c r="AA8" s="79"/>
      <c r="AB8" s="93"/>
      <c r="AC8" s="195"/>
      <c r="AD8" s="197"/>
      <c r="AE8" s="197"/>
      <c r="AF8" s="197"/>
      <c r="AG8" s="197"/>
      <c r="AH8" s="197"/>
      <c r="AI8" s="197"/>
      <c r="AJ8" s="197"/>
    </row>
    <row r="9" spans="1:36">
      <c r="B9" s="149"/>
      <c r="C9" s="151"/>
      <c r="D9" s="9"/>
      <c r="E9" s="9"/>
      <c r="F9" s="10"/>
      <c r="G9" s="17"/>
      <c r="H9" s="90"/>
      <c r="I9" s="86"/>
      <c r="J9" s="87"/>
      <c r="K9" s="88"/>
      <c r="L9" s="86"/>
      <c r="M9" s="87"/>
      <c r="N9" s="88"/>
      <c r="O9" s="86"/>
      <c r="P9" s="87"/>
      <c r="Q9" s="87"/>
      <c r="R9" s="10"/>
      <c r="S9" s="193"/>
      <c r="T9" s="223"/>
      <c r="U9" s="223"/>
      <c r="V9" s="223"/>
      <c r="W9" s="89"/>
      <c r="X9" s="93"/>
      <c r="Y9" s="93"/>
      <c r="Z9" s="93"/>
      <c r="AG9" s="197"/>
      <c r="AH9" s="197"/>
      <c r="AI9" s="197"/>
      <c r="AJ9" s="197"/>
    </row>
    <row r="10" spans="1:36">
      <c r="B10" s="149"/>
      <c r="C10" s="151"/>
      <c r="D10" s="9"/>
      <c r="E10" s="9"/>
      <c r="F10" s="10"/>
      <c r="G10" s="9"/>
      <c r="H10" s="9"/>
      <c r="I10" s="10"/>
      <c r="J10" s="9"/>
      <c r="K10" s="9"/>
      <c r="L10" s="10"/>
      <c r="M10" s="9"/>
      <c r="N10" s="9"/>
      <c r="O10" s="10"/>
      <c r="P10" s="17"/>
      <c r="Q10" s="9"/>
      <c r="R10" s="18"/>
      <c r="S10" s="9"/>
      <c r="T10" s="9"/>
      <c r="U10" s="9"/>
      <c r="V10" s="9"/>
      <c r="W10" s="89"/>
      <c r="X10" s="79"/>
      <c r="Y10" s="79"/>
      <c r="Z10" s="200"/>
      <c r="AG10" s="197"/>
      <c r="AH10" s="197"/>
      <c r="AI10" s="197"/>
      <c r="AJ10" s="197"/>
    </row>
    <row r="11" spans="1:36">
      <c r="B11" s="152"/>
      <c r="C11" s="153"/>
      <c r="D11" s="9"/>
      <c r="E11" s="49"/>
      <c r="F11" s="4"/>
      <c r="G11" s="9"/>
      <c r="H11" s="9"/>
      <c r="I11" s="10"/>
      <c r="J11" s="9"/>
      <c r="K11" s="9"/>
      <c r="L11" s="10"/>
      <c r="M11" s="9"/>
      <c r="N11" s="9"/>
      <c r="O11" s="10"/>
      <c r="P11" s="17"/>
      <c r="Q11" s="9"/>
      <c r="R11" s="10"/>
      <c r="W11" s="89"/>
      <c r="X11" s="79"/>
      <c r="Y11" s="79"/>
      <c r="Z11" s="200"/>
      <c r="AG11" s="197"/>
      <c r="AH11" s="197"/>
      <c r="AI11" s="197"/>
      <c r="AJ11" s="197"/>
    </row>
    <row r="12" spans="1:36">
      <c r="B12" s="176" t="s">
        <v>54</v>
      </c>
      <c r="C12" s="177">
        <f>G39</f>
        <v>2</v>
      </c>
      <c r="D12" s="9"/>
      <c r="E12" s="50" t="s">
        <v>8</v>
      </c>
      <c r="F12" s="3">
        <f>G36</f>
        <v>9</v>
      </c>
      <c r="G12" s="9"/>
      <c r="H12" s="51" t="s">
        <v>7</v>
      </c>
      <c r="I12" s="6">
        <f>G35</f>
        <v>6</v>
      </c>
      <c r="J12" s="9"/>
      <c r="K12" s="22" t="s">
        <v>113</v>
      </c>
      <c r="L12" s="2">
        <f>G37</f>
        <v>0</v>
      </c>
      <c r="M12" s="9"/>
      <c r="N12" s="22" t="s">
        <v>112</v>
      </c>
      <c r="O12" s="2">
        <f>G33</f>
        <v>3</v>
      </c>
      <c r="P12" s="7"/>
      <c r="Q12" s="60" t="s">
        <v>23</v>
      </c>
      <c r="R12" s="61">
        <f>G34</f>
        <v>3</v>
      </c>
      <c r="S12" s="9"/>
      <c r="T12" s="9"/>
      <c r="U12" s="9"/>
      <c r="V12" s="9"/>
      <c r="W12" s="89"/>
      <c r="X12" s="79"/>
      <c r="Y12" s="79"/>
      <c r="Z12" s="200"/>
      <c r="AG12" s="197"/>
      <c r="AH12" s="197"/>
      <c r="AI12" s="197"/>
      <c r="AJ12" s="197"/>
    </row>
    <row r="13" spans="1:36">
      <c r="B13" s="149"/>
      <c r="C13" s="154"/>
      <c r="D13" s="9"/>
      <c r="E13" s="9"/>
      <c r="F13" s="24"/>
      <c r="G13" s="9"/>
      <c r="H13" s="9"/>
      <c r="I13" s="24"/>
      <c r="J13" s="9"/>
      <c r="K13" s="9"/>
      <c r="L13" s="10"/>
      <c r="N13" s="9"/>
      <c r="O13" s="10"/>
      <c r="P13" s="17"/>
      <c r="Q13" s="9"/>
      <c r="R13" s="24"/>
      <c r="S13" s="9"/>
      <c r="T13" s="9"/>
      <c r="U13" s="9"/>
      <c r="V13" s="9"/>
      <c r="W13" s="89"/>
      <c r="X13" s="79"/>
      <c r="Y13" s="79"/>
      <c r="Z13" s="200"/>
      <c r="AG13" s="197"/>
      <c r="AH13" s="197"/>
      <c r="AI13" s="197"/>
      <c r="AJ13" s="197"/>
    </row>
    <row r="14" spans="1:36">
      <c r="B14" s="149"/>
      <c r="C14" s="155"/>
      <c r="D14" s="9"/>
      <c r="E14" s="9"/>
      <c r="F14" s="26"/>
      <c r="G14" s="9"/>
      <c r="H14" s="9"/>
      <c r="I14" s="26"/>
      <c r="J14" s="9"/>
      <c r="K14" s="9"/>
      <c r="L14" s="26"/>
      <c r="M14" s="9"/>
      <c r="N14" s="9"/>
      <c r="O14" s="26"/>
      <c r="P14" s="17"/>
      <c r="Q14" s="9"/>
      <c r="R14" s="26"/>
      <c r="S14" s="55"/>
      <c r="T14" s="55"/>
      <c r="U14" s="55"/>
      <c r="V14" s="55"/>
      <c r="W14" s="226"/>
      <c r="X14" s="79"/>
      <c r="Y14" s="79"/>
      <c r="Z14" s="200"/>
      <c r="AG14" s="197"/>
      <c r="AH14" s="197"/>
      <c r="AI14" s="197"/>
      <c r="AJ14" s="197"/>
    </row>
    <row r="15" spans="1:36" ht="15.75" customHeight="1">
      <c r="B15" s="582" t="s">
        <v>54</v>
      </c>
      <c r="C15" s="583"/>
      <c r="D15" s="9"/>
      <c r="E15" s="496" t="s">
        <v>49</v>
      </c>
      <c r="F15" s="497"/>
      <c r="G15" s="9"/>
      <c r="H15" s="496" t="s">
        <v>12</v>
      </c>
      <c r="I15" s="497"/>
      <c r="J15" s="9"/>
      <c r="K15" s="496" t="s">
        <v>115</v>
      </c>
      <c r="L15" s="497"/>
      <c r="M15" s="9"/>
      <c r="N15" s="496" t="s">
        <v>114</v>
      </c>
      <c r="O15" s="497"/>
      <c r="P15" s="200"/>
      <c r="Q15" s="554" t="s">
        <v>23</v>
      </c>
      <c r="R15" s="555"/>
      <c r="S15" s="9"/>
      <c r="T15" s="9"/>
      <c r="U15" s="9"/>
      <c r="V15" s="9"/>
      <c r="X15" s="79"/>
      <c r="Y15" s="79"/>
      <c r="Z15" s="200"/>
      <c r="AG15" s="197"/>
      <c r="AH15" s="197"/>
      <c r="AI15" s="197"/>
      <c r="AJ15" s="197"/>
    </row>
    <row r="16" spans="1:36" ht="15.75" thickBot="1">
      <c r="B16" s="156"/>
      <c r="C16" s="157"/>
      <c r="D16" s="9"/>
      <c r="E16" s="9"/>
      <c r="F16" s="9"/>
      <c r="G16" s="9"/>
      <c r="H16" s="9"/>
      <c r="I16" s="9"/>
      <c r="J16" s="9"/>
      <c r="K16" s="9"/>
      <c r="L16" s="9"/>
      <c r="M16" s="9"/>
      <c r="N16" s="9"/>
      <c r="O16" s="9"/>
      <c r="P16" s="9"/>
      <c r="Q16" s="9"/>
      <c r="R16" s="9"/>
      <c r="S16" s="9"/>
      <c r="T16" s="9"/>
      <c r="U16" s="9"/>
      <c r="V16" s="9"/>
      <c r="X16" s="79"/>
      <c r="Y16" s="79"/>
      <c r="Z16" s="200"/>
      <c r="AG16" s="23"/>
      <c r="AH16" s="23"/>
      <c r="AI16" s="23"/>
      <c r="AJ16" s="23"/>
    </row>
    <row r="17" spans="2:36">
      <c r="D17" s="9"/>
      <c r="E17" s="9"/>
      <c r="F17" s="9"/>
      <c r="G17" s="9"/>
      <c r="H17" s="9"/>
      <c r="I17" s="9"/>
      <c r="J17" s="9"/>
      <c r="K17" s="9"/>
      <c r="L17" s="9"/>
      <c r="M17" s="9"/>
      <c r="N17" s="9"/>
      <c r="O17" s="9"/>
      <c r="P17" s="9"/>
      <c r="Q17" s="9"/>
      <c r="R17" s="9"/>
      <c r="S17" s="9"/>
      <c r="T17" s="9"/>
      <c r="U17" s="9"/>
      <c r="V17" s="9"/>
      <c r="X17" s="79"/>
      <c r="Y17" s="79"/>
      <c r="Z17" s="200"/>
      <c r="AA17" s="79"/>
      <c r="AB17" s="93"/>
      <c r="AC17" s="197"/>
      <c r="AD17" s="197"/>
      <c r="AE17" s="197"/>
      <c r="AF17" s="23"/>
      <c r="AG17" s="69"/>
      <c r="AH17" s="23"/>
      <c r="AI17" s="23"/>
      <c r="AJ17" s="23"/>
    </row>
    <row r="18" spans="2:36">
      <c r="B18" s="477" t="s">
        <v>50</v>
      </c>
      <c r="C18" s="560"/>
      <c r="D18" s="560"/>
      <c r="E18" s="34"/>
      <c r="F18" s="35">
        <f>J5-F5</f>
        <v>-3.8</v>
      </c>
      <c r="G18" s="361"/>
      <c r="H18" s="143"/>
      <c r="I18" s="584" t="s">
        <v>51</v>
      </c>
      <c r="J18" s="585"/>
      <c r="K18" s="585"/>
      <c r="L18" s="585"/>
      <c r="M18" s="586"/>
      <c r="N18" s="195"/>
      <c r="O18" s="17"/>
      <c r="P18" s="17"/>
      <c r="Q18" s="17"/>
      <c r="AA18" s="79"/>
      <c r="AB18" s="93"/>
      <c r="AC18" s="197"/>
      <c r="AD18" s="195"/>
      <c r="AE18" s="197"/>
      <c r="AF18" s="23"/>
      <c r="AG18" s="23"/>
      <c r="AH18" s="23"/>
      <c r="AI18" s="23"/>
      <c r="AJ18" s="23"/>
    </row>
    <row r="19" spans="2:36" ht="30">
      <c r="B19" s="477" t="s">
        <v>46</v>
      </c>
      <c r="C19" s="560"/>
      <c r="D19" s="560"/>
      <c r="E19" s="34"/>
      <c r="F19" s="36">
        <f>IF(F18&lt;0,0,F18)</f>
        <v>0</v>
      </c>
      <c r="G19" s="163"/>
      <c r="H19" s="343"/>
      <c r="I19" s="129" t="s">
        <v>25</v>
      </c>
      <c r="J19" s="130" t="s">
        <v>8</v>
      </c>
      <c r="K19" s="130" t="s">
        <v>27</v>
      </c>
      <c r="L19" s="130" t="s">
        <v>95</v>
      </c>
      <c r="M19" s="131" t="s">
        <v>26</v>
      </c>
      <c r="N19" s="195"/>
      <c r="O19" s="89"/>
      <c r="P19" s="89"/>
      <c r="Q19" s="89"/>
      <c r="AA19" s="79"/>
      <c r="AB19" s="93"/>
      <c r="AC19" s="197"/>
      <c r="AD19" s="197"/>
      <c r="AE19" s="197"/>
      <c r="AF19" s="23"/>
      <c r="AG19" s="23"/>
      <c r="AH19" s="23"/>
      <c r="AI19" s="23"/>
      <c r="AJ19" s="23"/>
    </row>
    <row r="20" spans="2:36">
      <c r="B20" s="477" t="s">
        <v>37</v>
      </c>
      <c r="C20" s="560"/>
      <c r="D20" s="560"/>
      <c r="E20" s="34" t="s">
        <v>8</v>
      </c>
      <c r="F20" s="37">
        <f>F5</f>
        <v>9</v>
      </c>
      <c r="G20" s="163"/>
      <c r="H20" s="343"/>
      <c r="I20" s="132">
        <f>F18</f>
        <v>-3.8</v>
      </c>
      <c r="J20" s="133">
        <f>F20</f>
        <v>9</v>
      </c>
      <c r="K20" s="133">
        <f>ABS(I20)</f>
        <v>3.8</v>
      </c>
      <c r="L20" s="134">
        <f>IF(I20&gt;=0,0,IF(AND(I20&lt;0,J20&gt;K20),K20,IF(AND(I20&lt;0,J20&lt;=K20),J20)))</f>
        <v>3.8</v>
      </c>
      <c r="M20" s="135">
        <f>IF(I20&gt;=0,0,IF(AND(I20&lt;0,J20&gt;K20),0,IF(AND(I20&lt;0,J20&lt;=K20),K20-J20)))</f>
        <v>0</v>
      </c>
      <c r="N20" s="195"/>
      <c r="O20" s="89"/>
      <c r="P20" s="89"/>
      <c r="Q20" s="89"/>
      <c r="AA20" s="197"/>
      <c r="AB20" s="197"/>
      <c r="AC20" s="197"/>
      <c r="AD20" s="197"/>
      <c r="AE20" s="197"/>
      <c r="AF20" s="23"/>
      <c r="AG20" s="23"/>
      <c r="AH20" s="23"/>
      <c r="AI20" s="23"/>
      <c r="AJ20" s="23"/>
    </row>
    <row r="21" spans="2:36" ht="15" customHeight="1">
      <c r="B21" s="477" t="s">
        <v>98</v>
      </c>
      <c r="C21" s="560"/>
      <c r="D21" s="560"/>
      <c r="E21" s="83"/>
      <c r="F21" s="84">
        <f>L20</f>
        <v>3.8</v>
      </c>
      <c r="G21" s="362"/>
      <c r="H21" s="1"/>
      <c r="I21" s="1"/>
      <c r="J21" s="1"/>
      <c r="K21" s="1"/>
      <c r="L21" s="89"/>
      <c r="M21" s="89"/>
      <c r="N21" s="195"/>
      <c r="O21" s="89"/>
      <c r="P21" s="89"/>
      <c r="Q21" s="89"/>
      <c r="AA21" s="197"/>
      <c r="AB21" s="197"/>
      <c r="AC21" s="197"/>
      <c r="AD21" s="197"/>
      <c r="AE21" s="68"/>
      <c r="AF21" s="195"/>
      <c r="AG21" s="23"/>
      <c r="AH21" s="23"/>
      <c r="AI21" s="23"/>
      <c r="AJ21" s="23"/>
    </row>
    <row r="22" spans="2:36" ht="15" customHeight="1">
      <c r="B22" s="477" t="s">
        <v>31</v>
      </c>
      <c r="C22" s="560"/>
      <c r="D22" s="560"/>
      <c r="E22" s="34" t="s">
        <v>6</v>
      </c>
      <c r="F22" s="42">
        <f>M20</f>
        <v>0</v>
      </c>
      <c r="G22" s="362"/>
      <c r="H22" s="1"/>
      <c r="I22" s="1"/>
      <c r="J22" s="1"/>
      <c r="K22" s="1"/>
      <c r="L22" s="89"/>
      <c r="M22" s="89"/>
      <c r="N22" s="195"/>
      <c r="O22" s="17"/>
      <c r="P22" s="17"/>
      <c r="Q22" s="17"/>
      <c r="AA22" s="197"/>
      <c r="AB22" s="197"/>
      <c r="AC22" s="197"/>
      <c r="AD22" s="197"/>
      <c r="AE22" s="68"/>
      <c r="AF22" s="195"/>
      <c r="AG22" s="23"/>
      <c r="AH22" s="23"/>
      <c r="AI22" s="23"/>
      <c r="AJ22" s="23"/>
    </row>
    <row r="23" spans="2:36" ht="15" customHeight="1">
      <c r="D23" s="192"/>
      <c r="E23" s="191"/>
      <c r="F23" s="191"/>
      <c r="G23" s="77"/>
      <c r="H23" s="77"/>
      <c r="I23" s="77"/>
      <c r="J23" s="77"/>
      <c r="K23" s="77"/>
      <c r="L23" s="68"/>
      <c r="M23" s="340"/>
      <c r="N23" s="195"/>
      <c r="O23" s="17"/>
      <c r="P23" s="17"/>
      <c r="Q23" s="17"/>
      <c r="AA23" s="70"/>
      <c r="AB23" s="70"/>
      <c r="AC23" s="70"/>
      <c r="AD23" s="70"/>
      <c r="AE23" s="68"/>
      <c r="AF23" s="195"/>
      <c r="AG23" s="23"/>
      <c r="AH23" s="23"/>
      <c r="AI23" s="197"/>
      <c r="AJ23" s="197"/>
    </row>
    <row r="24" spans="2:36">
      <c r="N24" s="158"/>
      <c r="O24" s="17"/>
      <c r="P24" s="17"/>
      <c r="Q24" s="17"/>
      <c r="AA24" s="197"/>
      <c r="AB24" s="197"/>
      <c r="AC24" s="197"/>
      <c r="AD24" s="197"/>
      <c r="AE24" s="68"/>
      <c r="AF24" s="195"/>
      <c r="AG24" s="23"/>
      <c r="AH24" s="23"/>
      <c r="AI24" s="23"/>
      <c r="AJ24" s="23"/>
    </row>
    <row r="25" spans="2:36">
      <c r="B25" s="568" t="s">
        <v>78</v>
      </c>
      <c r="C25" s="569"/>
      <c r="D25" s="569"/>
      <c r="E25" s="569"/>
      <c r="F25" s="569"/>
      <c r="G25" s="569"/>
      <c r="H25" s="569"/>
      <c r="I25" s="570"/>
      <c r="J25" s="9"/>
      <c r="K25" s="568" t="s">
        <v>127</v>
      </c>
      <c r="L25" s="569"/>
      <c r="M25" s="569"/>
      <c r="N25" s="569"/>
      <c r="O25" s="569"/>
      <c r="P25" s="569"/>
      <c r="Q25" s="569"/>
      <c r="R25" s="570"/>
      <c r="AA25" s="197"/>
      <c r="AB25" s="197"/>
      <c r="AC25" s="197"/>
      <c r="AD25" s="197"/>
      <c r="AE25" s="68"/>
      <c r="AF25" s="195"/>
      <c r="AG25" s="23"/>
      <c r="AH25" s="23"/>
      <c r="AI25" s="23"/>
      <c r="AJ25" s="23"/>
    </row>
    <row r="26" spans="2:36" ht="30" customHeight="1">
      <c r="B26" s="171" t="s">
        <v>81</v>
      </c>
      <c r="C26" s="551" t="s">
        <v>79</v>
      </c>
      <c r="D26" s="552"/>
      <c r="E26" s="552"/>
      <c r="F26" s="574" t="s">
        <v>75</v>
      </c>
      <c r="G26" s="574"/>
      <c r="H26" s="574"/>
      <c r="I26" s="172" t="s">
        <v>80</v>
      </c>
      <c r="K26" s="171" t="s">
        <v>128</v>
      </c>
      <c r="L26" s="551" t="s">
        <v>79</v>
      </c>
      <c r="M26" s="552"/>
      <c r="N26" s="552"/>
      <c r="O26" s="574" t="s">
        <v>130</v>
      </c>
      <c r="P26" s="574"/>
      <c r="Q26" s="574"/>
      <c r="R26" s="172" t="s">
        <v>129</v>
      </c>
      <c r="AA26" s="77"/>
      <c r="AB26" s="77"/>
      <c r="AC26" s="77"/>
      <c r="AD26" s="77"/>
      <c r="AE26" s="68"/>
      <c r="AF26" s="39"/>
      <c r="AG26" s="23"/>
      <c r="AH26" s="23"/>
      <c r="AI26" s="23"/>
      <c r="AJ26" s="23"/>
    </row>
    <row r="27" spans="2:36">
      <c r="B27" s="173" t="s">
        <v>76</v>
      </c>
      <c r="C27" s="566">
        <f>F12</f>
        <v>9</v>
      </c>
      <c r="D27" s="566"/>
      <c r="E27" s="566"/>
      <c r="F27" s="575">
        <f>C27/(C27)</f>
        <v>1</v>
      </c>
      <c r="G27" s="575"/>
      <c r="H27" s="575"/>
      <c r="I27" s="181">
        <f>F27*P37</f>
        <v>3.8</v>
      </c>
      <c r="K27" s="173" t="s">
        <v>124</v>
      </c>
      <c r="L27" s="566">
        <f>I12</f>
        <v>6</v>
      </c>
      <c r="M27" s="566"/>
      <c r="N27" s="566"/>
      <c r="O27" s="575">
        <f>L27/(L27+L28)</f>
        <v>0.66666666666666663</v>
      </c>
      <c r="P27" s="575"/>
      <c r="Q27" s="575"/>
      <c r="R27" s="181">
        <f>O27*P36</f>
        <v>0</v>
      </c>
      <c r="AA27" s="77"/>
      <c r="AB27" s="77"/>
      <c r="AC27" s="77"/>
      <c r="AD27" s="197"/>
      <c r="AE27" s="68"/>
      <c r="AF27" s="195"/>
      <c r="AG27" s="23"/>
      <c r="AH27" s="23"/>
      <c r="AI27" s="23"/>
      <c r="AJ27" s="23"/>
    </row>
    <row r="28" spans="2:36">
      <c r="B28" s="174"/>
      <c r="C28" s="567"/>
      <c r="D28" s="567"/>
      <c r="E28" s="567"/>
      <c r="F28" s="576"/>
      <c r="G28" s="576"/>
      <c r="H28" s="576"/>
      <c r="I28" s="182"/>
      <c r="K28" s="174" t="s">
        <v>23</v>
      </c>
      <c r="L28" s="567">
        <f>R12</f>
        <v>3</v>
      </c>
      <c r="M28" s="567"/>
      <c r="N28" s="567"/>
      <c r="O28" s="576">
        <f>L28/(L27+L28)</f>
        <v>0.33333333333333331</v>
      </c>
      <c r="P28" s="576"/>
      <c r="Q28" s="576"/>
      <c r="R28" s="182">
        <f>O28*P36</f>
        <v>0</v>
      </c>
      <c r="S28" s="17"/>
      <c r="T28" s="17"/>
      <c r="U28" s="17"/>
      <c r="V28" s="17"/>
      <c r="W28" s="231"/>
      <c r="AA28" s="76"/>
      <c r="AB28" s="76"/>
      <c r="AC28" s="76"/>
      <c r="AD28" s="76"/>
      <c r="AE28" s="68"/>
      <c r="AF28" s="195"/>
      <c r="AG28" s="23"/>
      <c r="AH28" s="23"/>
      <c r="AI28" s="23"/>
      <c r="AJ28" s="23"/>
    </row>
    <row r="29" spans="2:36">
      <c r="B29" s="186" t="s">
        <v>91</v>
      </c>
      <c r="C29" s="216"/>
      <c r="D29" s="216"/>
      <c r="E29" s="216"/>
      <c r="F29" s="216"/>
      <c r="G29" s="216"/>
      <c r="H29" s="216"/>
      <c r="I29" s="183">
        <f>I27+I28</f>
        <v>3.8</v>
      </c>
      <c r="K29" s="186" t="s">
        <v>91</v>
      </c>
      <c r="L29" s="216"/>
      <c r="M29" s="216"/>
      <c r="N29" s="216"/>
      <c r="O29" s="216"/>
      <c r="P29" s="216"/>
      <c r="Q29" s="216"/>
      <c r="R29" s="183">
        <f>R27+R28</f>
        <v>0</v>
      </c>
      <c r="S29" s="17"/>
      <c r="T29" s="17"/>
      <c r="U29" s="17"/>
      <c r="V29" s="17"/>
      <c r="W29" s="231"/>
      <c r="AA29" s="70"/>
      <c r="AB29" s="70"/>
      <c r="AC29" s="70"/>
      <c r="AD29" s="70"/>
      <c r="AE29" s="197"/>
      <c r="AF29" s="23"/>
      <c r="AG29" s="23"/>
      <c r="AH29" s="23"/>
      <c r="AI29" s="23"/>
      <c r="AJ29" s="23"/>
    </row>
    <row r="30" spans="2:36" ht="15.75" thickBot="1">
      <c r="H30" s="9"/>
      <c r="I30" s="9"/>
      <c r="J30" s="9"/>
      <c r="K30" s="9"/>
      <c r="L30" s="9"/>
      <c r="M30" s="9"/>
      <c r="N30" s="9"/>
      <c r="O30" s="17"/>
      <c r="P30" s="17"/>
      <c r="Q30" s="17"/>
      <c r="R30" s="17"/>
      <c r="S30" s="17"/>
      <c r="T30" s="17"/>
      <c r="U30" s="17"/>
      <c r="V30" s="17"/>
      <c r="W30" s="231"/>
      <c r="AA30" s="70"/>
      <c r="AB30" s="70"/>
      <c r="AC30" s="70"/>
      <c r="AD30" s="70"/>
      <c r="AE30" s="197"/>
      <c r="AF30" s="23"/>
      <c r="AG30" s="23"/>
      <c r="AH30" s="23"/>
      <c r="AI30" s="23"/>
      <c r="AJ30" s="23"/>
    </row>
    <row r="31" spans="2:36" ht="15.75" thickTop="1">
      <c r="B31" s="17"/>
      <c r="C31" s="17"/>
      <c r="D31" s="603" t="s">
        <v>153</v>
      </c>
      <c r="E31" s="604"/>
      <c r="F31" s="605"/>
      <c r="G31" s="231"/>
      <c r="J31" s="9"/>
      <c r="Q31" s="17"/>
      <c r="AA31" s="70"/>
      <c r="AB31" s="70"/>
      <c r="AC31" s="70"/>
      <c r="AD31" s="70"/>
      <c r="AE31" s="197"/>
      <c r="AF31" s="23"/>
      <c r="AG31" s="23"/>
      <c r="AH31" s="23"/>
      <c r="AI31" s="23"/>
      <c r="AJ31" s="23"/>
    </row>
    <row r="32" spans="2:36">
      <c r="B32" s="617" t="s">
        <v>150</v>
      </c>
      <c r="C32" s="618"/>
      <c r="D32" s="625" t="s">
        <v>149</v>
      </c>
      <c r="E32" s="626"/>
      <c r="F32" s="627"/>
      <c r="G32" s="294" t="s">
        <v>151</v>
      </c>
      <c r="Q32" s="17"/>
      <c r="AA32" s="195"/>
      <c r="AB32" s="195"/>
      <c r="AC32" s="195"/>
      <c r="AD32" s="195"/>
      <c r="AE32" s="197"/>
      <c r="AF32" s="23"/>
      <c r="AG32" s="23"/>
      <c r="AH32" s="23"/>
      <c r="AI32" s="23"/>
      <c r="AJ32" s="23"/>
    </row>
    <row r="33" spans="1:31">
      <c r="B33" s="623" t="s">
        <v>116</v>
      </c>
      <c r="C33" s="624"/>
      <c r="D33" s="300">
        <v>3</v>
      </c>
      <c r="E33" s="301">
        <v>0</v>
      </c>
      <c r="F33" s="302">
        <v>0</v>
      </c>
      <c r="G33" s="303">
        <f>SUM(D33:F33)</f>
        <v>3</v>
      </c>
      <c r="X33" s="79"/>
      <c r="Y33" s="79"/>
      <c r="Z33" s="79"/>
      <c r="AA33" s="79"/>
      <c r="AB33" s="79"/>
      <c r="AC33" s="79"/>
      <c r="AD33" s="79"/>
      <c r="AE33" s="79"/>
    </row>
    <row r="34" spans="1:31">
      <c r="B34" s="628" t="s">
        <v>108</v>
      </c>
      <c r="C34" s="629"/>
      <c r="D34" s="304">
        <v>0</v>
      </c>
      <c r="E34" s="305">
        <v>0</v>
      </c>
      <c r="F34" s="306">
        <v>3</v>
      </c>
      <c r="G34" s="306">
        <f t="shared" ref="G34:G39" si="0">SUM(D34:F34)</f>
        <v>3</v>
      </c>
      <c r="J34" s="199"/>
      <c r="X34" s="79"/>
      <c r="Y34" s="79"/>
      <c r="Z34" s="79"/>
      <c r="AA34" s="79"/>
      <c r="AB34" s="79"/>
      <c r="AC34" s="79"/>
      <c r="AD34" s="79"/>
      <c r="AE34" s="79"/>
    </row>
    <row r="35" spans="1:31">
      <c r="B35" s="619" t="s">
        <v>13</v>
      </c>
      <c r="C35" s="620"/>
      <c r="D35" s="307">
        <v>0</v>
      </c>
      <c r="E35" s="308">
        <v>0</v>
      </c>
      <c r="F35" s="309">
        <v>6</v>
      </c>
      <c r="G35" s="309">
        <f t="shared" si="0"/>
        <v>6</v>
      </c>
      <c r="K35" s="488" t="s">
        <v>157</v>
      </c>
      <c r="L35" s="558"/>
      <c r="M35" s="558"/>
      <c r="N35" s="558"/>
      <c r="O35" s="558"/>
      <c r="P35" s="559"/>
    </row>
    <row r="36" spans="1:31" ht="15" customHeight="1">
      <c r="B36" s="621" t="s">
        <v>14</v>
      </c>
      <c r="C36" s="622"/>
      <c r="D36" s="310">
        <v>7</v>
      </c>
      <c r="E36" s="311">
        <v>2</v>
      </c>
      <c r="F36" s="312">
        <v>0</v>
      </c>
      <c r="G36" s="312">
        <f t="shared" si="0"/>
        <v>9</v>
      </c>
      <c r="H36" s="214"/>
      <c r="I36" s="214"/>
      <c r="J36" s="200"/>
      <c r="K36" s="477" t="s">
        <v>47</v>
      </c>
      <c r="L36" s="560"/>
      <c r="M36" s="560"/>
      <c r="N36" s="560"/>
      <c r="O36" s="560"/>
      <c r="P36" s="44">
        <f>F19</f>
        <v>0</v>
      </c>
    </row>
    <row r="37" spans="1:31" ht="15" customHeight="1">
      <c r="B37" s="623" t="s">
        <v>117</v>
      </c>
      <c r="C37" s="624"/>
      <c r="D37" s="300">
        <v>0</v>
      </c>
      <c r="E37" s="301">
        <v>0</v>
      </c>
      <c r="F37" s="302">
        <v>0</v>
      </c>
      <c r="G37" s="303">
        <f t="shared" si="0"/>
        <v>0</v>
      </c>
      <c r="J37" s="200"/>
      <c r="K37" s="477" t="s">
        <v>99</v>
      </c>
      <c r="L37" s="560"/>
      <c r="M37" s="560"/>
      <c r="N37" s="560"/>
      <c r="O37" s="560"/>
      <c r="P37" s="45">
        <f>F21</f>
        <v>3.8</v>
      </c>
    </row>
    <row r="38" spans="1:31">
      <c r="B38" s="615" t="s">
        <v>154</v>
      </c>
      <c r="C38" s="616"/>
      <c r="D38" s="313">
        <v>0.3</v>
      </c>
      <c r="E38" s="314">
        <v>0.2</v>
      </c>
      <c r="F38" s="315">
        <v>0.3</v>
      </c>
      <c r="G38" s="315">
        <f t="shared" si="0"/>
        <v>0.8</v>
      </c>
      <c r="K38" s="477" t="s">
        <v>9</v>
      </c>
      <c r="L38" s="560"/>
      <c r="M38" s="560"/>
      <c r="N38" s="560"/>
      <c r="O38" s="560"/>
      <c r="P38" s="46">
        <f>F22</f>
        <v>0</v>
      </c>
    </row>
    <row r="39" spans="1:31">
      <c r="B39" s="614" t="s">
        <v>83</v>
      </c>
      <c r="C39" s="587"/>
      <c r="D39" s="316">
        <v>0.7</v>
      </c>
      <c r="E39" s="317">
        <v>0.7</v>
      </c>
      <c r="F39" s="318">
        <v>0.6</v>
      </c>
      <c r="G39" s="318">
        <f t="shared" si="0"/>
        <v>2</v>
      </c>
    </row>
    <row r="40" spans="1:31" s="214" customFormat="1" ht="15.75" thickBot="1">
      <c r="B40" s="17"/>
      <c r="C40" s="17"/>
      <c r="D40" s="73"/>
      <c r="E40" s="74"/>
      <c r="F40" s="75"/>
      <c r="G40" s="231"/>
    </row>
    <row r="41" spans="1:31" s="214" customFormat="1" ht="15.75" thickTop="1">
      <c r="T41" s="235"/>
      <c r="U41" s="235"/>
      <c r="V41" s="235"/>
    </row>
    <row r="42" spans="1:31" ht="18.75">
      <c r="C42" s="491" t="s">
        <v>52</v>
      </c>
      <c r="D42" s="613"/>
      <c r="E42" s="613"/>
      <c r="F42" s="613"/>
      <c r="G42" s="613"/>
      <c r="H42" s="613"/>
      <c r="I42" s="613"/>
      <c r="J42" s="613"/>
      <c r="K42" s="613"/>
      <c r="L42" s="613"/>
      <c r="M42" s="613"/>
      <c r="N42" s="613"/>
      <c r="O42" s="613"/>
      <c r="P42" s="613"/>
      <c r="Q42" s="613"/>
      <c r="R42" s="204"/>
      <c r="S42" s="205"/>
      <c r="T42" s="205"/>
      <c r="U42" s="205"/>
      <c r="V42" s="205"/>
      <c r="W42" s="205"/>
    </row>
    <row r="43" spans="1:31" ht="15.75">
      <c r="A43" s="9"/>
      <c r="B43" s="9"/>
      <c r="C43" s="9"/>
      <c r="D43" s="9"/>
      <c r="E43" s="416"/>
      <c r="F43" s="9"/>
      <c r="G43" s="9"/>
      <c r="H43" s="9"/>
      <c r="I43" s="9"/>
      <c r="J43" s="9"/>
      <c r="K43" s="9"/>
      <c r="L43" s="9"/>
      <c r="M43" s="9"/>
      <c r="N43" s="9"/>
      <c r="O43" s="9"/>
      <c r="P43" s="9"/>
      <c r="Q43" s="9"/>
      <c r="R43" s="9"/>
      <c r="S43" s="9"/>
      <c r="T43" s="234"/>
      <c r="U43" s="234"/>
      <c r="V43" s="234"/>
      <c r="W43" s="218"/>
      <c r="X43" s="218"/>
    </row>
    <row r="44" spans="1:31">
      <c r="A44" s="9"/>
      <c r="B44" s="9"/>
      <c r="C44" s="9"/>
      <c r="D44" s="9"/>
      <c r="E44" s="9"/>
      <c r="F44" s="9"/>
      <c r="G44" s="9"/>
      <c r="H44" s="9"/>
      <c r="I44" s="9"/>
      <c r="J44" s="9"/>
      <c r="K44" s="9"/>
      <c r="L44" s="9"/>
      <c r="M44" s="9"/>
      <c r="N44" s="9"/>
      <c r="O44" s="9"/>
      <c r="P44" s="9"/>
      <c r="Q44" s="9"/>
      <c r="R44" s="9"/>
      <c r="S44" s="9"/>
      <c r="T44" s="234"/>
    </row>
    <row r="45" spans="1:31" ht="15.75" thickBot="1">
      <c r="A45" s="9"/>
      <c r="B45" s="417"/>
      <c r="C45" s="417"/>
      <c r="D45" s="417"/>
      <c r="E45" s="417"/>
      <c r="F45" s="417"/>
      <c r="G45" s="417"/>
      <c r="H45" s="417"/>
      <c r="I45" s="417"/>
      <c r="J45" s="417"/>
      <c r="K45" s="417"/>
      <c r="L45" s="417"/>
      <c r="M45" s="417"/>
      <c r="N45" s="417"/>
      <c r="O45" s="417"/>
      <c r="P45" s="417"/>
      <c r="Q45" s="417"/>
      <c r="R45" s="418"/>
      <c r="S45" s="418"/>
      <c r="T45" s="358"/>
      <c r="U45" s="358"/>
      <c r="V45" s="358"/>
      <c r="W45" s="358"/>
    </row>
    <row r="46" spans="1:31" ht="15.75" thickBot="1">
      <c r="A46" s="9"/>
      <c r="B46" s="417"/>
      <c r="C46" s="417"/>
      <c r="D46" s="417"/>
      <c r="E46" s="577" t="s">
        <v>136</v>
      </c>
      <c r="F46" s="578"/>
      <c r="G46" s="239"/>
      <c r="H46" s="239"/>
      <c r="I46" s="239"/>
      <c r="J46" s="417"/>
      <c r="K46" s="577" t="s">
        <v>138</v>
      </c>
      <c r="L46" s="579"/>
      <c r="M46" s="578"/>
      <c r="N46" s="239"/>
      <c r="O46" s="417"/>
      <c r="P46" s="417"/>
      <c r="Q46" s="417"/>
      <c r="R46" s="418"/>
      <c r="S46" s="418"/>
      <c r="T46" s="358"/>
      <c r="U46" s="358"/>
      <c r="V46" s="358"/>
      <c r="W46" s="358"/>
    </row>
    <row r="47" spans="1:31">
      <c r="A47" s="9"/>
      <c r="B47" s="419"/>
      <c r="C47" s="420" t="s">
        <v>123</v>
      </c>
      <c r="D47" s="420" t="s">
        <v>119</v>
      </c>
      <c r="E47" s="401" t="s">
        <v>131</v>
      </c>
      <c r="F47" s="402" t="s">
        <v>76</v>
      </c>
      <c r="G47" s="417"/>
      <c r="H47" s="417"/>
      <c r="I47" s="417"/>
      <c r="J47" s="417"/>
      <c r="K47" s="421" t="s">
        <v>131</v>
      </c>
      <c r="L47" s="422" t="s">
        <v>124</v>
      </c>
      <c r="M47" s="402" t="s">
        <v>23</v>
      </c>
      <c r="N47" s="417"/>
      <c r="O47" s="417"/>
      <c r="P47" s="417"/>
      <c r="Q47" s="417"/>
      <c r="R47" s="418"/>
      <c r="S47" s="418"/>
      <c r="T47" s="358"/>
      <c r="U47" s="358"/>
      <c r="V47" s="358"/>
      <c r="W47" s="358"/>
    </row>
    <row r="48" spans="1:31">
      <c r="A48" s="9"/>
      <c r="B48" s="423" t="s">
        <v>120</v>
      </c>
      <c r="C48" s="424">
        <v>5</v>
      </c>
      <c r="D48" s="425">
        <f>I54</f>
        <v>-20</v>
      </c>
      <c r="E48" s="407">
        <f>MAX(0.001,F48)*C48/SUM(C48*MAX(0.001,F48)+C49*MAX(0.001,F49)+C50*MAX(0.001,F50))</f>
        <v>0.77769136762581936</v>
      </c>
      <c r="F48" s="426">
        <f>D36</f>
        <v>7</v>
      </c>
      <c r="G48" s="427"/>
      <c r="H48" s="427"/>
      <c r="I48" s="427"/>
      <c r="J48" s="427"/>
      <c r="K48" s="407">
        <f>MAX(0.001,L48+M48)*C48/SUM(C48*MAX(0.001,L48+M48)+C49*MAX(0.001,L49+M49)+C50*MAX(0.001,L50+M50))</f>
        <v>1.1108642523883582E-4</v>
      </c>
      <c r="L48" s="428">
        <f>D35</f>
        <v>0</v>
      </c>
      <c r="M48" s="426">
        <f>D34</f>
        <v>0</v>
      </c>
      <c r="N48" s="417"/>
      <c r="O48" s="417"/>
      <c r="P48" s="417"/>
      <c r="Q48" s="417"/>
      <c r="R48" s="418"/>
      <c r="S48" s="418"/>
      <c r="T48" s="358"/>
      <c r="U48" s="358"/>
      <c r="V48" s="358"/>
      <c r="W48" s="358"/>
    </row>
    <row r="49" spans="1:23">
      <c r="A49" s="9"/>
      <c r="B49" s="429" t="s">
        <v>121</v>
      </c>
      <c r="C49" s="417">
        <v>5</v>
      </c>
      <c r="D49" s="427">
        <f>I55</f>
        <v>20</v>
      </c>
      <c r="E49" s="407">
        <f>MAX(0.001,F49)*C49/SUM(C48*MAX(0.001,F48)+C49*MAX(0.001,F49)+C50*MAX(0.001,F50))</f>
        <v>0.22219753360737696</v>
      </c>
      <c r="F49" s="426">
        <f>E36</f>
        <v>2</v>
      </c>
      <c r="G49" s="427"/>
      <c r="H49" s="427"/>
      <c r="I49" s="427"/>
      <c r="J49" s="427"/>
      <c r="K49" s="407">
        <f>MAX(0.001,L49+M49)*C48/SUM(C48*MAX(0.001,L48+M48)+C49*MAX(0.001,L49+M49)+C50*MAX(0.001,L50+M50))</f>
        <v>1.1108642523883582E-4</v>
      </c>
      <c r="L49" s="428">
        <f>E35</f>
        <v>0</v>
      </c>
      <c r="M49" s="426">
        <f>E34</f>
        <v>0</v>
      </c>
      <c r="N49" s="417"/>
      <c r="O49" s="417"/>
      <c r="P49" s="417"/>
      <c r="Q49" s="417"/>
      <c r="R49" s="418"/>
      <c r="S49" s="418"/>
      <c r="T49" s="358"/>
      <c r="U49" s="358"/>
      <c r="V49" s="358"/>
      <c r="W49" s="358"/>
    </row>
    <row r="50" spans="1:23">
      <c r="A50" s="9"/>
      <c r="B50" s="430" t="s">
        <v>122</v>
      </c>
      <c r="C50" s="431">
        <v>5</v>
      </c>
      <c r="D50" s="432">
        <f>I56</f>
        <v>52</v>
      </c>
      <c r="E50" s="407">
        <f>MAX(0.001,F50)*C50/SUM(C48*MAX(0.001,F48)+C49*MAX(0.001,F49)+C50*MAX(0.001,F50))</f>
        <v>1.1109876680368847E-4</v>
      </c>
      <c r="F50" s="426">
        <f>F36</f>
        <v>0</v>
      </c>
      <c r="G50" s="427"/>
      <c r="H50" s="427"/>
      <c r="I50" s="427"/>
      <c r="J50" s="427"/>
      <c r="K50" s="407">
        <f>MAX(0.001,L50+M50)*C48/SUM(C48*MAX(0.001,L48+M48)+C49*MAX(0.001,L49+M49)+C50*MAX(0.001,L50+M50))</f>
        <v>0.99977782714952235</v>
      </c>
      <c r="L50" s="428">
        <f>F35</f>
        <v>6</v>
      </c>
      <c r="M50" s="426">
        <f>F34</f>
        <v>3</v>
      </c>
      <c r="N50" s="417"/>
      <c r="O50" s="417"/>
      <c r="P50" s="417"/>
      <c r="Q50" s="417"/>
      <c r="R50" s="418"/>
      <c r="S50" s="418"/>
      <c r="T50" s="358"/>
      <c r="U50" s="358"/>
      <c r="V50" s="358"/>
      <c r="W50" s="358"/>
    </row>
    <row r="51" spans="1:23" ht="15.75" thickBot="1">
      <c r="A51" s="9"/>
      <c r="B51" s="433"/>
      <c r="C51" s="434">
        <f>SUM(C48:C50)</f>
        <v>15</v>
      </c>
      <c r="D51" s="435"/>
      <c r="E51" s="395" t="s">
        <v>139</v>
      </c>
      <c r="F51" s="413">
        <f>E48*D48+E49*D49+E50*D50</f>
        <v>-11.104099544495057</v>
      </c>
      <c r="G51" s="427"/>
      <c r="H51" s="427"/>
      <c r="I51" s="427"/>
      <c r="J51" s="427"/>
      <c r="K51" s="395" t="s">
        <v>141</v>
      </c>
      <c r="L51" s="436">
        <f>D48*K48+D49*K49+D50*K50</f>
        <v>51.988447011775165</v>
      </c>
      <c r="M51" s="413"/>
      <c r="N51" s="417"/>
      <c r="O51" s="417"/>
      <c r="P51" s="417"/>
      <c r="Q51" s="417"/>
      <c r="R51" s="418"/>
      <c r="S51" s="418"/>
      <c r="T51" s="358"/>
      <c r="U51" s="358"/>
      <c r="V51" s="358"/>
      <c r="W51" s="358"/>
    </row>
    <row r="52" spans="1:23" ht="15.75" thickBot="1">
      <c r="A52" s="9"/>
      <c r="B52" s="417"/>
      <c r="C52" s="417"/>
      <c r="D52" s="427"/>
      <c r="E52" s="577" t="s">
        <v>136</v>
      </c>
      <c r="F52" s="578"/>
      <c r="G52" s="427"/>
      <c r="H52" s="427"/>
      <c r="I52" s="427"/>
      <c r="J52" s="427"/>
      <c r="K52" s="427"/>
      <c r="L52" s="427"/>
      <c r="M52" s="427"/>
      <c r="N52" s="417"/>
      <c r="O52" s="417"/>
      <c r="P52" s="417"/>
      <c r="Q52" s="417"/>
      <c r="R52" s="418"/>
      <c r="S52" s="418"/>
      <c r="T52" s="358"/>
      <c r="U52" s="358"/>
      <c r="V52" s="358"/>
      <c r="W52" s="358"/>
    </row>
    <row r="53" spans="1:23" ht="15.75" thickBot="1">
      <c r="A53" s="9"/>
      <c r="B53" s="437" t="s">
        <v>132</v>
      </c>
      <c r="C53" s="412">
        <f>IF(P36&gt;0,0,P37*F51)</f>
        <v>-42.195578269081217</v>
      </c>
      <c r="D53" s="438"/>
      <c r="E53" s="401" t="s">
        <v>131</v>
      </c>
      <c r="F53" s="402" t="s">
        <v>156</v>
      </c>
      <c r="G53" s="438"/>
      <c r="H53" s="439"/>
      <c r="I53" s="404" t="s">
        <v>142</v>
      </c>
      <c r="J53" s="438"/>
      <c r="K53" s="438"/>
      <c r="L53" s="438"/>
      <c r="M53" s="438"/>
      <c r="N53" s="440"/>
      <c r="O53" s="440"/>
      <c r="P53" s="440"/>
      <c r="Q53" s="440"/>
      <c r="R53" s="418"/>
      <c r="S53" s="418"/>
      <c r="T53" s="358"/>
      <c r="U53" s="358"/>
      <c r="V53" s="358"/>
      <c r="W53" s="358"/>
    </row>
    <row r="54" spans="1:23" ht="15.75" thickBot="1">
      <c r="A54" s="9"/>
      <c r="B54" s="410"/>
      <c r="C54" s="441"/>
      <c r="D54" s="427"/>
      <c r="E54" s="407">
        <f>F54*C48/SUM(C48*F54+C49*F55+C50*F56)</f>
        <v>0.33333333333333337</v>
      </c>
      <c r="F54" s="408">
        <v>1E-3</v>
      </c>
      <c r="G54" s="427"/>
      <c r="H54" s="442" t="s">
        <v>120</v>
      </c>
      <c r="I54" s="240">
        <v>-20</v>
      </c>
      <c r="J54" s="427"/>
      <c r="K54" s="427"/>
      <c r="L54" s="427"/>
      <c r="M54" s="427"/>
      <c r="N54" s="417"/>
      <c r="O54" s="417"/>
      <c r="P54" s="417"/>
      <c r="Q54" s="417"/>
      <c r="R54" s="418"/>
      <c r="S54" s="418"/>
      <c r="T54" s="358"/>
      <c r="U54" s="358"/>
      <c r="V54" s="358"/>
      <c r="W54" s="358"/>
    </row>
    <row r="55" spans="1:23" ht="15.75" thickBot="1">
      <c r="A55" s="9"/>
      <c r="B55" s="437" t="s">
        <v>133</v>
      </c>
      <c r="C55" s="443">
        <f>IF(P36=0,0,-1*((J5*L51)+(-1*F5)*F57))</f>
        <v>0</v>
      </c>
      <c r="D55" s="427"/>
      <c r="E55" s="407">
        <f>F55*C49/SUM(C48*F54+C49*F55+C50*F56)</f>
        <v>0.33333333333333337</v>
      </c>
      <c r="F55" s="408">
        <v>1E-3</v>
      </c>
      <c r="G55" s="427"/>
      <c r="H55" s="442" t="s">
        <v>121</v>
      </c>
      <c r="I55" s="240">
        <v>20</v>
      </c>
      <c r="J55" s="427"/>
      <c r="K55" s="427"/>
      <c r="L55" s="427"/>
      <c r="M55" s="427"/>
      <c r="N55" s="417"/>
      <c r="O55" s="417"/>
      <c r="P55" s="417"/>
      <c r="Q55" s="417"/>
      <c r="R55" s="418"/>
      <c r="S55" s="418"/>
      <c r="T55" s="358"/>
      <c r="U55" s="358"/>
      <c r="V55" s="358"/>
      <c r="W55" s="358"/>
    </row>
    <row r="56" spans="1:23" ht="15.75" thickBot="1">
      <c r="A56" s="9"/>
      <c r="B56" s="410"/>
      <c r="C56" s="441"/>
      <c r="D56" s="427"/>
      <c r="E56" s="407">
        <f>F56*C50/SUM(C48*F54+C49*F55+C50*F56)</f>
        <v>0.33333333333333337</v>
      </c>
      <c r="F56" s="408">
        <v>1E-3</v>
      </c>
      <c r="G56" s="427"/>
      <c r="H56" s="442" t="s">
        <v>122</v>
      </c>
      <c r="I56" s="240">
        <v>52</v>
      </c>
      <c r="J56" s="427"/>
      <c r="K56" s="427"/>
      <c r="L56" s="427"/>
      <c r="M56" s="427"/>
      <c r="N56" s="417"/>
      <c r="O56" s="417"/>
      <c r="P56" s="417"/>
      <c r="Q56" s="417"/>
      <c r="R56" s="418"/>
      <c r="S56" s="418"/>
      <c r="T56" s="358"/>
      <c r="U56" s="358"/>
      <c r="V56" s="358"/>
      <c r="W56" s="358"/>
    </row>
    <row r="57" spans="1:23" ht="15.75" thickBot="1">
      <c r="A57" s="9"/>
      <c r="B57" s="437" t="s">
        <v>134</v>
      </c>
      <c r="C57" s="412">
        <f>IF(P36&gt;0,0,P38*I58)</f>
        <v>0</v>
      </c>
      <c r="D57" s="427"/>
      <c r="E57" s="395" t="s">
        <v>155</v>
      </c>
      <c r="F57" s="413">
        <f>E54*D48+E55*D49+E56*D50</f>
        <v>17.333333333333336</v>
      </c>
      <c r="G57" s="427"/>
      <c r="H57" s="444"/>
      <c r="I57" s="426"/>
      <c r="J57" s="427"/>
      <c r="K57" s="427"/>
      <c r="L57" s="427"/>
      <c r="M57" s="427"/>
      <c r="N57" s="417"/>
      <c r="O57" s="417"/>
      <c r="P57" s="417"/>
      <c r="Q57" s="417"/>
      <c r="R57" s="418"/>
      <c r="S57" s="418"/>
      <c r="T57" s="358"/>
      <c r="U57" s="358"/>
      <c r="V57" s="358"/>
      <c r="W57" s="358"/>
    </row>
    <row r="58" spans="1:23" ht="15.75" thickBot="1">
      <c r="A58" s="9"/>
      <c r="B58" s="417"/>
      <c r="C58" s="445"/>
      <c r="D58" s="427"/>
      <c r="E58" s="427"/>
      <c r="F58" s="427"/>
      <c r="G58" s="427"/>
      <c r="H58" s="446" t="s">
        <v>126</v>
      </c>
      <c r="I58" s="241">
        <v>60</v>
      </c>
      <c r="J58" s="427"/>
      <c r="K58" s="427"/>
      <c r="L58" s="427"/>
      <c r="M58" s="427"/>
      <c r="N58" s="417"/>
      <c r="O58" s="417"/>
      <c r="P58" s="417"/>
      <c r="Q58" s="417"/>
      <c r="R58" s="418"/>
      <c r="S58" s="418"/>
      <c r="T58" s="358"/>
      <c r="U58" s="358"/>
      <c r="V58" s="358"/>
      <c r="W58" s="358"/>
    </row>
    <row r="59" spans="1:23">
      <c r="A59" s="9"/>
      <c r="B59" s="9"/>
      <c r="C59" s="9"/>
      <c r="D59" s="9"/>
      <c r="E59" s="9"/>
      <c r="F59" s="9"/>
      <c r="G59" s="9"/>
      <c r="H59" s="9"/>
      <c r="I59" s="9"/>
      <c r="J59" s="9"/>
      <c r="K59" s="9"/>
      <c r="L59" s="9"/>
      <c r="M59" s="9"/>
      <c r="N59" s="9"/>
      <c r="O59" s="9"/>
      <c r="P59" s="9"/>
      <c r="Q59" s="9"/>
      <c r="R59" s="9"/>
      <c r="S59" s="9"/>
      <c r="T59" s="234"/>
    </row>
    <row r="60" spans="1:23">
      <c r="A60" s="9"/>
      <c r="B60" s="9"/>
      <c r="C60" s="9"/>
      <c r="D60" s="9"/>
      <c r="E60" s="9"/>
      <c r="F60" s="9"/>
      <c r="G60" s="9"/>
      <c r="H60" s="9"/>
      <c r="I60" s="9"/>
      <c r="J60" s="9"/>
      <c r="K60" s="9"/>
      <c r="L60" s="9"/>
      <c r="M60" s="9"/>
      <c r="N60" s="9"/>
      <c r="O60" s="9"/>
      <c r="P60" s="9"/>
      <c r="Q60" s="9"/>
      <c r="R60" s="9"/>
      <c r="S60" s="9"/>
      <c r="T60" s="234"/>
    </row>
    <row r="61" spans="1:23">
      <c r="A61" s="9"/>
      <c r="B61" s="9"/>
      <c r="C61" s="9"/>
      <c r="D61" s="9"/>
      <c r="E61" s="9"/>
      <c r="F61" s="9"/>
      <c r="G61" s="9"/>
      <c r="H61" s="9"/>
      <c r="I61" s="9"/>
      <c r="J61" s="9"/>
      <c r="K61" s="9"/>
      <c r="L61" s="9"/>
      <c r="M61" s="9"/>
      <c r="N61" s="9"/>
      <c r="O61" s="9"/>
      <c r="P61" s="9"/>
      <c r="Q61" s="9"/>
      <c r="R61" s="9"/>
      <c r="S61" s="9"/>
      <c r="T61" s="234"/>
    </row>
    <row r="62" spans="1:23">
      <c r="A62" s="9"/>
      <c r="B62" s="9"/>
      <c r="C62" s="9"/>
      <c r="D62" s="9"/>
      <c r="E62" s="9"/>
      <c r="F62" s="9"/>
      <c r="G62" s="9"/>
      <c r="H62" s="9"/>
      <c r="I62" s="9"/>
      <c r="J62" s="9"/>
      <c r="K62" s="9"/>
      <c r="L62" s="9"/>
      <c r="M62" s="9"/>
      <c r="N62" s="9"/>
      <c r="O62" s="9"/>
      <c r="P62" s="9"/>
      <c r="Q62" s="9"/>
      <c r="R62" s="9"/>
      <c r="S62" s="9"/>
      <c r="T62" s="234"/>
    </row>
    <row r="63" spans="1:23">
      <c r="A63" s="9"/>
      <c r="B63" s="9"/>
      <c r="C63" s="9"/>
      <c r="D63" s="9"/>
      <c r="E63" s="9"/>
      <c r="F63" s="9"/>
      <c r="G63" s="9"/>
      <c r="H63" s="9"/>
      <c r="I63" s="9"/>
      <c r="J63" s="9"/>
      <c r="K63" s="9"/>
      <c r="L63" s="9"/>
      <c r="M63" s="9"/>
      <c r="N63" s="9"/>
      <c r="O63" s="9"/>
      <c r="P63" s="9"/>
      <c r="Q63" s="9"/>
      <c r="R63" s="9"/>
      <c r="S63" s="9"/>
      <c r="T63" s="234"/>
    </row>
    <row r="64" spans="1:23">
      <c r="A64" s="9"/>
      <c r="B64" s="9"/>
      <c r="C64" s="9"/>
      <c r="D64" s="9"/>
      <c r="E64" s="9"/>
      <c r="F64" s="9"/>
      <c r="G64" s="9"/>
      <c r="H64" s="9"/>
      <c r="I64" s="9"/>
      <c r="J64" s="9"/>
      <c r="K64" s="9"/>
      <c r="L64" s="9"/>
      <c r="M64" s="9"/>
      <c r="N64" s="9"/>
      <c r="O64" s="9"/>
      <c r="P64" s="9"/>
      <c r="Q64" s="9"/>
      <c r="R64" s="9"/>
      <c r="S64" s="9"/>
      <c r="T64" s="234"/>
    </row>
    <row r="65" spans="1:20">
      <c r="A65" s="9"/>
      <c r="B65" s="9"/>
      <c r="C65" s="9"/>
      <c r="D65" s="9"/>
      <c r="E65" s="9"/>
      <c r="F65" s="9"/>
      <c r="G65" s="9"/>
      <c r="H65" s="9"/>
      <c r="I65" s="9"/>
      <c r="J65" s="9"/>
      <c r="K65" s="9"/>
      <c r="L65" s="9"/>
      <c r="M65" s="9"/>
      <c r="N65" s="9"/>
      <c r="O65" s="9"/>
      <c r="P65" s="9"/>
      <c r="Q65" s="9"/>
      <c r="R65" s="9"/>
      <c r="S65" s="9"/>
      <c r="T65" s="234"/>
    </row>
    <row r="66" spans="1:20">
      <c r="A66" s="9"/>
      <c r="B66" s="9"/>
      <c r="C66" s="9"/>
      <c r="D66" s="9"/>
      <c r="E66" s="9"/>
      <c r="F66" s="9"/>
      <c r="G66" s="9"/>
      <c r="H66" s="9"/>
      <c r="I66" s="9"/>
      <c r="J66" s="9"/>
      <c r="K66" s="9"/>
      <c r="L66" s="9"/>
      <c r="M66" s="9"/>
      <c r="N66" s="9"/>
      <c r="O66" s="9"/>
      <c r="P66" s="9"/>
      <c r="Q66" s="9"/>
      <c r="R66" s="9"/>
      <c r="S66" s="9"/>
      <c r="T66" s="234"/>
    </row>
    <row r="67" spans="1:20">
      <c r="A67" s="9"/>
      <c r="B67" s="9"/>
      <c r="C67" s="9"/>
      <c r="D67" s="9"/>
      <c r="E67" s="9"/>
      <c r="F67" s="9"/>
      <c r="G67" s="9"/>
      <c r="H67" s="9"/>
      <c r="I67" s="9"/>
      <c r="J67" s="9"/>
      <c r="K67" s="9"/>
      <c r="L67" s="9"/>
      <c r="M67" s="9"/>
      <c r="N67" s="9"/>
      <c r="O67" s="9"/>
      <c r="P67" s="9"/>
      <c r="Q67" s="9"/>
      <c r="R67" s="9"/>
      <c r="S67" s="9"/>
      <c r="T67" s="234"/>
    </row>
    <row r="68" spans="1:20">
      <c r="A68" s="9"/>
      <c r="B68" s="9"/>
      <c r="C68" s="9"/>
      <c r="D68" s="9"/>
      <c r="E68" s="9"/>
      <c r="F68" s="9"/>
      <c r="G68" s="9"/>
      <c r="H68" s="9"/>
      <c r="I68" s="9"/>
      <c r="J68" s="9"/>
      <c r="K68" s="9"/>
      <c r="L68" s="9"/>
      <c r="M68" s="9"/>
      <c r="N68" s="9"/>
      <c r="O68" s="9"/>
      <c r="P68" s="9"/>
      <c r="Q68" s="9"/>
      <c r="R68" s="9"/>
      <c r="S68" s="9"/>
      <c r="T68" s="234"/>
    </row>
    <row r="69" spans="1:20">
      <c r="A69" s="9"/>
      <c r="B69" s="9"/>
      <c r="C69" s="9"/>
      <c r="D69" s="9"/>
      <c r="E69" s="9"/>
      <c r="F69" s="9"/>
      <c r="G69" s="9"/>
      <c r="H69" s="9"/>
      <c r="I69" s="9"/>
      <c r="J69" s="9"/>
      <c r="K69" s="9"/>
      <c r="L69" s="9"/>
      <c r="M69" s="9"/>
      <c r="N69" s="9"/>
      <c r="O69" s="9"/>
      <c r="P69" s="9"/>
      <c r="Q69" s="9"/>
      <c r="R69" s="9"/>
      <c r="S69" s="9"/>
      <c r="T69" s="234"/>
    </row>
    <row r="70" spans="1:20">
      <c r="A70" s="9"/>
      <c r="B70" s="9"/>
      <c r="C70" s="9"/>
      <c r="D70" s="9"/>
      <c r="E70" s="9"/>
      <c r="F70" s="9"/>
      <c r="G70" s="9"/>
      <c r="H70" s="9"/>
      <c r="I70" s="9"/>
      <c r="J70" s="9"/>
      <c r="K70" s="9"/>
      <c r="L70" s="9"/>
      <c r="M70" s="9"/>
      <c r="N70" s="9"/>
      <c r="O70" s="9"/>
      <c r="P70" s="9"/>
      <c r="Q70" s="9"/>
      <c r="R70" s="9"/>
      <c r="S70" s="9"/>
      <c r="T70" s="234"/>
    </row>
    <row r="71" spans="1:20">
      <c r="A71" s="9"/>
      <c r="B71" s="9"/>
      <c r="C71" s="9"/>
      <c r="D71" s="9"/>
      <c r="E71" s="9"/>
      <c r="F71" s="9"/>
      <c r="G71" s="9"/>
      <c r="H71" s="9"/>
      <c r="I71" s="9"/>
      <c r="J71" s="9"/>
      <c r="K71" s="9"/>
      <c r="L71" s="9"/>
      <c r="M71" s="9"/>
      <c r="N71" s="9"/>
      <c r="O71" s="9"/>
      <c r="P71" s="9"/>
      <c r="Q71" s="9"/>
      <c r="R71" s="9"/>
      <c r="S71" s="9"/>
      <c r="T71" s="234"/>
    </row>
    <row r="72" spans="1:20">
      <c r="A72" s="9"/>
      <c r="B72" s="9"/>
      <c r="C72" s="9"/>
      <c r="D72" s="9"/>
      <c r="E72" s="9"/>
      <c r="F72" s="9"/>
      <c r="G72" s="9"/>
      <c r="H72" s="9"/>
      <c r="I72" s="9"/>
      <c r="J72" s="9"/>
      <c r="K72" s="9"/>
      <c r="L72" s="9"/>
      <c r="M72" s="9"/>
      <c r="N72" s="9"/>
      <c r="O72" s="9"/>
      <c r="P72" s="9"/>
      <c r="Q72" s="9"/>
      <c r="R72" s="9"/>
      <c r="S72" s="9"/>
      <c r="T72" s="234"/>
    </row>
    <row r="73" spans="1:20">
      <c r="A73" s="9"/>
      <c r="B73" s="9"/>
      <c r="C73" s="9"/>
      <c r="D73" s="9"/>
      <c r="E73" s="9"/>
      <c r="F73" s="9"/>
      <c r="G73" s="9"/>
      <c r="H73" s="9"/>
      <c r="I73" s="9"/>
      <c r="J73" s="9"/>
      <c r="K73" s="9"/>
      <c r="L73" s="9"/>
      <c r="M73" s="9"/>
      <c r="N73" s="9"/>
      <c r="O73" s="9"/>
      <c r="P73" s="9"/>
      <c r="Q73" s="9"/>
      <c r="R73" s="9"/>
      <c r="S73" s="9"/>
      <c r="T73" s="234"/>
    </row>
    <row r="74" spans="1:20">
      <c r="A74" s="9"/>
      <c r="B74" s="9"/>
      <c r="C74" s="9"/>
      <c r="D74" s="9"/>
      <c r="E74" s="9"/>
      <c r="F74" s="9"/>
      <c r="G74" s="9"/>
      <c r="H74" s="9"/>
      <c r="I74" s="9"/>
      <c r="J74" s="9"/>
      <c r="K74" s="9"/>
      <c r="L74" s="9"/>
      <c r="M74" s="9"/>
      <c r="N74" s="9"/>
      <c r="O74" s="9"/>
      <c r="P74" s="9"/>
      <c r="Q74" s="9"/>
      <c r="R74" s="9"/>
      <c r="S74" s="9"/>
      <c r="T74" s="234"/>
    </row>
    <row r="75" spans="1:20">
      <c r="A75" s="9"/>
      <c r="B75" s="9"/>
      <c r="C75" s="9"/>
      <c r="D75" s="9"/>
      <c r="E75" s="9"/>
      <c r="F75" s="9"/>
      <c r="G75" s="9"/>
      <c r="H75" s="9"/>
      <c r="I75" s="9"/>
      <c r="J75" s="9"/>
      <c r="K75" s="9"/>
      <c r="L75" s="9"/>
      <c r="M75" s="9"/>
      <c r="N75" s="9"/>
      <c r="O75" s="9"/>
      <c r="P75" s="9"/>
      <c r="Q75" s="9"/>
      <c r="R75" s="9"/>
      <c r="S75" s="9"/>
      <c r="T75" s="234"/>
    </row>
    <row r="76" spans="1:20">
      <c r="A76" s="9"/>
      <c r="B76" s="9"/>
      <c r="C76" s="9"/>
      <c r="D76" s="9"/>
      <c r="E76" s="9"/>
      <c r="F76" s="9"/>
      <c r="G76" s="9"/>
      <c r="H76" s="9"/>
      <c r="I76" s="9"/>
      <c r="J76" s="9"/>
      <c r="K76" s="9"/>
      <c r="L76" s="9"/>
      <c r="M76" s="9"/>
      <c r="N76" s="9"/>
      <c r="O76" s="9"/>
      <c r="P76" s="9"/>
      <c r="Q76" s="9"/>
      <c r="R76" s="9"/>
      <c r="S76" s="9"/>
      <c r="T76" s="234"/>
    </row>
    <row r="77" spans="1:20">
      <c r="A77" s="9"/>
      <c r="B77" s="9"/>
      <c r="C77" s="9"/>
      <c r="D77" s="9"/>
      <c r="E77" s="9"/>
      <c r="F77" s="9"/>
      <c r="G77" s="9"/>
      <c r="H77" s="9"/>
      <c r="I77" s="9"/>
      <c r="J77" s="9"/>
      <c r="K77" s="9"/>
      <c r="L77" s="9"/>
      <c r="M77" s="9"/>
      <c r="N77" s="9"/>
      <c r="O77" s="9"/>
      <c r="P77" s="9"/>
      <c r="Q77" s="9"/>
      <c r="R77" s="9"/>
      <c r="S77" s="9"/>
      <c r="T77" s="234"/>
    </row>
    <row r="78" spans="1:20">
      <c r="A78" s="9"/>
      <c r="B78" s="9"/>
      <c r="C78" s="9"/>
      <c r="D78" s="9"/>
      <c r="E78" s="9"/>
      <c r="F78" s="9"/>
      <c r="G78" s="9"/>
      <c r="H78" s="9"/>
      <c r="I78" s="9"/>
      <c r="J78" s="9"/>
      <c r="K78" s="9"/>
      <c r="L78" s="9"/>
      <c r="M78" s="9"/>
      <c r="N78" s="9"/>
      <c r="O78" s="9"/>
      <c r="P78" s="9"/>
      <c r="Q78" s="9"/>
      <c r="R78" s="9"/>
      <c r="S78" s="9"/>
      <c r="T78" s="234"/>
    </row>
    <row r="79" spans="1:20">
      <c r="A79" s="9"/>
      <c r="B79" s="9"/>
      <c r="C79" s="9"/>
      <c r="D79" s="9"/>
      <c r="E79" s="9"/>
      <c r="F79" s="9"/>
      <c r="G79" s="9"/>
      <c r="H79" s="9"/>
      <c r="I79" s="9"/>
      <c r="J79" s="9"/>
      <c r="K79" s="9"/>
      <c r="L79" s="9"/>
      <c r="M79" s="9"/>
      <c r="N79" s="9"/>
      <c r="O79" s="9"/>
      <c r="P79" s="9"/>
      <c r="Q79" s="9"/>
      <c r="R79" s="9"/>
      <c r="S79" s="9"/>
      <c r="T79" s="234"/>
    </row>
    <row r="80" spans="1:20">
      <c r="A80" s="9"/>
      <c r="B80" s="9"/>
      <c r="C80" s="9"/>
      <c r="D80" s="9"/>
      <c r="E80" s="9"/>
      <c r="F80" s="9"/>
      <c r="G80" s="9"/>
      <c r="H80" s="9"/>
      <c r="I80" s="9"/>
      <c r="J80" s="9"/>
      <c r="K80" s="9"/>
      <c r="L80" s="9"/>
      <c r="M80" s="9"/>
      <c r="N80" s="9"/>
      <c r="O80" s="9"/>
      <c r="P80" s="9"/>
      <c r="Q80" s="9"/>
      <c r="R80" s="9"/>
      <c r="S80" s="9"/>
      <c r="T80" s="234"/>
    </row>
    <row r="81" spans="1:20">
      <c r="A81" s="9"/>
      <c r="B81" s="9"/>
      <c r="C81" s="9"/>
      <c r="D81" s="9"/>
      <c r="E81" s="9"/>
      <c r="F81" s="9"/>
      <c r="G81" s="9"/>
      <c r="H81" s="9"/>
      <c r="I81" s="9"/>
      <c r="J81" s="9"/>
      <c r="K81" s="9"/>
      <c r="L81" s="9"/>
      <c r="M81" s="9"/>
      <c r="N81" s="9"/>
      <c r="O81" s="9"/>
      <c r="P81" s="9"/>
      <c r="Q81" s="9"/>
      <c r="R81" s="9"/>
      <c r="S81" s="9"/>
      <c r="T81" s="234"/>
    </row>
    <row r="82" spans="1:20">
      <c r="A82" s="9"/>
      <c r="B82" s="9"/>
      <c r="C82" s="9"/>
      <c r="D82" s="9"/>
      <c r="E82" s="9"/>
      <c r="F82" s="9"/>
      <c r="G82" s="9"/>
      <c r="H82" s="9"/>
      <c r="I82" s="9"/>
      <c r="J82" s="9"/>
      <c r="K82" s="9"/>
      <c r="L82" s="9"/>
      <c r="M82" s="9"/>
      <c r="N82" s="9"/>
      <c r="O82" s="9"/>
      <c r="P82" s="9"/>
      <c r="Q82" s="9"/>
      <c r="R82" s="9"/>
      <c r="S82" s="9"/>
      <c r="T82" s="234"/>
    </row>
    <row r="83" spans="1:20">
      <c r="A83" s="9"/>
      <c r="B83" s="9"/>
      <c r="C83" s="9"/>
      <c r="D83" s="9"/>
      <c r="E83" s="9"/>
      <c r="F83" s="9"/>
      <c r="G83" s="9"/>
      <c r="H83" s="9"/>
      <c r="I83" s="9"/>
      <c r="J83" s="9"/>
      <c r="K83" s="9"/>
      <c r="L83" s="9"/>
      <c r="M83" s="9"/>
      <c r="N83" s="9"/>
      <c r="O83" s="9"/>
      <c r="P83" s="9"/>
      <c r="Q83" s="9"/>
      <c r="R83" s="9"/>
      <c r="S83" s="9"/>
      <c r="T83" s="234"/>
    </row>
    <row r="84" spans="1:20">
      <c r="A84" s="9"/>
      <c r="B84" s="9"/>
      <c r="C84" s="9"/>
      <c r="D84" s="9"/>
      <c r="E84" s="9"/>
      <c r="F84" s="9"/>
      <c r="G84" s="9"/>
      <c r="H84" s="9"/>
      <c r="I84" s="9"/>
      <c r="J84" s="9"/>
      <c r="K84" s="9"/>
      <c r="L84" s="9"/>
      <c r="M84" s="9"/>
      <c r="N84" s="9"/>
      <c r="O84" s="9"/>
      <c r="P84" s="9"/>
      <c r="Q84" s="9"/>
      <c r="R84" s="9"/>
      <c r="S84" s="9"/>
      <c r="T84" s="234"/>
    </row>
    <row r="85" spans="1:20">
      <c r="A85" s="9"/>
      <c r="B85" s="9"/>
      <c r="C85" s="9"/>
      <c r="D85" s="9"/>
      <c r="E85" s="9"/>
      <c r="F85" s="9"/>
      <c r="G85" s="9"/>
      <c r="H85" s="9"/>
      <c r="I85" s="9"/>
      <c r="J85" s="9"/>
      <c r="K85" s="9"/>
      <c r="L85" s="9"/>
      <c r="M85" s="9"/>
      <c r="N85" s="9"/>
      <c r="O85" s="9"/>
      <c r="P85" s="9"/>
      <c r="Q85" s="9"/>
      <c r="R85" s="9"/>
      <c r="S85" s="9"/>
      <c r="T85" s="234"/>
    </row>
    <row r="86" spans="1:20">
      <c r="A86" s="9"/>
      <c r="B86" s="9"/>
      <c r="C86" s="9"/>
      <c r="D86" s="9"/>
      <c r="E86" s="9"/>
      <c r="F86" s="9"/>
      <c r="G86" s="9"/>
      <c r="H86" s="9"/>
      <c r="I86" s="9"/>
      <c r="J86" s="9"/>
      <c r="K86" s="9"/>
      <c r="L86" s="9"/>
      <c r="M86" s="9"/>
      <c r="N86" s="9"/>
      <c r="O86" s="9"/>
      <c r="P86" s="9"/>
      <c r="Q86" s="9"/>
      <c r="R86" s="9"/>
      <c r="S86" s="9"/>
      <c r="T86" s="234"/>
    </row>
    <row r="87" spans="1:20">
      <c r="A87" s="9"/>
      <c r="B87" s="9"/>
      <c r="C87" s="9"/>
      <c r="D87" s="9"/>
      <c r="E87" s="9"/>
      <c r="F87" s="9"/>
      <c r="G87" s="9"/>
      <c r="H87" s="9"/>
      <c r="I87" s="9"/>
      <c r="J87" s="9"/>
      <c r="K87" s="9"/>
      <c r="L87" s="9"/>
      <c r="M87" s="9"/>
      <c r="N87" s="9"/>
      <c r="O87" s="9"/>
      <c r="P87" s="9"/>
      <c r="Q87" s="9"/>
      <c r="R87" s="9"/>
      <c r="S87" s="9"/>
      <c r="T87" s="234"/>
    </row>
    <row r="88" spans="1:20">
      <c r="A88" s="9"/>
      <c r="B88" s="9"/>
      <c r="C88" s="9"/>
      <c r="D88" s="9"/>
      <c r="E88" s="9"/>
      <c r="F88" s="9"/>
      <c r="G88" s="9"/>
      <c r="H88" s="9"/>
      <c r="I88" s="9"/>
      <c r="J88" s="9"/>
      <c r="K88" s="9"/>
      <c r="L88" s="9"/>
      <c r="M88" s="9"/>
      <c r="N88" s="9"/>
      <c r="O88" s="9"/>
      <c r="P88" s="9"/>
      <c r="Q88" s="9"/>
      <c r="R88" s="9"/>
      <c r="S88" s="9"/>
      <c r="T88" s="234"/>
    </row>
    <row r="89" spans="1:20">
      <c r="A89" s="9"/>
      <c r="B89" s="9"/>
      <c r="C89" s="9"/>
      <c r="D89" s="9"/>
      <c r="E89" s="9"/>
      <c r="F89" s="9"/>
      <c r="G89" s="9"/>
      <c r="H89" s="9"/>
      <c r="I89" s="9"/>
      <c r="J89" s="9"/>
      <c r="K89" s="9"/>
      <c r="L89" s="9"/>
      <c r="M89" s="9"/>
      <c r="N89" s="9"/>
      <c r="O89" s="9"/>
      <c r="P89" s="9"/>
      <c r="Q89" s="9"/>
      <c r="R89" s="9"/>
      <c r="S89" s="9"/>
      <c r="T89" s="234"/>
    </row>
    <row r="90" spans="1:20">
      <c r="A90" s="9"/>
      <c r="B90" s="9"/>
      <c r="C90" s="9"/>
      <c r="D90" s="9"/>
      <c r="E90" s="9"/>
      <c r="F90" s="9"/>
      <c r="G90" s="9"/>
      <c r="H90" s="9"/>
      <c r="I90" s="9"/>
      <c r="J90" s="9"/>
      <c r="K90" s="9"/>
      <c r="L90" s="9"/>
      <c r="M90" s="9"/>
      <c r="N90" s="9"/>
      <c r="O90" s="9"/>
      <c r="P90" s="9"/>
      <c r="Q90" s="9"/>
      <c r="R90" s="9"/>
      <c r="S90" s="9"/>
      <c r="T90" s="234"/>
    </row>
    <row r="91" spans="1:20">
      <c r="A91" s="9"/>
      <c r="B91" s="9"/>
      <c r="C91" s="9"/>
      <c r="D91" s="9"/>
      <c r="E91" s="9"/>
      <c r="F91" s="9"/>
      <c r="G91" s="9"/>
      <c r="H91" s="9"/>
      <c r="I91" s="9"/>
      <c r="J91" s="9"/>
      <c r="K91" s="9"/>
      <c r="L91" s="9"/>
      <c r="M91" s="9"/>
      <c r="N91" s="9"/>
      <c r="O91" s="9"/>
      <c r="P91" s="9"/>
      <c r="Q91" s="9"/>
      <c r="R91" s="9"/>
      <c r="S91" s="9"/>
      <c r="T91" s="234"/>
    </row>
    <row r="92" spans="1:20">
      <c r="A92" s="9"/>
      <c r="B92" s="9"/>
      <c r="C92" s="9"/>
      <c r="D92" s="9"/>
      <c r="E92" s="9"/>
      <c r="F92" s="9"/>
      <c r="G92" s="9"/>
      <c r="H92" s="9"/>
      <c r="I92" s="9"/>
      <c r="J92" s="9"/>
      <c r="K92" s="9"/>
      <c r="L92" s="9"/>
      <c r="M92" s="9"/>
      <c r="N92" s="9"/>
      <c r="O92" s="9"/>
      <c r="P92" s="9"/>
      <c r="Q92" s="9"/>
      <c r="R92" s="9"/>
      <c r="S92" s="9"/>
      <c r="T92" s="234"/>
    </row>
    <row r="93" spans="1:20">
      <c r="A93" s="9"/>
      <c r="B93" s="9"/>
      <c r="C93" s="9"/>
      <c r="D93" s="9"/>
      <c r="E93" s="9"/>
      <c r="F93" s="9"/>
      <c r="G93" s="9"/>
      <c r="H93" s="9"/>
      <c r="I93" s="9"/>
      <c r="J93" s="9"/>
      <c r="K93" s="9"/>
      <c r="L93" s="9"/>
      <c r="M93" s="9"/>
      <c r="N93" s="9"/>
      <c r="O93" s="9"/>
      <c r="P93" s="9"/>
      <c r="Q93" s="9"/>
      <c r="R93" s="9"/>
      <c r="S93" s="9"/>
      <c r="T93" s="234"/>
    </row>
    <row r="94" spans="1:20">
      <c r="A94" s="234"/>
      <c r="B94" s="234"/>
      <c r="C94" s="234"/>
      <c r="D94" s="234"/>
      <c r="E94" s="234"/>
      <c r="F94" s="234"/>
      <c r="G94" s="234"/>
      <c r="H94" s="234"/>
      <c r="I94" s="234"/>
      <c r="J94" s="234"/>
      <c r="K94" s="234"/>
      <c r="L94" s="234"/>
      <c r="M94" s="234"/>
      <c r="N94" s="234"/>
      <c r="O94" s="234"/>
      <c r="P94" s="234"/>
      <c r="Q94" s="234"/>
      <c r="R94" s="234"/>
      <c r="S94" s="234"/>
      <c r="T94" s="234"/>
    </row>
    <row r="95" spans="1:20">
      <c r="A95" s="234"/>
      <c r="B95" s="234"/>
      <c r="C95" s="234"/>
      <c r="D95" s="234"/>
      <c r="E95" s="234"/>
      <c r="F95" s="234"/>
      <c r="G95" s="234"/>
      <c r="H95" s="234"/>
      <c r="I95" s="234"/>
      <c r="J95" s="234"/>
      <c r="K95" s="234"/>
      <c r="L95" s="234"/>
      <c r="M95" s="234"/>
      <c r="N95" s="234"/>
      <c r="O95" s="234"/>
      <c r="P95" s="234"/>
      <c r="Q95" s="234"/>
      <c r="R95" s="234"/>
      <c r="S95" s="234"/>
      <c r="T95" s="234"/>
    </row>
    <row r="96" spans="1:20">
      <c r="A96" s="234"/>
      <c r="B96" s="234"/>
      <c r="C96" s="234"/>
      <c r="D96" s="234"/>
      <c r="E96" s="234"/>
      <c r="F96" s="234"/>
      <c r="G96" s="234"/>
      <c r="H96" s="234"/>
      <c r="I96" s="234"/>
      <c r="J96" s="234"/>
      <c r="K96" s="234"/>
      <c r="L96" s="234"/>
      <c r="M96" s="234"/>
      <c r="N96" s="234"/>
      <c r="O96" s="234"/>
      <c r="P96" s="234"/>
      <c r="Q96" s="234"/>
      <c r="R96" s="234"/>
      <c r="S96" s="234"/>
      <c r="T96" s="234"/>
    </row>
    <row r="97" spans="1:20">
      <c r="A97" s="234"/>
      <c r="B97" s="234"/>
      <c r="C97" s="234"/>
      <c r="D97" s="234"/>
      <c r="E97" s="234"/>
      <c r="F97" s="234"/>
      <c r="G97" s="234"/>
      <c r="H97" s="234"/>
      <c r="I97" s="234"/>
      <c r="J97" s="234"/>
      <c r="K97" s="234"/>
      <c r="L97" s="234"/>
      <c r="M97" s="234"/>
      <c r="N97" s="234"/>
      <c r="O97" s="234"/>
      <c r="P97" s="234"/>
      <c r="Q97" s="234"/>
      <c r="R97" s="234"/>
      <c r="S97" s="234"/>
      <c r="T97" s="234"/>
    </row>
    <row r="98" spans="1:20">
      <c r="A98" s="234"/>
      <c r="B98" s="234"/>
      <c r="C98" s="234"/>
      <c r="D98" s="234"/>
      <c r="E98" s="234"/>
      <c r="F98" s="234"/>
      <c r="G98" s="234"/>
      <c r="H98" s="234"/>
      <c r="I98" s="234"/>
      <c r="J98" s="234"/>
      <c r="K98" s="234"/>
      <c r="L98" s="234"/>
      <c r="M98" s="234"/>
      <c r="N98" s="234"/>
      <c r="O98" s="234"/>
      <c r="P98" s="234"/>
      <c r="Q98" s="234"/>
      <c r="R98" s="234"/>
      <c r="S98" s="234"/>
      <c r="T98" s="234"/>
    </row>
    <row r="99" spans="1:20">
      <c r="A99" s="234"/>
      <c r="B99" s="234"/>
      <c r="C99" s="234"/>
      <c r="D99" s="234"/>
      <c r="E99" s="234"/>
      <c r="F99" s="234"/>
      <c r="G99" s="234"/>
      <c r="H99" s="234"/>
      <c r="I99" s="234"/>
      <c r="J99" s="234"/>
      <c r="K99" s="234"/>
      <c r="L99" s="234"/>
      <c r="M99" s="234"/>
      <c r="N99" s="234"/>
      <c r="O99" s="234"/>
      <c r="P99" s="234"/>
      <c r="Q99" s="234"/>
      <c r="R99" s="234"/>
      <c r="S99" s="234"/>
      <c r="T99" s="234"/>
    </row>
    <row r="100" spans="1:20">
      <c r="A100" s="234"/>
      <c r="B100" s="234"/>
      <c r="C100" s="234"/>
      <c r="D100" s="234"/>
      <c r="E100" s="234"/>
      <c r="F100" s="234"/>
      <c r="G100" s="234"/>
      <c r="H100" s="234"/>
      <c r="I100" s="234"/>
      <c r="J100" s="234"/>
      <c r="K100" s="234"/>
      <c r="L100" s="234"/>
      <c r="M100" s="234"/>
      <c r="N100" s="234"/>
      <c r="O100" s="234"/>
      <c r="P100" s="234"/>
      <c r="Q100" s="234"/>
      <c r="R100" s="234"/>
      <c r="S100" s="234"/>
      <c r="T100" s="234"/>
    </row>
    <row r="101" spans="1:20">
      <c r="A101" s="234"/>
      <c r="B101" s="234"/>
      <c r="C101" s="234"/>
      <c r="D101" s="234"/>
      <c r="E101" s="234"/>
      <c r="F101" s="234"/>
      <c r="G101" s="234"/>
      <c r="H101" s="234"/>
      <c r="I101" s="234"/>
      <c r="J101" s="234"/>
      <c r="K101" s="234"/>
      <c r="L101" s="234"/>
      <c r="M101" s="234"/>
      <c r="N101" s="234"/>
      <c r="O101" s="234"/>
      <c r="P101" s="234"/>
      <c r="Q101" s="234"/>
      <c r="R101" s="234"/>
      <c r="S101" s="234"/>
      <c r="T101" s="234"/>
    </row>
  </sheetData>
  <sheetProtection password="C922" sheet="1" objects="1" scenarios="1"/>
  <mergeCells count="46">
    <mergeCell ref="L4:O5"/>
    <mergeCell ref="B33:C33"/>
    <mergeCell ref="B34:C34"/>
    <mergeCell ref="N15:O15"/>
    <mergeCell ref="C27:E27"/>
    <mergeCell ref="F27:H27"/>
    <mergeCell ref="B25:I25"/>
    <mergeCell ref="K35:P35"/>
    <mergeCell ref="I18:M18"/>
    <mergeCell ref="D32:F32"/>
    <mergeCell ref="D31:F31"/>
    <mergeCell ref="O28:Q28"/>
    <mergeCell ref="C42:Q42"/>
    <mergeCell ref="H8:I8"/>
    <mergeCell ref="B39:C39"/>
    <mergeCell ref="Q15:R15"/>
    <mergeCell ref="E15:F15"/>
    <mergeCell ref="H15:I15"/>
    <mergeCell ref="B38:C38"/>
    <mergeCell ref="K15:L15"/>
    <mergeCell ref="B32:C32"/>
    <mergeCell ref="B35:C35"/>
    <mergeCell ref="B36:C36"/>
    <mergeCell ref="B37:C37"/>
    <mergeCell ref="B15:C15"/>
    <mergeCell ref="C26:E26"/>
    <mergeCell ref="F26:H26"/>
    <mergeCell ref="K25:R25"/>
    <mergeCell ref="L26:N26"/>
    <mergeCell ref="O26:Q26"/>
    <mergeCell ref="L27:N27"/>
    <mergeCell ref="O27:Q27"/>
    <mergeCell ref="E52:F52"/>
    <mergeCell ref="E46:F46"/>
    <mergeCell ref="K46:M46"/>
    <mergeCell ref="C28:E28"/>
    <mergeCell ref="F28:H28"/>
    <mergeCell ref="L28:N28"/>
    <mergeCell ref="K36:O36"/>
    <mergeCell ref="K37:O37"/>
    <mergeCell ref="K38:O38"/>
    <mergeCell ref="B18:D18"/>
    <mergeCell ref="B19:D19"/>
    <mergeCell ref="B20:D20"/>
    <mergeCell ref="B21:D21"/>
    <mergeCell ref="B22:D22"/>
  </mergeCells>
  <pageMargins left="0.7" right="0.7" top="0.75" bottom="0.75" header="0.3" footer="0.3"/>
  <pageSetup scale="40" orientation="landscape" r:id="rId1"/>
  <headerFooter>
    <oddFooter>&amp;F</oddFooter>
  </headerFooter>
</worksheet>
</file>

<file path=xl/worksheets/sheet9.xml><?xml version="1.0" encoding="utf-8"?>
<worksheet xmlns="http://schemas.openxmlformats.org/spreadsheetml/2006/main" xmlns:r="http://schemas.openxmlformats.org/officeDocument/2006/relationships">
  <dimension ref="A1:AK65"/>
  <sheetViews>
    <sheetView tabSelected="1" zoomScale="80" zoomScaleNormal="80" workbookViewId="0">
      <selection activeCell="A3" sqref="A3"/>
    </sheetView>
  </sheetViews>
  <sheetFormatPr defaultRowHeight="15"/>
  <cols>
    <col min="1" max="1" width="9.140625" style="208"/>
    <col min="2" max="2" width="37.5703125" style="208" customWidth="1"/>
    <col min="3" max="3" width="10.28515625" style="208" customWidth="1"/>
    <col min="4" max="4" width="9.7109375" style="208" customWidth="1"/>
    <col min="5" max="5" width="20.42578125" style="208" customWidth="1"/>
    <col min="6" max="6" width="14.28515625" style="208" customWidth="1"/>
    <col min="7" max="7" width="8" style="208" customWidth="1"/>
    <col min="8" max="8" width="19.5703125" style="208" customWidth="1"/>
    <col min="9" max="9" width="15.28515625" style="208" customWidth="1"/>
    <col min="10" max="10" width="12.7109375" style="208" customWidth="1"/>
    <col min="11" max="11" width="17.28515625" style="208" customWidth="1"/>
    <col min="12" max="12" width="22.85546875" style="208" customWidth="1"/>
    <col min="13" max="13" width="14" style="208" customWidth="1"/>
    <col min="14" max="14" width="22" style="208" customWidth="1"/>
    <col min="15" max="15" width="8.7109375" style="208" customWidth="1"/>
    <col min="16" max="16" width="3.42578125" style="208" customWidth="1"/>
    <col min="17" max="17" width="12.85546875" style="208" customWidth="1"/>
    <col min="18" max="18" width="7.140625" style="208" customWidth="1"/>
    <col min="19" max="19" width="2.7109375" style="208" customWidth="1"/>
    <col min="20" max="20" width="14" style="208" customWidth="1"/>
    <col min="21" max="21" width="9.140625" style="208"/>
    <col min="22" max="22" width="27.5703125" style="208" customWidth="1"/>
    <col min="23" max="23" width="9.85546875" style="235" customWidth="1"/>
    <col min="24" max="24" width="8.7109375" style="235" customWidth="1"/>
    <col min="25" max="25" width="10" style="235" customWidth="1"/>
    <col min="26" max="26" width="8.7109375" style="208" customWidth="1"/>
    <col min="27" max="29" width="9.140625" style="208"/>
    <col min="30" max="30" width="6.5703125" style="208" customWidth="1"/>
    <col min="31" max="31" width="10.28515625" style="208" customWidth="1"/>
    <col min="32" max="16384" width="9.140625" style="208"/>
  </cols>
  <sheetData>
    <row r="1" spans="1:37">
      <c r="A1" s="235" t="s">
        <v>148</v>
      </c>
      <c r="AA1" s="79"/>
      <c r="AB1" s="79"/>
      <c r="AC1" s="79"/>
      <c r="AD1" s="79"/>
      <c r="AE1" s="79"/>
      <c r="AF1" s="79"/>
      <c r="AG1" s="79"/>
      <c r="AH1" s="79"/>
      <c r="AI1" s="79"/>
      <c r="AJ1" s="79"/>
      <c r="AK1" s="79"/>
    </row>
    <row r="2" spans="1:37">
      <c r="AA2" s="79"/>
      <c r="AB2" s="79"/>
      <c r="AC2" s="79"/>
      <c r="AD2" s="79"/>
      <c r="AE2" s="79"/>
      <c r="AF2" s="79"/>
      <c r="AG2" s="79"/>
      <c r="AH2" s="79"/>
      <c r="AI2" s="79"/>
      <c r="AJ2" s="79"/>
      <c r="AK2" s="79"/>
    </row>
    <row r="3" spans="1:37" ht="15.75" thickBot="1">
      <c r="D3" s="209"/>
      <c r="E3" s="209"/>
      <c r="F3" s="209"/>
      <c r="G3" s="209"/>
      <c r="H3" s="209"/>
      <c r="I3" s="209"/>
      <c r="J3" s="209"/>
      <c r="K3" s="209"/>
      <c r="L3" s="209"/>
      <c r="M3" s="209"/>
      <c r="N3" s="209"/>
      <c r="O3" s="209"/>
      <c r="P3" s="209"/>
      <c r="Q3" s="209"/>
      <c r="R3" s="209"/>
      <c r="S3" s="93"/>
      <c r="T3" s="9"/>
      <c r="U3" s="9"/>
      <c r="V3" s="9"/>
      <c r="W3" s="9"/>
      <c r="X3" s="9"/>
      <c r="Y3" s="9"/>
      <c r="Z3" s="9"/>
      <c r="AA3" s="209"/>
      <c r="AB3" s="209"/>
      <c r="AC3" s="209"/>
      <c r="AD3" s="209"/>
      <c r="AE3" s="209"/>
      <c r="AF3" s="209"/>
      <c r="AG3" s="209"/>
      <c r="AH3" s="209"/>
      <c r="AI3" s="209"/>
      <c r="AJ3" s="209"/>
      <c r="AK3" s="70"/>
    </row>
    <row r="4" spans="1:37">
      <c r="B4" s="147"/>
      <c r="C4" s="148"/>
      <c r="D4" s="9"/>
      <c r="E4" s="9"/>
      <c r="F4" s="9"/>
      <c r="G4" s="9"/>
      <c r="H4" s="9"/>
      <c r="I4" s="9"/>
      <c r="J4" s="9"/>
      <c r="K4" s="9"/>
      <c r="L4" s="507" t="s">
        <v>16</v>
      </c>
      <c r="M4" s="508"/>
      <c r="N4" s="508"/>
      <c r="O4" s="508"/>
      <c r="P4" s="79"/>
      <c r="Q4" s="79"/>
      <c r="R4" s="79"/>
      <c r="S4" s="79"/>
      <c r="T4" s="79"/>
      <c r="U4" s="79"/>
      <c r="V4" s="9"/>
      <c r="W4" s="9"/>
      <c r="X4" s="9"/>
      <c r="Y4" s="9"/>
      <c r="Z4" s="17"/>
      <c r="AA4" s="209"/>
      <c r="AB4" s="209"/>
      <c r="AC4" s="209"/>
      <c r="AD4" s="209"/>
      <c r="AE4" s="209"/>
      <c r="AF4" s="209"/>
      <c r="AG4" s="209"/>
      <c r="AH4" s="209"/>
      <c r="AI4" s="209"/>
      <c r="AJ4" s="209"/>
      <c r="AK4" s="70"/>
    </row>
    <row r="5" spans="1:37">
      <c r="B5" s="149"/>
      <c r="C5" s="175">
        <f>C12</f>
        <v>1.9999999999999998</v>
      </c>
      <c r="D5" s="9"/>
      <c r="E5" s="9"/>
      <c r="F5" s="146">
        <f>F12</f>
        <v>8</v>
      </c>
      <c r="G5" s="9"/>
      <c r="H5" s="9"/>
      <c r="I5" s="9"/>
      <c r="J5" s="65">
        <f>I12-L12-J8-O12+R12</f>
        <v>0.70000000000000018</v>
      </c>
      <c r="K5" s="9"/>
      <c r="L5" s="508"/>
      <c r="M5" s="508"/>
      <c r="N5" s="508"/>
      <c r="O5" s="508"/>
      <c r="P5" s="79"/>
      <c r="Q5" s="79"/>
      <c r="R5" s="79"/>
      <c r="S5" s="79"/>
      <c r="U5" s="219">
        <f>U12</f>
        <v>16</v>
      </c>
      <c r="Z5" s="203"/>
      <c r="AA5" s="70"/>
      <c r="AB5" s="70"/>
      <c r="AC5" s="70"/>
      <c r="AD5" s="70"/>
      <c r="AE5" s="70"/>
      <c r="AF5" s="70"/>
      <c r="AG5" s="70"/>
      <c r="AH5" s="70"/>
      <c r="AI5" s="70"/>
      <c r="AJ5" s="70"/>
      <c r="AK5" s="70"/>
    </row>
    <row r="6" spans="1:37" ht="15" customHeight="1">
      <c r="B6" s="149"/>
      <c r="C6" s="150" t="s">
        <v>53</v>
      </c>
      <c r="D6" s="9"/>
      <c r="E6" s="9"/>
      <c r="F6" s="11" t="s">
        <v>3</v>
      </c>
      <c r="G6" s="9"/>
      <c r="H6" s="9"/>
      <c r="I6" s="9"/>
      <c r="J6" s="11" t="s">
        <v>4</v>
      </c>
      <c r="K6" s="9"/>
      <c r="L6" s="9"/>
      <c r="M6" s="210"/>
      <c r="N6" s="210"/>
      <c r="O6" s="210"/>
      <c r="P6" s="210"/>
      <c r="Q6" s="210"/>
      <c r="R6" s="210"/>
      <c r="S6" s="210"/>
      <c r="U6" s="11" t="s">
        <v>10</v>
      </c>
      <c r="Z6" s="89"/>
      <c r="AA6" s="93"/>
      <c r="AB6" s="79"/>
      <c r="AC6" s="93"/>
      <c r="AD6" s="70"/>
      <c r="AE6" s="70"/>
      <c r="AF6" s="70"/>
      <c r="AG6" s="70"/>
      <c r="AH6" s="70"/>
      <c r="AI6" s="70"/>
      <c r="AJ6" s="70"/>
      <c r="AK6" s="70"/>
    </row>
    <row r="7" spans="1:37">
      <c r="B7" s="149"/>
      <c r="C7" s="151"/>
      <c r="D7" s="9"/>
      <c r="E7" s="9"/>
      <c r="F7" s="10"/>
      <c r="G7" s="9"/>
      <c r="H7" s="206"/>
      <c r="I7" s="58"/>
      <c r="J7" s="4"/>
      <c r="K7" s="9"/>
      <c r="L7" s="93" t="s">
        <v>15</v>
      </c>
      <c r="M7" s="79"/>
      <c r="N7" s="79"/>
      <c r="O7" s="79"/>
      <c r="P7" s="79"/>
      <c r="Q7" s="79"/>
      <c r="R7" s="79"/>
      <c r="S7" s="79"/>
      <c r="U7" s="4"/>
      <c r="Z7" s="17"/>
      <c r="AA7" s="211"/>
      <c r="AB7" s="1"/>
      <c r="AC7" s="93"/>
      <c r="AD7" s="70"/>
      <c r="AE7" s="70"/>
      <c r="AF7" s="70"/>
      <c r="AG7" s="70"/>
      <c r="AH7" s="70"/>
      <c r="AI7" s="70"/>
      <c r="AJ7" s="70"/>
      <c r="AK7" s="70"/>
    </row>
    <row r="8" spans="1:37">
      <c r="B8" s="149"/>
      <c r="C8" s="151"/>
      <c r="D8" s="9"/>
      <c r="E8" s="9"/>
      <c r="F8" s="10"/>
      <c r="H8" s="509" t="s">
        <v>154</v>
      </c>
      <c r="I8" s="589"/>
      <c r="J8" s="13">
        <f>G38</f>
        <v>0.30000000000000004</v>
      </c>
      <c r="K8" s="9"/>
      <c r="L8" s="9"/>
      <c r="U8" s="91"/>
      <c r="Z8" s="89"/>
      <c r="AA8" s="93"/>
      <c r="AB8" s="79"/>
      <c r="AC8" s="93"/>
      <c r="AD8" s="207"/>
      <c r="AE8" s="209"/>
      <c r="AF8" s="209"/>
      <c r="AG8" s="209"/>
      <c r="AH8" s="209"/>
      <c r="AI8" s="209"/>
      <c r="AJ8" s="209"/>
      <c r="AK8" s="209"/>
    </row>
    <row r="9" spans="1:37">
      <c r="B9" s="149"/>
      <c r="C9" s="151"/>
      <c r="D9" s="9"/>
      <c r="E9" s="9"/>
      <c r="F9" s="10"/>
      <c r="G9" s="17"/>
      <c r="H9" s="90"/>
      <c r="I9" s="86"/>
      <c r="J9" s="87"/>
      <c r="K9" s="88"/>
      <c r="L9" s="86"/>
      <c r="M9" s="87"/>
      <c r="N9" s="88"/>
      <c r="O9" s="86"/>
      <c r="P9" s="87"/>
      <c r="Q9" s="87"/>
      <c r="R9" s="10"/>
      <c r="S9" s="144"/>
      <c r="T9" s="90"/>
      <c r="U9" s="10"/>
      <c r="Z9" s="89"/>
      <c r="AA9" s="93"/>
      <c r="AH9" s="209"/>
      <c r="AI9" s="209"/>
      <c r="AJ9" s="209"/>
      <c r="AK9" s="209"/>
    </row>
    <row r="10" spans="1:37">
      <c r="B10" s="149"/>
      <c r="C10" s="151"/>
      <c r="D10" s="9"/>
      <c r="E10" s="9"/>
      <c r="F10" s="10"/>
      <c r="G10" s="9"/>
      <c r="H10" s="9"/>
      <c r="I10" s="10"/>
      <c r="J10" s="9"/>
      <c r="K10" s="9"/>
      <c r="L10" s="10"/>
      <c r="M10" s="9"/>
      <c r="N10" s="9"/>
      <c r="O10" s="10"/>
      <c r="P10" s="17"/>
      <c r="Q10" s="9"/>
      <c r="R10" s="18"/>
      <c r="S10" s="9"/>
      <c r="T10" s="9"/>
      <c r="U10" s="18"/>
      <c r="Z10" s="89"/>
      <c r="AA10" s="211"/>
      <c r="AH10" s="209"/>
      <c r="AI10" s="209"/>
      <c r="AJ10" s="209"/>
      <c r="AK10" s="209"/>
    </row>
    <row r="11" spans="1:37">
      <c r="B11" s="152"/>
      <c r="C11" s="153"/>
      <c r="D11" s="9"/>
      <c r="E11" s="49"/>
      <c r="F11" s="4"/>
      <c r="G11" s="9"/>
      <c r="H11" s="9"/>
      <c r="I11" s="10"/>
      <c r="J11" s="9"/>
      <c r="K11" s="9"/>
      <c r="L11" s="10"/>
      <c r="M11" s="9"/>
      <c r="N11" s="9"/>
      <c r="O11" s="10"/>
      <c r="P11" s="17"/>
      <c r="Q11" s="9"/>
      <c r="R11" s="10"/>
      <c r="T11" s="9"/>
      <c r="U11" s="10"/>
      <c r="Z11" s="89"/>
      <c r="AA11" s="211"/>
      <c r="AH11" s="209"/>
      <c r="AI11" s="209"/>
      <c r="AJ11" s="209"/>
      <c r="AK11" s="209"/>
    </row>
    <row r="12" spans="1:37" ht="29.25" customHeight="1">
      <c r="B12" s="176" t="s">
        <v>54</v>
      </c>
      <c r="C12" s="177">
        <f>G39</f>
        <v>1.9999999999999998</v>
      </c>
      <c r="D12" s="9"/>
      <c r="E12" s="50" t="s">
        <v>8</v>
      </c>
      <c r="F12" s="3">
        <f>G36</f>
        <v>8</v>
      </c>
      <c r="G12" s="9"/>
      <c r="H12" s="51" t="s">
        <v>7</v>
      </c>
      <c r="I12" s="6">
        <f>G35</f>
        <v>7</v>
      </c>
      <c r="J12" s="9"/>
      <c r="K12" s="22" t="s">
        <v>113</v>
      </c>
      <c r="L12" s="2">
        <f>G37</f>
        <v>4</v>
      </c>
      <c r="M12" s="9"/>
      <c r="N12" s="22" t="s">
        <v>112</v>
      </c>
      <c r="O12" s="2">
        <f>G33</f>
        <v>8</v>
      </c>
      <c r="P12" s="7"/>
      <c r="Q12" s="60" t="s">
        <v>57</v>
      </c>
      <c r="R12" s="61">
        <f>G34</f>
        <v>6</v>
      </c>
      <c r="S12" s="9"/>
      <c r="T12" s="60" t="s">
        <v>60</v>
      </c>
      <c r="U12" s="220">
        <f>G32</f>
        <v>16</v>
      </c>
      <c r="Z12" s="89"/>
      <c r="AA12" s="211"/>
      <c r="AH12" s="209"/>
      <c r="AI12" s="209"/>
      <c r="AJ12" s="209"/>
      <c r="AK12" s="209"/>
    </row>
    <row r="13" spans="1:37">
      <c r="B13" s="149"/>
      <c r="C13" s="154"/>
      <c r="D13" s="9"/>
      <c r="E13" s="9"/>
      <c r="F13" s="24"/>
      <c r="G13" s="9"/>
      <c r="H13" s="9"/>
      <c r="I13" s="24"/>
      <c r="J13" s="9"/>
      <c r="K13" s="9"/>
      <c r="L13" s="10"/>
      <c r="N13" s="9"/>
      <c r="O13" s="10"/>
      <c r="P13" s="17"/>
      <c r="Q13" s="9"/>
      <c r="R13" s="24"/>
      <c r="S13" s="9"/>
      <c r="T13" s="9"/>
      <c r="U13" s="24"/>
      <c r="Z13" s="226"/>
      <c r="AA13" s="211"/>
      <c r="AH13" s="209"/>
      <c r="AI13" s="209"/>
      <c r="AJ13" s="209"/>
      <c r="AK13" s="209"/>
    </row>
    <row r="14" spans="1:37">
      <c r="B14" s="149"/>
      <c r="C14" s="155"/>
      <c r="D14" s="9"/>
      <c r="E14" s="9"/>
      <c r="F14" s="26"/>
      <c r="G14" s="9"/>
      <c r="H14" s="9"/>
      <c r="I14" s="26"/>
      <c r="J14" s="9"/>
      <c r="K14" s="9"/>
      <c r="L14" s="26"/>
      <c r="M14" s="9"/>
      <c r="N14" s="9"/>
      <c r="O14" s="26"/>
      <c r="P14" s="17"/>
      <c r="Q14" s="9"/>
      <c r="R14" s="26"/>
      <c r="S14" s="55"/>
      <c r="T14" s="9"/>
      <c r="U14" s="26"/>
      <c r="AA14" s="211"/>
      <c r="AH14" s="209"/>
      <c r="AI14" s="209"/>
      <c r="AJ14" s="209"/>
      <c r="AK14" s="209"/>
    </row>
    <row r="15" spans="1:37" ht="15.75" customHeight="1">
      <c r="B15" s="582" t="s">
        <v>54</v>
      </c>
      <c r="C15" s="583"/>
      <c r="D15" s="9"/>
      <c r="E15" s="496" t="s">
        <v>49</v>
      </c>
      <c r="F15" s="497"/>
      <c r="G15" s="9"/>
      <c r="H15" s="496" t="s">
        <v>12</v>
      </c>
      <c r="I15" s="497"/>
      <c r="J15" s="9"/>
      <c r="K15" s="496" t="s">
        <v>115</v>
      </c>
      <c r="L15" s="497"/>
      <c r="M15" s="9"/>
      <c r="N15" s="496" t="s">
        <v>114</v>
      </c>
      <c r="O15" s="497"/>
      <c r="P15" s="211"/>
      <c r="Q15" s="554" t="s">
        <v>23</v>
      </c>
      <c r="R15" s="555"/>
      <c r="S15" s="9"/>
      <c r="T15" s="554" t="s">
        <v>23</v>
      </c>
      <c r="U15" s="555"/>
      <c r="AA15" s="211"/>
      <c r="AH15" s="209"/>
      <c r="AI15" s="209"/>
      <c r="AJ15" s="209"/>
      <c r="AK15" s="209"/>
    </row>
    <row r="16" spans="1:37" ht="15.75" thickBot="1">
      <c r="B16" s="156"/>
      <c r="C16" s="157"/>
      <c r="D16" s="9"/>
      <c r="E16" s="9"/>
      <c r="F16" s="9"/>
      <c r="G16" s="9"/>
      <c r="H16" s="9"/>
      <c r="I16" s="9"/>
      <c r="J16" s="9"/>
      <c r="K16" s="9"/>
      <c r="L16" s="9"/>
      <c r="M16" s="9"/>
      <c r="N16" s="9"/>
      <c r="O16" s="9"/>
      <c r="P16" s="9"/>
      <c r="Q16" s="9"/>
      <c r="R16" s="9"/>
      <c r="S16" s="9"/>
      <c r="AA16" s="211"/>
      <c r="AH16" s="23"/>
      <c r="AI16" s="23"/>
      <c r="AJ16" s="23"/>
      <c r="AK16" s="23"/>
    </row>
    <row r="17" spans="2:37">
      <c r="D17" s="9"/>
      <c r="E17" s="9"/>
      <c r="F17" s="9"/>
      <c r="G17" s="9"/>
      <c r="H17" s="9"/>
      <c r="I17" s="9"/>
      <c r="J17" s="9"/>
      <c r="K17" s="9"/>
      <c r="L17" s="9"/>
      <c r="M17" s="9"/>
      <c r="N17" s="9"/>
      <c r="O17" s="9"/>
      <c r="P17" s="9"/>
      <c r="Q17" s="9"/>
      <c r="R17" s="9"/>
      <c r="S17" s="9"/>
      <c r="AA17" s="211"/>
      <c r="AB17" s="79"/>
      <c r="AC17" s="93"/>
      <c r="AD17" s="209"/>
      <c r="AE17" s="209"/>
      <c r="AF17" s="209"/>
      <c r="AG17" s="23"/>
      <c r="AH17" s="69"/>
      <c r="AI17" s="23"/>
      <c r="AJ17" s="23"/>
      <c r="AK17" s="23"/>
    </row>
    <row r="18" spans="2:37">
      <c r="B18" s="477" t="s">
        <v>118</v>
      </c>
      <c r="C18" s="560"/>
      <c r="D18" s="560"/>
      <c r="E18" s="560"/>
      <c r="F18" s="34"/>
      <c r="G18" s="35">
        <f>J5-F5+U5</f>
        <v>8.6999999999999993</v>
      </c>
      <c r="H18" s="361"/>
      <c r="I18" s="584" t="s">
        <v>51</v>
      </c>
      <c r="J18" s="585"/>
      <c r="K18" s="585"/>
      <c r="L18" s="585"/>
      <c r="M18" s="586"/>
      <c r="N18" s="207"/>
      <c r="O18" s="17"/>
      <c r="P18" s="17"/>
      <c r="Q18" s="17"/>
      <c r="R18" s="17"/>
      <c r="S18" s="17"/>
      <c r="T18" s="231"/>
      <c r="AB18" s="79"/>
      <c r="AC18" s="93"/>
      <c r="AD18" s="209"/>
      <c r="AE18" s="207"/>
      <c r="AF18" s="209"/>
      <c r="AG18" s="23"/>
      <c r="AH18" s="23"/>
      <c r="AI18" s="23"/>
      <c r="AJ18" s="23"/>
      <c r="AK18" s="23"/>
    </row>
    <row r="19" spans="2:37" ht="30">
      <c r="B19" s="477" t="s">
        <v>46</v>
      </c>
      <c r="C19" s="560"/>
      <c r="D19" s="560"/>
      <c r="E19" s="560"/>
      <c r="F19" s="34"/>
      <c r="G19" s="36">
        <f>IF(G18&lt;0,0,G18)</f>
        <v>8.6999999999999993</v>
      </c>
      <c r="H19" s="163"/>
      <c r="I19" s="129" t="s">
        <v>25</v>
      </c>
      <c r="J19" s="130" t="s">
        <v>8</v>
      </c>
      <c r="K19" s="130" t="s">
        <v>27</v>
      </c>
      <c r="L19" s="130" t="s">
        <v>95</v>
      </c>
      <c r="M19" s="131" t="s">
        <v>26</v>
      </c>
      <c r="N19" s="207"/>
      <c r="O19" s="89"/>
      <c r="P19" s="89"/>
      <c r="Q19" s="89"/>
      <c r="R19" s="89"/>
      <c r="S19" s="89"/>
      <c r="T19" s="231"/>
      <c r="AB19" s="79"/>
      <c r="AC19" s="93"/>
      <c r="AD19" s="209"/>
      <c r="AE19" s="209"/>
      <c r="AF19" s="209"/>
      <c r="AG19" s="23"/>
      <c r="AH19" s="23"/>
      <c r="AI19" s="23"/>
      <c r="AJ19" s="23"/>
      <c r="AK19" s="23"/>
    </row>
    <row r="20" spans="2:37">
      <c r="B20" s="477" t="s">
        <v>37</v>
      </c>
      <c r="C20" s="560"/>
      <c r="D20" s="560"/>
      <c r="E20" s="560"/>
      <c r="F20" s="34" t="s">
        <v>8</v>
      </c>
      <c r="G20" s="37">
        <f>F5</f>
        <v>8</v>
      </c>
      <c r="H20" s="163"/>
      <c r="I20" s="132">
        <f>G18</f>
        <v>8.6999999999999993</v>
      </c>
      <c r="J20" s="133">
        <f>G20</f>
        <v>8</v>
      </c>
      <c r="K20" s="133">
        <f>ABS(I20)</f>
        <v>8.6999999999999993</v>
      </c>
      <c r="L20" s="134">
        <f>IF(I20&gt;=0,0,IF(AND(I20&lt;0,J20&gt;K20),K20,IF(AND(I20&lt;0,J20&lt;=K20),J20)))</f>
        <v>0</v>
      </c>
      <c r="M20" s="135">
        <f>IF(I20&gt;=0,0,IF(AND(I20&lt;0,J20&gt;K20),0,IF(AND(I20&lt;0,J20&lt;=K20),K20-J20)))</f>
        <v>0</v>
      </c>
      <c r="N20" s="207"/>
      <c r="O20" s="89"/>
      <c r="P20" s="89"/>
      <c r="Q20" s="89"/>
      <c r="R20" s="89"/>
      <c r="S20" s="89"/>
      <c r="T20" s="231"/>
      <c r="AB20" s="209"/>
      <c r="AC20" s="209"/>
      <c r="AD20" s="209"/>
      <c r="AE20" s="209"/>
      <c r="AF20" s="209"/>
      <c r="AG20" s="23"/>
      <c r="AH20" s="23"/>
      <c r="AI20" s="23"/>
      <c r="AJ20" s="23"/>
      <c r="AK20" s="23"/>
    </row>
    <row r="21" spans="2:37" ht="15" customHeight="1">
      <c r="B21" s="477" t="s">
        <v>98</v>
      </c>
      <c r="C21" s="560"/>
      <c r="D21" s="560"/>
      <c r="E21" s="560"/>
      <c r="F21" s="83"/>
      <c r="G21" s="84">
        <f>L20</f>
        <v>0</v>
      </c>
      <c r="H21" s="362"/>
      <c r="I21" s="1"/>
      <c r="J21" s="1"/>
      <c r="K21" s="1"/>
      <c r="L21" s="89"/>
      <c r="M21" s="89"/>
      <c r="N21" s="207"/>
      <c r="O21" s="89"/>
      <c r="P21" s="89"/>
      <c r="Q21" s="89"/>
      <c r="R21" s="89"/>
      <c r="S21" s="89"/>
      <c r="T21" s="231"/>
      <c r="AB21" s="209"/>
      <c r="AC21" s="209"/>
      <c r="AD21" s="209"/>
      <c r="AE21" s="209"/>
      <c r="AF21" s="68"/>
      <c r="AG21" s="207"/>
      <c r="AH21" s="23"/>
      <c r="AI21" s="23"/>
      <c r="AJ21" s="23"/>
      <c r="AK21" s="23"/>
    </row>
    <row r="22" spans="2:37" ht="15" customHeight="1">
      <c r="B22" s="477" t="s">
        <v>31</v>
      </c>
      <c r="C22" s="560"/>
      <c r="D22" s="560"/>
      <c r="E22" s="560"/>
      <c r="F22" s="34" t="s">
        <v>6</v>
      </c>
      <c r="G22" s="42">
        <f>M20</f>
        <v>0</v>
      </c>
      <c r="H22" s="362"/>
      <c r="I22" s="1"/>
      <c r="J22" s="1"/>
      <c r="K22" s="1"/>
      <c r="L22" s="89"/>
      <c r="M22" s="89"/>
      <c r="N22" s="207"/>
      <c r="O22" s="17"/>
      <c r="P22" s="17"/>
      <c r="Q22" s="17"/>
      <c r="R22" s="17"/>
      <c r="S22" s="17"/>
      <c r="T22" s="231"/>
      <c r="AB22" s="209"/>
      <c r="AC22" s="209"/>
      <c r="AD22" s="209"/>
      <c r="AE22" s="209"/>
      <c r="AF22" s="68"/>
      <c r="AG22" s="207"/>
      <c r="AH22" s="23"/>
      <c r="AI22" s="23"/>
      <c r="AJ22" s="23"/>
      <c r="AK22" s="23"/>
    </row>
    <row r="23" spans="2:37" ht="15" customHeight="1">
      <c r="D23" s="192"/>
      <c r="E23" s="191"/>
      <c r="F23" s="191"/>
      <c r="G23" s="191"/>
      <c r="H23" s="77"/>
      <c r="I23" s="77"/>
      <c r="J23" s="77"/>
      <c r="K23" s="77"/>
      <c r="L23" s="68"/>
      <c r="M23" s="340"/>
      <c r="N23" s="207"/>
      <c r="O23" s="17"/>
      <c r="P23" s="17"/>
      <c r="Q23" s="17"/>
      <c r="R23" s="17"/>
      <c r="S23" s="17"/>
      <c r="T23" s="231"/>
      <c r="AB23" s="70"/>
      <c r="AC23" s="70"/>
      <c r="AD23" s="70"/>
      <c r="AE23" s="70"/>
      <c r="AF23" s="68"/>
      <c r="AG23" s="207"/>
      <c r="AH23" s="23"/>
      <c r="AI23" s="23"/>
      <c r="AJ23" s="209"/>
      <c r="AK23" s="209"/>
    </row>
    <row r="24" spans="2:37">
      <c r="B24" s="568" t="s">
        <v>78</v>
      </c>
      <c r="C24" s="569"/>
      <c r="D24" s="569"/>
      <c r="E24" s="569"/>
      <c r="F24" s="569"/>
      <c r="G24" s="569"/>
      <c r="H24" s="569"/>
      <c r="I24" s="570"/>
      <c r="K24" s="568" t="s">
        <v>127</v>
      </c>
      <c r="L24" s="569"/>
      <c r="M24" s="569"/>
      <c r="N24" s="569"/>
      <c r="O24" s="569"/>
      <c r="P24" s="569"/>
      <c r="Q24" s="569"/>
      <c r="R24" s="570"/>
      <c r="S24" s="17"/>
      <c r="T24" s="231"/>
      <c r="AB24" s="209"/>
      <c r="AC24" s="209"/>
      <c r="AD24" s="209"/>
      <c r="AE24" s="209"/>
      <c r="AF24" s="68"/>
      <c r="AG24" s="207"/>
      <c r="AH24" s="23"/>
      <c r="AI24" s="23"/>
      <c r="AJ24" s="23"/>
      <c r="AK24" s="23"/>
    </row>
    <row r="25" spans="2:37">
      <c r="B25" s="171" t="s">
        <v>81</v>
      </c>
      <c r="C25" s="551" t="s">
        <v>79</v>
      </c>
      <c r="D25" s="552"/>
      <c r="E25" s="552"/>
      <c r="F25" s="574" t="s">
        <v>75</v>
      </c>
      <c r="G25" s="574"/>
      <c r="H25" s="574"/>
      <c r="I25" s="172" t="s">
        <v>80</v>
      </c>
      <c r="J25" s="9"/>
      <c r="K25" s="171"/>
      <c r="L25" s="551" t="s">
        <v>79</v>
      </c>
      <c r="M25" s="552"/>
      <c r="N25" s="552"/>
      <c r="O25" s="574" t="s">
        <v>130</v>
      </c>
      <c r="P25" s="574"/>
      <c r="Q25" s="574"/>
      <c r="R25" s="172" t="s">
        <v>129</v>
      </c>
      <c r="S25" s="17"/>
      <c r="T25" s="231"/>
      <c r="AB25" s="209"/>
      <c r="AC25" s="209"/>
      <c r="AD25" s="209"/>
      <c r="AE25" s="209"/>
      <c r="AF25" s="68"/>
      <c r="AG25" s="207"/>
      <c r="AH25" s="23"/>
      <c r="AI25" s="23"/>
      <c r="AJ25" s="23"/>
      <c r="AK25" s="23"/>
    </row>
    <row r="26" spans="2:37">
      <c r="B26" s="173" t="s">
        <v>76</v>
      </c>
      <c r="C26" s="566">
        <f>F12</f>
        <v>8</v>
      </c>
      <c r="D26" s="566"/>
      <c r="E26" s="566"/>
      <c r="F26" s="575">
        <f>C26/(C26)</f>
        <v>1</v>
      </c>
      <c r="G26" s="575"/>
      <c r="H26" s="575"/>
      <c r="I26" s="181">
        <f>F26*O35</f>
        <v>0</v>
      </c>
      <c r="K26" s="166" t="s">
        <v>124</v>
      </c>
      <c r="L26" s="566">
        <f>I12</f>
        <v>7</v>
      </c>
      <c r="M26" s="566"/>
      <c r="N26" s="566"/>
      <c r="O26" s="575">
        <f>L26/(L26+L27+L28)</f>
        <v>0.2413793103448276</v>
      </c>
      <c r="P26" s="575"/>
      <c r="Q26" s="575"/>
      <c r="R26" s="222">
        <f>O26*O34</f>
        <v>2.1</v>
      </c>
      <c r="S26" s="17"/>
      <c r="T26" s="231"/>
      <c r="AB26" s="77"/>
      <c r="AC26" s="77"/>
      <c r="AD26" s="77"/>
      <c r="AE26" s="77"/>
      <c r="AF26" s="68"/>
      <c r="AG26" s="39"/>
      <c r="AH26" s="23"/>
      <c r="AI26" s="23"/>
      <c r="AJ26" s="23"/>
      <c r="AK26" s="23"/>
    </row>
    <row r="27" spans="2:37">
      <c r="B27" s="174"/>
      <c r="C27" s="567"/>
      <c r="D27" s="567"/>
      <c r="E27" s="567"/>
      <c r="F27" s="576"/>
      <c r="G27" s="576"/>
      <c r="H27" s="576"/>
      <c r="I27" s="182"/>
      <c r="K27" s="166" t="s">
        <v>57</v>
      </c>
      <c r="L27" s="566">
        <f>R12</f>
        <v>6</v>
      </c>
      <c r="M27" s="566"/>
      <c r="N27" s="566"/>
      <c r="O27" s="575">
        <f>L27/(L26+L27+L28)</f>
        <v>0.20689655172413793</v>
      </c>
      <c r="P27" s="575"/>
      <c r="Q27" s="575"/>
      <c r="R27" s="222">
        <f>O27*O34</f>
        <v>1.7999999999999998</v>
      </c>
      <c r="S27" s="17"/>
      <c r="T27" s="231"/>
      <c r="AB27" s="77"/>
      <c r="AC27" s="77"/>
      <c r="AD27" s="77"/>
      <c r="AE27" s="209"/>
      <c r="AF27" s="68"/>
      <c r="AG27" s="207"/>
      <c r="AH27" s="23"/>
      <c r="AI27" s="23"/>
      <c r="AJ27" s="23"/>
      <c r="AK27" s="23"/>
    </row>
    <row r="28" spans="2:37">
      <c r="B28" s="186" t="s">
        <v>91</v>
      </c>
      <c r="C28" s="216"/>
      <c r="D28" s="216"/>
      <c r="E28" s="216"/>
      <c r="F28" s="216"/>
      <c r="G28" s="216"/>
      <c r="H28" s="216"/>
      <c r="I28" s="183">
        <f>I26</f>
        <v>0</v>
      </c>
      <c r="K28" s="168" t="s">
        <v>60</v>
      </c>
      <c r="L28" s="567">
        <f>U12</f>
        <v>16</v>
      </c>
      <c r="M28" s="567"/>
      <c r="N28" s="567"/>
      <c r="O28" s="576">
        <f>L28/(L26+L27+L28)</f>
        <v>0.55172413793103448</v>
      </c>
      <c r="P28" s="576"/>
      <c r="Q28" s="576"/>
      <c r="R28" s="221">
        <f>O28*O34</f>
        <v>4.8</v>
      </c>
      <c r="S28" s="17"/>
      <c r="T28" s="231"/>
      <c r="AB28" s="76"/>
      <c r="AC28" s="76"/>
      <c r="AD28" s="76"/>
      <c r="AE28" s="76"/>
      <c r="AF28" s="68"/>
      <c r="AG28" s="207"/>
      <c r="AH28" s="23"/>
      <c r="AI28" s="23"/>
      <c r="AJ28" s="23"/>
      <c r="AK28" s="23"/>
    </row>
    <row r="29" spans="2:37" ht="15.75" thickBot="1">
      <c r="K29" s="186" t="s">
        <v>91</v>
      </c>
      <c r="L29" s="216"/>
      <c r="M29" s="216"/>
      <c r="N29" s="216"/>
      <c r="O29" s="216"/>
      <c r="P29" s="216"/>
      <c r="Q29" s="216"/>
      <c r="R29" s="183">
        <f>R26+R27+R28</f>
        <v>8.6999999999999993</v>
      </c>
      <c r="S29" s="17"/>
      <c r="T29" s="231"/>
      <c r="U29" s="1"/>
      <c r="V29" s="1"/>
      <c r="W29" s="1"/>
      <c r="X29" s="1"/>
      <c r="Y29" s="1"/>
      <c r="Z29" s="70"/>
      <c r="AB29" s="70"/>
      <c r="AC29" s="70"/>
      <c r="AD29" s="70"/>
      <c r="AE29" s="70"/>
      <c r="AF29" s="209"/>
      <c r="AG29" s="23"/>
      <c r="AH29" s="23"/>
      <c r="AI29" s="23"/>
      <c r="AJ29" s="23"/>
      <c r="AK29" s="23"/>
    </row>
    <row r="30" spans="2:37" ht="15.75" thickTop="1">
      <c r="B30" s="1"/>
      <c r="C30" s="1"/>
      <c r="D30" s="603" t="s">
        <v>153</v>
      </c>
      <c r="E30" s="604"/>
      <c r="F30" s="605"/>
      <c r="G30" s="211"/>
      <c r="H30" s="9"/>
      <c r="I30" s="9"/>
      <c r="J30" s="9"/>
      <c r="K30" s="9"/>
      <c r="L30" s="9"/>
      <c r="M30" s="9"/>
      <c r="N30" s="9"/>
      <c r="O30" s="17"/>
      <c r="P30" s="17"/>
      <c r="Q30" s="17"/>
      <c r="R30" s="17"/>
      <c r="S30" s="17"/>
      <c r="T30" s="231"/>
      <c r="U30" s="1"/>
      <c r="V30" s="1"/>
      <c r="W30" s="1"/>
      <c r="X30" s="1"/>
      <c r="Y30" s="1"/>
      <c r="Z30" s="70"/>
      <c r="AB30" s="70"/>
      <c r="AC30" s="70"/>
      <c r="AD30" s="70"/>
      <c r="AE30" s="70"/>
      <c r="AF30" s="209"/>
      <c r="AG30" s="23"/>
      <c r="AH30" s="23"/>
      <c r="AI30" s="23"/>
      <c r="AJ30" s="23"/>
      <c r="AK30" s="23"/>
    </row>
    <row r="31" spans="2:37" ht="30">
      <c r="B31" s="617" t="s">
        <v>150</v>
      </c>
      <c r="C31" s="618"/>
      <c r="D31" s="625" t="s">
        <v>149</v>
      </c>
      <c r="E31" s="626"/>
      <c r="F31" s="627"/>
      <c r="G31" s="294" t="s">
        <v>151</v>
      </c>
      <c r="J31" s="9"/>
      <c r="K31" s="9"/>
      <c r="L31" s="9"/>
      <c r="M31" s="9"/>
      <c r="N31" s="9"/>
      <c r="O31" s="17"/>
      <c r="P31" s="17"/>
      <c r="Q31" s="17"/>
      <c r="R31" s="17"/>
      <c r="S31" s="17"/>
      <c r="T31" s="231"/>
      <c r="U31" s="1"/>
      <c r="V31" s="1"/>
      <c r="W31" s="1"/>
      <c r="X31" s="1"/>
      <c r="Y31" s="1"/>
      <c r="Z31" s="70"/>
      <c r="AB31" s="70"/>
      <c r="AC31" s="70"/>
      <c r="AD31" s="70"/>
      <c r="AE31" s="70"/>
      <c r="AF31" s="209"/>
      <c r="AG31" s="23"/>
      <c r="AH31" s="23"/>
      <c r="AI31" s="23"/>
      <c r="AJ31" s="23"/>
      <c r="AK31" s="23"/>
    </row>
    <row r="32" spans="2:37">
      <c r="B32" s="548" t="s">
        <v>63</v>
      </c>
      <c r="C32" s="549"/>
      <c r="D32" s="320">
        <v>16</v>
      </c>
      <c r="E32" s="321">
        <v>0</v>
      </c>
      <c r="F32" s="322">
        <v>0</v>
      </c>
      <c r="G32" s="319">
        <f>SUM(D32:F32)</f>
        <v>16</v>
      </c>
      <c r="O32" s="17"/>
      <c r="P32" s="17"/>
      <c r="Q32" s="17"/>
      <c r="R32" s="17"/>
      <c r="S32" s="17"/>
      <c r="T32" s="231"/>
      <c r="U32" s="1"/>
      <c r="V32" s="1"/>
      <c r="W32" s="1"/>
      <c r="X32" s="1"/>
      <c r="Y32" s="1"/>
      <c r="Z32" s="207"/>
      <c r="AB32" s="207"/>
      <c r="AC32" s="207"/>
      <c r="AD32" s="207"/>
      <c r="AE32" s="207"/>
      <c r="AF32" s="209"/>
      <c r="AG32" s="23"/>
      <c r="AH32" s="23"/>
      <c r="AI32" s="23"/>
      <c r="AJ32" s="23"/>
      <c r="AK32" s="23"/>
    </row>
    <row r="33" spans="1:37" s="214" customFormat="1">
      <c r="B33" s="504" t="s">
        <v>116</v>
      </c>
      <c r="C33" s="505"/>
      <c r="D33" s="323">
        <v>1</v>
      </c>
      <c r="E33" s="249">
        <v>1</v>
      </c>
      <c r="F33" s="253">
        <v>6</v>
      </c>
      <c r="G33" s="244">
        <f t="shared" ref="G33:G39" si="0">SUM(D33:F33)</f>
        <v>8</v>
      </c>
      <c r="J33" s="488" t="s">
        <v>157</v>
      </c>
      <c r="K33" s="558"/>
      <c r="L33" s="558"/>
      <c r="M33" s="558"/>
      <c r="N33" s="558"/>
      <c r="O33" s="559"/>
      <c r="P33" s="17"/>
      <c r="Q33" s="17"/>
      <c r="R33" s="17"/>
      <c r="S33" s="17"/>
      <c r="T33" s="215"/>
      <c r="U33" s="1"/>
      <c r="V33" s="1"/>
      <c r="W33" s="1"/>
      <c r="X33" s="1"/>
      <c r="Y33" s="1"/>
      <c r="Z33" s="212"/>
      <c r="AB33" s="212"/>
      <c r="AC33" s="212"/>
      <c r="AD33" s="212"/>
      <c r="AE33" s="212"/>
      <c r="AF33" s="213"/>
      <c r="AG33" s="23"/>
      <c r="AH33" s="23"/>
      <c r="AI33" s="23"/>
      <c r="AJ33" s="23"/>
      <c r="AK33" s="23"/>
    </row>
    <row r="34" spans="1:37" s="214" customFormat="1">
      <c r="B34" s="548" t="s">
        <v>66</v>
      </c>
      <c r="C34" s="549"/>
      <c r="D34" s="320">
        <v>0</v>
      </c>
      <c r="E34" s="321">
        <v>2</v>
      </c>
      <c r="F34" s="322">
        <v>4</v>
      </c>
      <c r="G34" s="319">
        <f t="shared" si="0"/>
        <v>6</v>
      </c>
      <c r="J34" s="477" t="s">
        <v>47</v>
      </c>
      <c r="K34" s="560"/>
      <c r="L34" s="560"/>
      <c r="M34" s="560"/>
      <c r="N34" s="560"/>
      <c r="O34" s="44">
        <f>G19</f>
        <v>8.6999999999999993</v>
      </c>
      <c r="Q34" s="17"/>
      <c r="R34" s="17"/>
      <c r="S34" s="17"/>
      <c r="T34" s="215"/>
      <c r="U34" s="1"/>
      <c r="V34" s="1"/>
      <c r="W34" s="1"/>
      <c r="X34" s="1"/>
      <c r="Y34" s="1"/>
      <c r="Z34" s="212"/>
      <c r="AB34" s="212"/>
      <c r="AC34" s="212"/>
      <c r="AD34" s="212"/>
      <c r="AE34" s="212"/>
      <c r="AF34" s="213"/>
      <c r="AG34" s="23"/>
      <c r="AH34" s="23"/>
      <c r="AI34" s="23"/>
      <c r="AJ34" s="23"/>
      <c r="AK34" s="23"/>
    </row>
    <row r="35" spans="1:37" s="214" customFormat="1">
      <c r="B35" s="500" t="s">
        <v>13</v>
      </c>
      <c r="C35" s="501"/>
      <c r="D35" s="324">
        <v>5</v>
      </c>
      <c r="E35" s="247">
        <v>0</v>
      </c>
      <c r="F35" s="251">
        <v>2</v>
      </c>
      <c r="G35" s="44">
        <f t="shared" si="0"/>
        <v>7</v>
      </c>
      <c r="J35" s="477" t="s">
        <v>99</v>
      </c>
      <c r="K35" s="560"/>
      <c r="L35" s="560"/>
      <c r="M35" s="560"/>
      <c r="N35" s="560"/>
      <c r="O35" s="45">
        <f>G21</f>
        <v>0</v>
      </c>
      <c r="Q35" s="17"/>
      <c r="R35" s="17"/>
      <c r="S35" s="17"/>
      <c r="T35" s="215"/>
      <c r="U35" s="1"/>
      <c r="V35" s="1"/>
      <c r="W35" s="1"/>
      <c r="X35" s="1"/>
      <c r="Y35" s="1"/>
      <c r="Z35" s="212"/>
      <c r="AB35" s="212"/>
      <c r="AC35" s="212"/>
      <c r="AD35" s="212"/>
      <c r="AE35" s="212"/>
      <c r="AF35" s="213"/>
      <c r="AG35" s="23"/>
      <c r="AH35" s="23"/>
      <c r="AI35" s="23"/>
      <c r="AJ35" s="23"/>
      <c r="AK35" s="23"/>
    </row>
    <row r="36" spans="1:37" s="214" customFormat="1">
      <c r="B36" s="502" t="s">
        <v>14</v>
      </c>
      <c r="C36" s="503"/>
      <c r="D36" s="325">
        <v>8</v>
      </c>
      <c r="E36" s="248">
        <v>0</v>
      </c>
      <c r="F36" s="252">
        <v>0</v>
      </c>
      <c r="G36" s="243">
        <f t="shared" si="0"/>
        <v>8</v>
      </c>
      <c r="J36" s="477" t="s">
        <v>9</v>
      </c>
      <c r="K36" s="560"/>
      <c r="L36" s="560"/>
      <c r="M36" s="560"/>
      <c r="N36" s="560"/>
      <c r="O36" s="46">
        <f>G22</f>
        <v>0</v>
      </c>
      <c r="Q36" s="17"/>
      <c r="R36" s="17"/>
      <c r="S36" s="17"/>
      <c r="T36" s="215"/>
      <c r="U36" s="1"/>
      <c r="V36" s="1"/>
      <c r="W36" s="1"/>
      <c r="X36" s="1"/>
      <c r="Y36" s="1"/>
      <c r="Z36" s="212"/>
      <c r="AB36" s="212"/>
      <c r="AC36" s="212"/>
      <c r="AD36" s="212"/>
      <c r="AE36" s="212"/>
      <c r="AF36" s="213"/>
      <c r="AG36" s="23"/>
      <c r="AH36" s="23"/>
      <c r="AI36" s="23"/>
      <c r="AJ36" s="23"/>
      <c r="AK36" s="23"/>
    </row>
    <row r="37" spans="1:37" s="214" customFormat="1">
      <c r="B37" s="504" t="s">
        <v>117</v>
      </c>
      <c r="C37" s="505"/>
      <c r="D37" s="323">
        <v>0</v>
      </c>
      <c r="E37" s="249">
        <v>0</v>
      </c>
      <c r="F37" s="253">
        <v>4</v>
      </c>
      <c r="G37" s="244">
        <f t="shared" si="0"/>
        <v>4</v>
      </c>
      <c r="Q37" s="17"/>
      <c r="R37" s="17"/>
      <c r="S37" s="17"/>
      <c r="T37" s="215"/>
      <c r="U37" s="1"/>
      <c r="V37" s="1"/>
      <c r="W37" s="1"/>
      <c r="X37" s="1"/>
      <c r="Y37" s="1"/>
      <c r="Z37" s="212"/>
      <c r="AB37" s="212"/>
      <c r="AC37" s="212"/>
      <c r="AD37" s="212"/>
      <c r="AE37" s="212"/>
      <c r="AF37" s="213"/>
      <c r="AG37" s="23"/>
      <c r="AH37" s="23"/>
      <c r="AI37" s="23"/>
      <c r="AJ37" s="23"/>
      <c r="AK37" s="23"/>
    </row>
    <row r="38" spans="1:37" s="214" customFormat="1">
      <c r="B38" s="511" t="s">
        <v>154</v>
      </c>
      <c r="C38" s="512"/>
      <c r="D38" s="326">
        <v>0.1</v>
      </c>
      <c r="E38" s="250">
        <v>0.1</v>
      </c>
      <c r="F38" s="254">
        <v>0.1</v>
      </c>
      <c r="G38" s="245">
        <f t="shared" si="0"/>
        <v>0.30000000000000004</v>
      </c>
      <c r="O38" s="17"/>
      <c r="P38" s="17"/>
      <c r="Q38" s="17"/>
      <c r="R38" s="17"/>
      <c r="S38" s="17"/>
      <c r="T38" s="215"/>
      <c r="U38" s="1"/>
      <c r="V38" s="1"/>
      <c r="W38" s="1"/>
      <c r="X38" s="1"/>
      <c r="Y38" s="1"/>
      <c r="Z38" s="212"/>
      <c r="AB38" s="212"/>
      <c r="AC38" s="212"/>
      <c r="AD38" s="212"/>
      <c r="AE38" s="212"/>
      <c r="AF38" s="213"/>
      <c r="AG38" s="23"/>
      <c r="AH38" s="23"/>
      <c r="AI38" s="23"/>
      <c r="AJ38" s="23"/>
      <c r="AK38" s="23"/>
    </row>
    <row r="39" spans="1:37" s="214" customFormat="1">
      <c r="B39" s="614" t="s">
        <v>83</v>
      </c>
      <c r="C39" s="587"/>
      <c r="D39" s="295">
        <v>0.7</v>
      </c>
      <c r="E39" s="293">
        <v>0.6</v>
      </c>
      <c r="F39" s="296">
        <v>0.7</v>
      </c>
      <c r="G39" s="246">
        <f t="shared" si="0"/>
        <v>1.9999999999999998</v>
      </c>
      <c r="P39" s="17"/>
      <c r="Q39" s="17"/>
      <c r="R39" s="17"/>
      <c r="S39" s="17"/>
      <c r="T39" s="215"/>
      <c r="U39" s="1"/>
      <c r="V39" s="1"/>
      <c r="W39" s="1"/>
      <c r="X39" s="1"/>
      <c r="Y39" s="1"/>
      <c r="Z39" s="212"/>
      <c r="AB39" s="212"/>
      <c r="AC39" s="212"/>
      <c r="AD39" s="212"/>
      <c r="AE39" s="212"/>
      <c r="AF39" s="213"/>
      <c r="AG39" s="23"/>
      <c r="AH39" s="23"/>
      <c r="AI39" s="23"/>
      <c r="AJ39" s="23"/>
      <c r="AK39" s="23"/>
    </row>
    <row r="40" spans="1:37" s="214" customFormat="1" ht="15.75" thickBot="1">
      <c r="B40" s="1"/>
      <c r="C40" s="1"/>
      <c r="D40" s="297"/>
      <c r="E40" s="298"/>
      <c r="F40" s="299"/>
      <c r="G40" s="76"/>
      <c r="P40" s="17"/>
      <c r="Q40" s="17"/>
      <c r="R40" s="17"/>
      <c r="S40" s="17"/>
      <c r="T40" s="215"/>
      <c r="U40" s="1"/>
      <c r="V40" s="1"/>
      <c r="W40" s="1"/>
      <c r="X40" s="1"/>
      <c r="Y40" s="1"/>
      <c r="Z40" s="212"/>
      <c r="AB40" s="212"/>
      <c r="AC40" s="212"/>
      <c r="AD40" s="212"/>
      <c r="AE40" s="212"/>
      <c r="AF40" s="213"/>
      <c r="AG40" s="23"/>
      <c r="AH40" s="23"/>
      <c r="AI40" s="23"/>
      <c r="AJ40" s="23"/>
      <c r="AK40" s="23"/>
    </row>
    <row r="41" spans="1:37" s="214" customFormat="1" ht="15.75" thickTop="1">
      <c r="P41" s="17"/>
      <c r="Q41" s="17"/>
      <c r="R41" s="17"/>
      <c r="S41" s="17"/>
      <c r="T41" s="215"/>
      <c r="U41" s="1"/>
      <c r="V41" s="1"/>
      <c r="W41" s="1"/>
      <c r="X41" s="1"/>
      <c r="Y41" s="1"/>
      <c r="Z41" s="212"/>
      <c r="AB41" s="212"/>
      <c r="AC41" s="212"/>
      <c r="AD41" s="212"/>
      <c r="AE41" s="212"/>
      <c r="AF41" s="213"/>
      <c r="AG41" s="23"/>
      <c r="AH41" s="23"/>
      <c r="AI41" s="23"/>
      <c r="AJ41" s="23"/>
      <c r="AK41" s="23"/>
    </row>
    <row r="42" spans="1:37" s="214" customFormat="1">
      <c r="P42" s="17"/>
      <c r="Q42" s="17"/>
      <c r="R42" s="17"/>
      <c r="S42" s="17"/>
      <c r="T42" s="215"/>
      <c r="U42" s="1"/>
      <c r="V42" s="1"/>
      <c r="W42" s="1"/>
      <c r="X42" s="1"/>
      <c r="Y42" s="1"/>
      <c r="Z42" s="212"/>
      <c r="AB42" s="212"/>
      <c r="AC42" s="212"/>
      <c r="AD42" s="212"/>
      <c r="AE42" s="212"/>
      <c r="AF42" s="213"/>
      <c r="AG42" s="23"/>
      <c r="AH42" s="23"/>
      <c r="AI42" s="23"/>
      <c r="AJ42" s="23"/>
      <c r="AK42" s="23"/>
    </row>
    <row r="43" spans="1:37" ht="18.75">
      <c r="B43" s="9"/>
      <c r="C43" s="635" t="s">
        <v>52</v>
      </c>
      <c r="D43" s="636"/>
      <c r="E43" s="636"/>
      <c r="F43" s="636"/>
      <c r="G43" s="636"/>
      <c r="H43" s="636"/>
      <c r="I43" s="636"/>
      <c r="J43" s="636"/>
      <c r="K43" s="636"/>
      <c r="L43" s="636"/>
      <c r="M43" s="636"/>
      <c r="N43" s="636"/>
      <c r="O43" s="636"/>
      <c r="P43" s="636"/>
      <c r="Q43" s="636"/>
      <c r="R43" s="366"/>
      <c r="S43" s="205"/>
      <c r="T43" s="205"/>
      <c r="U43" s="205"/>
      <c r="V43" s="205"/>
      <c r="W43" s="205"/>
      <c r="X43" s="205"/>
      <c r="Y43" s="205"/>
      <c r="Z43" s="205"/>
    </row>
    <row r="44" spans="1:37" ht="15" customHeight="1">
      <c r="B44" s="9"/>
      <c r="C44" s="9"/>
      <c r="D44" s="9"/>
      <c r="E44" s="9"/>
      <c r="F44" s="9"/>
      <c r="G44" s="9"/>
      <c r="H44" s="9"/>
      <c r="I44" s="17"/>
      <c r="J44" s="343"/>
      <c r="K44" s="9"/>
      <c r="L44" s="9"/>
      <c r="M44" s="9"/>
      <c r="N44" s="9"/>
      <c r="O44" s="9"/>
      <c r="P44" s="9"/>
      <c r="Q44" s="9"/>
      <c r="R44" s="9"/>
    </row>
    <row r="45" spans="1:37" ht="15" customHeight="1">
      <c r="B45" s="9"/>
      <c r="C45" s="9"/>
      <c r="D45" s="9"/>
      <c r="E45" s="9"/>
      <c r="F45" s="9"/>
      <c r="G45" s="9"/>
      <c r="H45" s="9"/>
      <c r="I45" s="17"/>
      <c r="J45" s="343"/>
      <c r="K45" s="9"/>
      <c r="L45" s="9"/>
      <c r="M45" s="9"/>
      <c r="N45" s="9"/>
      <c r="O45" s="9"/>
      <c r="P45" s="9"/>
      <c r="Q45" s="9"/>
      <c r="R45" s="9"/>
    </row>
    <row r="46" spans="1:37">
      <c r="B46" s="367"/>
      <c r="C46" s="367"/>
      <c r="D46" s="367"/>
      <c r="E46" s="367"/>
      <c r="F46" s="367"/>
      <c r="G46" s="367"/>
      <c r="H46" s="367"/>
      <c r="I46" s="367"/>
      <c r="J46" s="367"/>
      <c r="K46" s="367"/>
      <c r="L46" s="367"/>
      <c r="M46" s="367"/>
      <c r="N46" s="367"/>
      <c r="O46" s="367"/>
      <c r="P46" s="367"/>
      <c r="Q46" s="367"/>
      <c r="R46" s="368"/>
      <c r="S46" s="363"/>
      <c r="T46" s="363"/>
      <c r="U46" s="363"/>
      <c r="V46" s="363"/>
      <c r="W46" s="363"/>
      <c r="X46" s="363"/>
      <c r="Y46" s="363"/>
      <c r="Z46" s="363"/>
    </row>
    <row r="47" spans="1:37" ht="15.75" thickBot="1">
      <c r="A47" s="218"/>
      <c r="B47" s="369"/>
      <c r="C47" s="369"/>
      <c r="D47" s="369"/>
      <c r="E47" s="369"/>
      <c r="F47" s="369"/>
      <c r="G47" s="369"/>
      <c r="H47" s="369"/>
      <c r="I47" s="369"/>
      <c r="J47" s="369"/>
      <c r="K47" s="369"/>
      <c r="L47" s="369"/>
      <c r="M47" s="369"/>
      <c r="N47" s="369"/>
      <c r="O47" s="369"/>
      <c r="P47" s="369"/>
      <c r="Q47" s="369"/>
      <c r="R47" s="370"/>
      <c r="S47" s="364"/>
      <c r="T47" s="364"/>
      <c r="U47" s="364"/>
      <c r="V47" s="364"/>
      <c r="W47" s="364"/>
      <c r="X47" s="364"/>
      <c r="Y47" s="364"/>
      <c r="Z47" s="364"/>
    </row>
    <row r="48" spans="1:37" ht="15.75" thickBot="1">
      <c r="A48" s="218"/>
      <c r="B48" s="369"/>
      <c r="C48" s="369"/>
      <c r="D48" s="369"/>
      <c r="E48" s="577" t="s">
        <v>136</v>
      </c>
      <c r="F48" s="578"/>
      <c r="G48" s="369"/>
      <c r="H48" s="630" t="s">
        <v>138</v>
      </c>
      <c r="I48" s="631"/>
      <c r="J48" s="632"/>
      <c r="K48" s="371"/>
      <c r="L48" s="633" t="s">
        <v>137</v>
      </c>
      <c r="M48" s="634"/>
      <c r="N48" s="372"/>
      <c r="O48" s="369"/>
      <c r="P48" s="369"/>
      <c r="Q48" s="369"/>
      <c r="R48" s="370"/>
      <c r="S48" s="365"/>
      <c r="T48" s="365"/>
      <c r="U48" s="365"/>
      <c r="V48" s="365"/>
      <c r="W48" s="365"/>
      <c r="X48" s="365"/>
      <c r="Y48" s="365"/>
      <c r="Z48" s="364"/>
    </row>
    <row r="49" spans="1:26">
      <c r="A49" s="218"/>
      <c r="B49" s="373"/>
      <c r="C49" s="374" t="s">
        <v>123</v>
      </c>
      <c r="D49" s="375" t="s">
        <v>119</v>
      </c>
      <c r="E49" s="376" t="s">
        <v>131</v>
      </c>
      <c r="F49" s="377" t="s">
        <v>76</v>
      </c>
      <c r="G49" s="378"/>
      <c r="H49" s="379" t="s">
        <v>131</v>
      </c>
      <c r="I49" s="378" t="s">
        <v>124</v>
      </c>
      <c r="J49" s="380" t="s">
        <v>57</v>
      </c>
      <c r="K49" s="378"/>
      <c r="L49" s="379" t="s">
        <v>131</v>
      </c>
      <c r="M49" s="380" t="s">
        <v>60</v>
      </c>
      <c r="N49" s="369"/>
      <c r="O49" s="369"/>
      <c r="P49" s="369"/>
      <c r="Q49" s="369"/>
      <c r="R49" s="370"/>
      <c r="S49" s="365"/>
      <c r="T49" s="365"/>
      <c r="U49" s="365"/>
      <c r="V49" s="365"/>
      <c r="W49" s="365"/>
      <c r="X49" s="365"/>
      <c r="Y49" s="365"/>
      <c r="Z49" s="158"/>
    </row>
    <row r="50" spans="1:26">
      <c r="A50" s="218"/>
      <c r="B50" s="381" t="s">
        <v>120</v>
      </c>
      <c r="C50" s="382">
        <v>5</v>
      </c>
      <c r="D50" s="383">
        <f>I56</f>
        <v>20</v>
      </c>
      <c r="E50" s="384">
        <f>MAX(0.001,F50)*C50/SUM(C50*MAX(0.001,F50)+C51*MAX(0.001,F51)+C52*MAX(0.001,F52))</f>
        <v>0.99975006248437881</v>
      </c>
      <c r="F50" s="385">
        <f>D36</f>
        <v>8</v>
      </c>
      <c r="G50" s="378"/>
      <c r="H50" s="384">
        <f>MAX(0.001,I50+J50)* C50/SUM(C50*MAX(0.001,I50+J50)+C51*MAX(0.001,I51+J51)+C52*MAX(0.001,I52+J52))</f>
        <v>0.38461538461538464</v>
      </c>
      <c r="I50" s="386">
        <f>D35</f>
        <v>5</v>
      </c>
      <c r="J50" s="385">
        <f>D34</f>
        <v>0</v>
      </c>
      <c r="K50" s="378"/>
      <c r="L50" s="384">
        <f>MAX(0.001,M50)* C50/SUM(C50*MAX(0.001,M50)+C51*MAX(0.001,M51)+C52*MAX(0.001,M52))</f>
        <v>0.99987501562304726</v>
      </c>
      <c r="M50" s="385">
        <f>D32</f>
        <v>16</v>
      </c>
      <c r="N50" s="369"/>
      <c r="O50" s="369"/>
      <c r="P50" s="369"/>
      <c r="Q50" s="369"/>
      <c r="R50" s="370"/>
      <c r="S50" s="365"/>
      <c r="T50" s="365"/>
      <c r="U50" s="365"/>
      <c r="V50" s="365"/>
      <c r="W50" s="365"/>
      <c r="X50" s="365"/>
      <c r="Y50" s="365"/>
      <c r="Z50" s="158"/>
    </row>
    <row r="51" spans="1:26">
      <c r="A51" s="218"/>
      <c r="B51" s="387" t="s">
        <v>121</v>
      </c>
      <c r="C51" s="369">
        <v>5</v>
      </c>
      <c r="D51" s="388">
        <f>I57</f>
        <v>20</v>
      </c>
      <c r="E51" s="384">
        <f>MAX(0.001,F51)*C51/SUM(C50*MAX(0.001,F50)+C51*MAX(0.001,F51)+C52*MAX(0.001,F52))</f>
        <v>1.2496875781054735E-4</v>
      </c>
      <c r="F51" s="385">
        <f>E36</f>
        <v>0</v>
      </c>
      <c r="G51" s="378"/>
      <c r="H51" s="384">
        <f>MAX(0.001,I51+J51)* C50/SUM(C50*MAX(0.001,I50+J50)+C51*MAX(0.001,I51+J51)+C52*MAX(0.001,I52+J52))</f>
        <v>0.15384615384615385</v>
      </c>
      <c r="I51" s="386">
        <f>E35</f>
        <v>0</v>
      </c>
      <c r="J51" s="385">
        <f>E34</f>
        <v>2</v>
      </c>
      <c r="K51" s="378"/>
      <c r="L51" s="384">
        <f>MAX(0.001,M51)* C50/SUM(C50*MAX(0.001,M50)+C51*MAX(0.001,M51)+C52*MAX(0.001,M52))</f>
        <v>6.2492188476440452E-5</v>
      </c>
      <c r="M51" s="385">
        <f>E32</f>
        <v>0</v>
      </c>
      <c r="N51" s="369"/>
      <c r="O51" s="369"/>
      <c r="P51" s="369"/>
      <c r="Q51" s="369"/>
      <c r="R51" s="370"/>
      <c r="S51" s="365"/>
      <c r="T51" s="365"/>
      <c r="U51" s="365"/>
      <c r="V51" s="365"/>
      <c r="W51" s="365"/>
      <c r="X51" s="365"/>
      <c r="Y51" s="365"/>
      <c r="Z51" s="158"/>
    </row>
    <row r="52" spans="1:26">
      <c r="A52" s="218"/>
      <c r="B52" s="389" t="s">
        <v>122</v>
      </c>
      <c r="C52" s="390">
        <v>5</v>
      </c>
      <c r="D52" s="391">
        <f>I58</f>
        <v>2</v>
      </c>
      <c r="E52" s="384">
        <f>MAX(0.001,F52)*C52/SUM(C50*MAX(0.001,F50)+C51*MAX(0.001,F51)+C52*MAX(0.001,F52))</f>
        <v>1.2496875781054735E-4</v>
      </c>
      <c r="F52" s="385">
        <f>F36</f>
        <v>0</v>
      </c>
      <c r="G52" s="378"/>
      <c r="H52" s="384">
        <f>MAX(0.001,I52+J52)* C50/SUM(C50*MAX(0.001,I50+J50)+C51*MAX(0.001,I51+J51)+C52*MAX(0.001,I52+J52))</f>
        <v>0.46153846153846156</v>
      </c>
      <c r="I52" s="386">
        <f>F35</f>
        <v>2</v>
      </c>
      <c r="J52" s="385">
        <f>F34</f>
        <v>4</v>
      </c>
      <c r="K52" s="378"/>
      <c r="L52" s="384">
        <f>MAX(0.001,M52)* C50/SUM(C50*MAX(0.001,M50)+C51*MAX(0.001,M51)+C52*MAX(0.001,M52))</f>
        <v>6.2492188476440452E-5</v>
      </c>
      <c r="M52" s="385">
        <f>F32</f>
        <v>0</v>
      </c>
      <c r="N52" s="369"/>
      <c r="O52" s="369"/>
      <c r="P52" s="369"/>
      <c r="Q52" s="369"/>
      <c r="R52" s="370"/>
      <c r="S52" s="365"/>
      <c r="T52" s="365"/>
      <c r="U52" s="365"/>
      <c r="V52" s="365"/>
      <c r="W52" s="365"/>
      <c r="X52" s="365"/>
      <c r="Y52" s="365"/>
      <c r="Z52" s="158"/>
    </row>
    <row r="53" spans="1:26" ht="15.75" thickBot="1">
      <c r="A53" s="218"/>
      <c r="B53" s="392"/>
      <c r="C53" s="393">
        <f>SUM(C50:C52)</f>
        <v>15</v>
      </c>
      <c r="D53" s="394"/>
      <c r="E53" s="395" t="s">
        <v>139</v>
      </c>
      <c r="F53" s="396">
        <f>E50*D50+E51*D51+E52*D52</f>
        <v>19.997750562359411</v>
      </c>
      <c r="G53" s="378"/>
      <c r="H53" s="395" t="s">
        <v>141</v>
      </c>
      <c r="I53" s="397">
        <f>D50*H50+D51*H51+D52*H52</f>
        <v>11.692307692307693</v>
      </c>
      <c r="J53" s="396"/>
      <c r="K53" s="378"/>
      <c r="L53" s="395" t="s">
        <v>147</v>
      </c>
      <c r="M53" s="396">
        <f>D50*L50+D51*L51+D52*L52</f>
        <v>19.998875140607428</v>
      </c>
      <c r="N53" s="369"/>
      <c r="O53" s="369"/>
      <c r="P53" s="369"/>
      <c r="Q53" s="369"/>
      <c r="R53" s="370"/>
      <c r="S53" s="365"/>
      <c r="T53" s="365"/>
      <c r="U53" s="365"/>
      <c r="V53" s="365"/>
      <c r="W53" s="365"/>
      <c r="X53" s="365"/>
      <c r="Y53" s="365"/>
      <c r="Z53" s="158"/>
    </row>
    <row r="54" spans="1:26" ht="15.75" thickBot="1">
      <c r="A54" s="218"/>
      <c r="B54" s="369"/>
      <c r="C54" s="369"/>
      <c r="D54" s="369"/>
      <c r="E54" s="577" t="s">
        <v>136</v>
      </c>
      <c r="F54" s="578"/>
      <c r="G54" s="369"/>
      <c r="H54" s="369"/>
      <c r="I54" s="369"/>
      <c r="J54" s="369"/>
      <c r="K54" s="369"/>
      <c r="L54" s="369"/>
      <c r="M54" s="369"/>
      <c r="N54" s="369"/>
      <c r="O54" s="369"/>
      <c r="P54" s="369"/>
      <c r="Q54" s="369"/>
      <c r="R54" s="370"/>
      <c r="S54" s="365"/>
      <c r="T54" s="365"/>
      <c r="U54" s="365"/>
      <c r="V54" s="365"/>
      <c r="W54" s="365"/>
      <c r="X54" s="365"/>
      <c r="Y54" s="365"/>
      <c r="Z54" s="158"/>
    </row>
    <row r="55" spans="1:26" ht="15.75" thickBot="1">
      <c r="A55" s="218"/>
      <c r="B55" s="398" t="s">
        <v>132</v>
      </c>
      <c r="C55" s="399">
        <f>IF(O34&gt;0,0,O35*F53)</f>
        <v>0</v>
      </c>
      <c r="D55" s="400"/>
      <c r="E55" s="401" t="s">
        <v>131</v>
      </c>
      <c r="F55" s="402" t="s">
        <v>156</v>
      </c>
      <c r="G55" s="400"/>
      <c r="H55" s="403"/>
      <c r="I55" s="404" t="s">
        <v>142</v>
      </c>
      <c r="J55" s="400"/>
      <c r="K55" s="400"/>
      <c r="L55" s="400"/>
      <c r="M55" s="400"/>
      <c r="N55" s="400"/>
      <c r="O55" s="400"/>
      <c r="P55" s="400"/>
      <c r="Q55" s="400"/>
      <c r="R55" s="370"/>
      <c r="S55" s="365"/>
      <c r="T55" s="365"/>
      <c r="U55" s="365"/>
      <c r="V55" s="365"/>
      <c r="W55" s="365"/>
      <c r="X55" s="365"/>
      <c r="Y55" s="365"/>
      <c r="Z55" s="158"/>
    </row>
    <row r="56" spans="1:26" ht="15.75" thickBot="1">
      <c r="A56" s="218"/>
      <c r="B56" s="405"/>
      <c r="C56" s="406"/>
      <c r="D56" s="369"/>
      <c r="E56" s="407">
        <f>F56*C50/SUM(C50*F56+C51*F57+C52*F58)</f>
        <v>0.33333333333333337</v>
      </c>
      <c r="F56" s="408">
        <v>1E-3</v>
      </c>
      <c r="G56" s="369"/>
      <c r="H56" s="387" t="s">
        <v>120</v>
      </c>
      <c r="I56" s="236">
        <v>20</v>
      </c>
      <c r="J56" s="369"/>
      <c r="K56" s="369"/>
      <c r="L56" s="369"/>
      <c r="M56" s="369"/>
      <c r="N56" s="369"/>
      <c r="O56" s="369"/>
      <c r="P56" s="369"/>
      <c r="Q56" s="369"/>
      <c r="R56" s="370"/>
      <c r="S56" s="365"/>
      <c r="T56" s="365"/>
      <c r="U56" s="365"/>
      <c r="V56" s="365"/>
      <c r="W56" s="365"/>
      <c r="X56" s="365"/>
      <c r="Y56" s="365"/>
      <c r="Z56" s="158"/>
    </row>
    <row r="57" spans="1:26" ht="15.75" thickBot="1">
      <c r="A57" s="218"/>
      <c r="B57" s="398" t="s">
        <v>133</v>
      </c>
      <c r="C57" s="409">
        <f>IF(O34=0,0,-1*((J5*I53+U5*M53)+((-1*F5)*F59)))</f>
        <v>-216.16661763433422</v>
      </c>
      <c r="D57" s="369"/>
      <c r="E57" s="407">
        <f>F57*C51/SUM(C50*F56+C51*F57+C52*F58)</f>
        <v>0.33333333333333337</v>
      </c>
      <c r="F57" s="408">
        <v>1E-3</v>
      </c>
      <c r="G57" s="369"/>
      <c r="H57" s="387" t="s">
        <v>121</v>
      </c>
      <c r="I57" s="236">
        <v>20</v>
      </c>
      <c r="J57" s="369"/>
      <c r="K57" s="369"/>
      <c r="L57" s="369"/>
      <c r="M57" s="369"/>
      <c r="N57" s="369"/>
      <c r="O57" s="369"/>
      <c r="P57" s="369"/>
      <c r="Q57" s="369"/>
      <c r="R57" s="370"/>
      <c r="S57" s="365"/>
      <c r="T57" s="365"/>
      <c r="U57" s="365"/>
      <c r="V57" s="365"/>
      <c r="W57" s="365"/>
      <c r="X57" s="365"/>
      <c r="Y57" s="365"/>
      <c r="Z57" s="158"/>
    </row>
    <row r="58" spans="1:26" ht="15.75" thickBot="1">
      <c r="A58" s="218"/>
      <c r="B58" s="410"/>
      <c r="C58" s="411"/>
      <c r="D58" s="369"/>
      <c r="E58" s="407">
        <f>F58*C52/SUM(C50*F56+C51*F57+C52*F58)</f>
        <v>0.33333333333333337</v>
      </c>
      <c r="F58" s="408">
        <v>1E-3</v>
      </c>
      <c r="G58" s="369"/>
      <c r="H58" s="387" t="s">
        <v>122</v>
      </c>
      <c r="I58" s="236">
        <v>2</v>
      </c>
      <c r="J58" s="369"/>
      <c r="K58" s="369"/>
      <c r="L58" s="369"/>
      <c r="M58" s="369"/>
      <c r="N58" s="369"/>
      <c r="O58" s="369"/>
      <c r="P58" s="369"/>
      <c r="Q58" s="369"/>
      <c r="R58" s="370"/>
      <c r="S58" s="365"/>
      <c r="T58" s="365"/>
      <c r="U58" s="365"/>
      <c r="V58" s="365"/>
      <c r="W58" s="365"/>
      <c r="X58" s="365"/>
      <c r="Y58" s="365"/>
      <c r="Z58" s="158"/>
    </row>
    <row r="59" spans="1:26" ht="15.75" thickBot="1">
      <c r="A59" s="218"/>
      <c r="B59" s="398" t="s">
        <v>134</v>
      </c>
      <c r="C59" s="412">
        <f>IF(O34&gt;0,0,O36*I60)</f>
        <v>0</v>
      </c>
      <c r="D59" s="369"/>
      <c r="E59" s="395" t="s">
        <v>155</v>
      </c>
      <c r="F59" s="413">
        <f>E56*D50+E57*D51+E58*D52</f>
        <v>14.000000000000002</v>
      </c>
      <c r="G59" s="369"/>
      <c r="H59" s="414"/>
      <c r="I59" s="385"/>
      <c r="J59" s="369"/>
      <c r="K59" s="369"/>
      <c r="L59" s="369"/>
      <c r="M59" s="369"/>
      <c r="N59" s="369"/>
      <c r="O59" s="369"/>
      <c r="P59" s="369"/>
      <c r="Q59" s="369"/>
      <c r="R59" s="370"/>
      <c r="S59" s="365"/>
      <c r="T59" s="365"/>
      <c r="U59" s="365"/>
      <c r="V59" s="365"/>
      <c r="W59" s="365"/>
      <c r="X59" s="365"/>
      <c r="Y59" s="365"/>
      <c r="Z59" s="158"/>
    </row>
    <row r="60" spans="1:26" ht="15.75" thickBot="1">
      <c r="A60" s="218"/>
      <c r="B60" s="369"/>
      <c r="C60" s="415"/>
      <c r="D60" s="369"/>
      <c r="E60" s="369"/>
      <c r="F60" s="369"/>
      <c r="G60" s="369"/>
      <c r="H60" s="392" t="s">
        <v>126</v>
      </c>
      <c r="I60" s="237">
        <v>60</v>
      </c>
      <c r="J60" s="369"/>
      <c r="K60" s="369"/>
      <c r="L60" s="369"/>
      <c r="M60" s="369"/>
      <c r="N60" s="369"/>
      <c r="O60" s="369"/>
      <c r="P60" s="369"/>
      <c r="Q60" s="369"/>
      <c r="R60" s="370"/>
      <c r="S60" s="365"/>
      <c r="T60" s="365"/>
      <c r="U60" s="365"/>
      <c r="V60" s="365"/>
      <c r="W60" s="365"/>
      <c r="X60" s="365"/>
      <c r="Y60" s="365"/>
      <c r="Z60" s="158"/>
    </row>
    <row r="61" spans="1:26">
      <c r="A61" s="218"/>
      <c r="B61" s="9"/>
      <c r="C61" s="9"/>
      <c r="D61" s="9"/>
      <c r="E61" s="9"/>
      <c r="F61" s="9"/>
      <c r="G61" s="9"/>
      <c r="H61" s="9"/>
      <c r="I61" s="9"/>
      <c r="J61" s="9"/>
      <c r="K61" s="9"/>
      <c r="L61" s="9"/>
      <c r="M61" s="9"/>
      <c r="N61" s="9"/>
      <c r="O61" s="9"/>
      <c r="P61" s="9"/>
      <c r="Q61" s="9"/>
      <c r="R61" s="9"/>
      <c r="S61" s="218"/>
      <c r="T61" s="218"/>
      <c r="U61" s="218"/>
      <c r="V61" s="218"/>
      <c r="W61" s="234"/>
      <c r="X61" s="234"/>
      <c r="Y61" s="234"/>
    </row>
    <row r="62" spans="1:26">
      <c r="A62" s="218"/>
      <c r="B62" s="9"/>
      <c r="C62" s="9"/>
      <c r="D62" s="9"/>
      <c r="E62" s="9"/>
      <c r="F62" s="9"/>
      <c r="G62" s="9"/>
      <c r="H62" s="9"/>
      <c r="I62" s="9"/>
      <c r="J62" s="9"/>
      <c r="K62" s="9"/>
      <c r="L62" s="9"/>
      <c r="M62" s="9"/>
      <c r="N62" s="9"/>
      <c r="O62" s="9"/>
      <c r="P62" s="9"/>
      <c r="Q62" s="9"/>
      <c r="R62" s="9"/>
      <c r="S62" s="218"/>
      <c r="T62" s="218"/>
      <c r="U62" s="218"/>
      <c r="V62" s="218"/>
      <c r="W62" s="234"/>
      <c r="X62" s="234"/>
      <c r="Y62" s="234"/>
    </row>
    <row r="63" spans="1:26">
      <c r="A63" s="218"/>
      <c r="B63" s="9"/>
      <c r="C63" s="9"/>
      <c r="D63" s="9"/>
      <c r="E63" s="9"/>
      <c r="F63" s="9"/>
      <c r="G63" s="9"/>
      <c r="H63" s="9"/>
      <c r="I63" s="9"/>
      <c r="J63" s="9"/>
      <c r="K63" s="9"/>
      <c r="L63" s="9"/>
      <c r="M63" s="9"/>
      <c r="N63" s="9"/>
      <c r="O63" s="9"/>
      <c r="P63" s="9"/>
      <c r="Q63" s="9"/>
      <c r="R63" s="9"/>
      <c r="S63" s="218"/>
      <c r="T63" s="218"/>
      <c r="U63" s="218"/>
      <c r="V63" s="218"/>
      <c r="W63" s="234"/>
      <c r="X63" s="234"/>
      <c r="Y63" s="234"/>
    </row>
    <row r="64" spans="1:26">
      <c r="B64" s="9"/>
      <c r="C64" s="9"/>
      <c r="D64" s="9"/>
      <c r="E64" s="9"/>
      <c r="F64" s="9"/>
      <c r="G64" s="9"/>
      <c r="H64" s="9"/>
      <c r="I64" s="9"/>
      <c r="J64" s="9"/>
      <c r="K64" s="9"/>
      <c r="L64" s="9"/>
      <c r="M64" s="9"/>
      <c r="N64" s="9"/>
      <c r="O64" s="9"/>
      <c r="P64" s="9"/>
      <c r="Q64" s="9"/>
      <c r="R64" s="9"/>
    </row>
    <row r="65" spans="2:18">
      <c r="B65" s="9"/>
      <c r="C65" s="9"/>
      <c r="D65" s="9"/>
      <c r="E65" s="9"/>
      <c r="F65" s="9"/>
      <c r="G65" s="9"/>
      <c r="H65" s="9"/>
      <c r="I65" s="9"/>
      <c r="J65" s="9"/>
      <c r="K65" s="9"/>
      <c r="L65" s="9"/>
      <c r="M65" s="9"/>
      <c r="N65" s="9"/>
      <c r="O65" s="9"/>
      <c r="P65" s="9"/>
      <c r="Q65" s="9"/>
      <c r="R65" s="9"/>
    </row>
  </sheetData>
  <sheetProtection password="C922" sheet="1" objects="1" scenarios="1"/>
  <mergeCells count="51">
    <mergeCell ref="N15:O15"/>
    <mergeCell ref="Q15:R15"/>
    <mergeCell ref="D31:F31"/>
    <mergeCell ref="D30:F30"/>
    <mergeCell ref="T15:U15"/>
    <mergeCell ref="H8:I8"/>
    <mergeCell ref="B34:C34"/>
    <mergeCell ref="B35:C35"/>
    <mergeCell ref="B36:C36"/>
    <mergeCell ref="B31:C31"/>
    <mergeCell ref="B32:C32"/>
    <mergeCell ref="F25:H25"/>
    <mergeCell ref="B37:C37"/>
    <mergeCell ref="B38:C38"/>
    <mergeCell ref="B39:C39"/>
    <mergeCell ref="B33:C33"/>
    <mergeCell ref="L4:O5"/>
    <mergeCell ref="J33:O33"/>
    <mergeCell ref="I18:M18"/>
    <mergeCell ref="K15:L15"/>
    <mergeCell ref="B18:E18"/>
    <mergeCell ref="B19:E19"/>
    <mergeCell ref="B20:E20"/>
    <mergeCell ref="B21:E21"/>
    <mergeCell ref="B22:E22"/>
    <mergeCell ref="C26:E26"/>
    <mergeCell ref="F26:H26"/>
    <mergeCell ref="B15:C15"/>
    <mergeCell ref="E15:F15"/>
    <mergeCell ref="H15:I15"/>
    <mergeCell ref="B24:I24"/>
    <mergeCell ref="C25:E25"/>
    <mergeCell ref="K24:R24"/>
    <mergeCell ref="L25:N25"/>
    <mergeCell ref="O25:Q25"/>
    <mergeCell ref="L26:N26"/>
    <mergeCell ref="O26:Q26"/>
    <mergeCell ref="O28:Q28"/>
    <mergeCell ref="L27:N27"/>
    <mergeCell ref="O27:Q27"/>
    <mergeCell ref="C43:Q43"/>
    <mergeCell ref="C27:E27"/>
    <mergeCell ref="F27:H27"/>
    <mergeCell ref="J34:N34"/>
    <mergeCell ref="J35:N35"/>
    <mergeCell ref="J36:N36"/>
    <mergeCell ref="E54:F54"/>
    <mergeCell ref="H48:J48"/>
    <mergeCell ref="L48:M48"/>
    <mergeCell ref="E48:F48"/>
    <mergeCell ref="L28:N28"/>
  </mergeCells>
  <pageMargins left="0.7" right="0.7" top="0.75" bottom="0.75" header="0.3" footer="0.3"/>
  <pageSetup scale="40" orientation="landscape" r:id="rId1"/>
  <headerFoot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 Agg logic</vt:lpstr>
      <vt:lpstr>Scenario 1</vt:lpstr>
      <vt:lpstr>Scenario 2</vt:lpstr>
      <vt:lpstr>Scenario 3 </vt:lpstr>
      <vt:lpstr>Scenario 3a</vt:lpstr>
      <vt:lpstr>Multiple POI ex 1</vt:lpstr>
      <vt:lpstr>Multiple POI ex 2</vt:lpstr>
      <vt:lpstr>Multiple POI ex 3</vt:lpstr>
      <vt:lpstr>Multiple POI ex 4</vt:lpstr>
      <vt:lpstr>Sheet3</vt:lpstr>
    </vt:vector>
  </TitlesOfParts>
  <Company>The Electric Reliability Council of Texas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dtucker</dc:creator>
  <cp:lastModifiedBy>dtucker</cp:lastModifiedBy>
  <cp:lastPrinted>2012-06-12T14:40:02Z</cp:lastPrinted>
  <dcterms:created xsi:type="dcterms:W3CDTF">2012-04-10T20:12:42Z</dcterms:created>
  <dcterms:modified xsi:type="dcterms:W3CDTF">2012-06-25T16:17:21Z</dcterms:modified>
</cp:coreProperties>
</file>