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120" activeTab="0"/>
  </bookViews>
  <sheets>
    <sheet name="June 27, 2011 NSRS Deployment" sheetId="1" r:id="rId1"/>
  </sheets>
  <definedNames>
    <definedName name="_xlnm.Print_Area" localSheetId="0">'June 27, 2011 NSRS Deployment'!$A$1:$T$69</definedName>
    <definedName name="_xlnm.Print_Titles" localSheetId="0">'June 27, 2011 NSRS Deployment'!$1:$2</definedName>
  </definedNames>
  <calcPr fullCalcOnLoad="1"/>
</workbook>
</file>

<file path=xl/sharedStrings.xml><?xml version="1.0" encoding="utf-8"?>
<sst xmlns="http://schemas.openxmlformats.org/spreadsheetml/2006/main" count="30" uniqueCount="29">
  <si>
    <t>SCED TIME</t>
  </si>
  <si>
    <t>ERCOT Load</t>
  </si>
  <si>
    <t>Lambda</t>
  </si>
  <si>
    <t>SCED up</t>
  </si>
  <si>
    <t>*</t>
  </si>
  <si>
    <t>Price setting Offline needed</t>
  </si>
  <si>
    <t>Question #1</t>
  </si>
  <si>
    <t>Was price-setting NS Needed?</t>
  </si>
  <si>
    <t>Total Offline</t>
  </si>
  <si>
    <t>Non QS Online</t>
  </si>
  <si>
    <t>Price Setting NS MWs needed</t>
  </si>
  <si>
    <t>PNM Impact</t>
  </si>
  <si>
    <t>What is the NS Setting New System Lambda?</t>
  </si>
  <si>
    <t>SCED Length (hr)</t>
  </si>
  <si>
    <t>Question #2</t>
  </si>
  <si>
    <t>Price Setting Online needed</t>
  </si>
  <si>
    <t>Sample</t>
  </si>
  <si>
    <t>Gen</t>
  </si>
  <si>
    <t>Gen less price setting NSRS</t>
  </si>
  <si>
    <t>Load</t>
  </si>
  <si>
    <t>Load at start of NSRS event</t>
  </si>
  <si>
    <t>SCED</t>
  </si>
  <si>
    <t>Est LSL MW %</t>
  </si>
  <si>
    <t>Total QuickStart</t>
  </si>
  <si>
    <t>QuickStart &gt;LSL *</t>
  </si>
  <si>
    <t>QuickStart &lt;LSL *</t>
  </si>
  <si>
    <t>Offline &gt;LSL *</t>
  </si>
  <si>
    <t>Offline &lt;LSL *</t>
  </si>
  <si>
    <t>NSRS Deployed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</si>
</sst>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:ss;@"/>
    <numFmt numFmtId="165" formatCode="&quot;$&quot;#,##0.00"/>
    <numFmt numFmtId="166" formatCode="0.00000"/>
    <numFmt numFmtId="167" formatCode="_(&quot;$&quot;* #,##0_);_(&quot;$&quot;* \(#,##0\);_(&quot;$&quot;* &quot;-&quot;??_);_(@_)"/>
    <numFmt numFmtId="168" formatCode="&quot;$&quot;#,##0"/>
    <numFmt numFmtId="169" formatCode="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32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165" fontId="45" fillId="0" borderId="0" xfId="44" applyNumberFormat="1" applyFont="1" applyAlignment="1">
      <alignment/>
    </xf>
    <xf numFmtId="0" fontId="47" fillId="13" borderId="10" xfId="0" applyFont="1" applyFill="1" applyBorder="1" applyAlignment="1">
      <alignment horizontal="center" vertical="center"/>
    </xf>
    <xf numFmtId="0" fontId="46" fillId="13" borderId="10" xfId="0" applyFont="1" applyFill="1" applyBorder="1" applyAlignment="1">
      <alignment horizontal="center" wrapText="1"/>
    </xf>
    <xf numFmtId="0" fontId="45" fillId="13" borderId="10" xfId="0" applyFont="1" applyFill="1" applyBorder="1" applyAlignment="1">
      <alignment horizontal="center"/>
    </xf>
    <xf numFmtId="165" fontId="47" fillId="13" borderId="10" xfId="44" applyNumberFormat="1" applyFont="1" applyFill="1" applyBorder="1" applyAlignment="1">
      <alignment horizontal="center" vertical="center"/>
    </xf>
    <xf numFmtId="165" fontId="46" fillId="13" borderId="10" xfId="44" applyNumberFormat="1" applyFont="1" applyFill="1" applyBorder="1" applyAlignment="1">
      <alignment horizontal="center" wrapText="1"/>
    </xf>
    <xf numFmtId="165" fontId="45" fillId="13" borderId="10" xfId="44" applyNumberFormat="1" applyFont="1" applyFill="1" applyBorder="1" applyAlignment="1">
      <alignment/>
    </xf>
    <xf numFmtId="166" fontId="46" fillId="0" borderId="0" xfId="0" applyNumberFormat="1" applyFont="1" applyAlignment="1">
      <alignment horizontal="center" vertical="center"/>
    </xf>
    <xf numFmtId="166" fontId="45" fillId="0" borderId="0" xfId="0" applyNumberFormat="1" applyFont="1" applyAlignment="1">
      <alignment/>
    </xf>
    <xf numFmtId="2" fontId="46" fillId="0" borderId="0" xfId="0" applyNumberFormat="1" applyFont="1" applyAlignment="1">
      <alignment horizontal="right" vertical="center"/>
    </xf>
    <xf numFmtId="2" fontId="45" fillId="0" borderId="0" xfId="0" applyNumberFormat="1" applyFont="1" applyAlignment="1">
      <alignment horizontal="right"/>
    </xf>
    <xf numFmtId="164" fontId="4" fillId="33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1" fontId="5" fillId="34" borderId="10" xfId="0" applyNumberFormat="1" applyFont="1" applyFill="1" applyBorder="1" applyAlignment="1">
      <alignment horizontal="center" wrapText="1"/>
    </xf>
    <xf numFmtId="0" fontId="46" fillId="35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 wrapText="1"/>
    </xf>
    <xf numFmtId="0" fontId="48" fillId="36" borderId="0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right"/>
    </xf>
    <xf numFmtId="1" fontId="45" fillId="0" borderId="10" xfId="0" applyNumberFormat="1" applyFont="1" applyBorder="1" applyAlignment="1">
      <alignment horizontal="right"/>
    </xf>
    <xf numFmtId="2" fontId="45" fillId="0" borderId="10" xfId="0" applyNumberFormat="1" applyFont="1" applyFill="1" applyBorder="1" applyAlignment="1">
      <alignment horizontal="right"/>
    </xf>
    <xf numFmtId="0" fontId="45" fillId="0" borderId="10" xfId="0" applyFont="1" applyBorder="1" applyAlignment="1">
      <alignment horizontal="right"/>
    </xf>
    <xf numFmtId="2" fontId="45" fillId="0" borderId="10" xfId="0" applyNumberFormat="1" applyFont="1" applyBorder="1" applyAlignment="1">
      <alignment horizontal="right"/>
    </xf>
    <xf numFmtId="166" fontId="45" fillId="0" borderId="10" xfId="0" applyNumberFormat="1" applyFont="1" applyBorder="1" applyAlignment="1">
      <alignment/>
    </xf>
    <xf numFmtId="165" fontId="45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46" fillId="37" borderId="10" xfId="0" applyFont="1" applyFill="1" applyBorder="1" applyAlignment="1">
      <alignment horizontal="center" wrapText="1"/>
    </xf>
    <xf numFmtId="2" fontId="46" fillId="37" borderId="10" xfId="0" applyNumberFormat="1" applyFont="1" applyFill="1" applyBorder="1" applyAlignment="1">
      <alignment horizontal="center" wrapText="1"/>
    </xf>
    <xf numFmtId="166" fontId="46" fillId="38" borderId="10" xfId="0" applyNumberFormat="1" applyFont="1" applyFill="1" applyBorder="1" applyAlignment="1">
      <alignment horizontal="center" wrapText="1"/>
    </xf>
    <xf numFmtId="0" fontId="46" fillId="2" borderId="10" xfId="0" applyFont="1" applyFill="1" applyBorder="1" applyAlignment="1">
      <alignment horizontal="center" wrapText="1"/>
    </xf>
    <xf numFmtId="0" fontId="48" fillId="39" borderId="10" xfId="0" applyFont="1" applyFill="1" applyBorder="1" applyAlignment="1">
      <alignment horizontal="center" vertical="center"/>
    </xf>
    <xf numFmtId="1" fontId="3" fillId="39" borderId="10" xfId="0" applyNumberFormat="1" applyFont="1" applyFill="1" applyBorder="1" applyAlignment="1">
      <alignment horizontal="right"/>
    </xf>
    <xf numFmtId="6" fontId="45" fillId="38" borderId="10" xfId="0" applyNumberFormat="1" applyFont="1" applyFill="1" applyBorder="1" applyAlignment="1">
      <alignment horizontal="center"/>
    </xf>
    <xf numFmtId="168" fontId="48" fillId="35" borderId="11" xfId="0" applyNumberFormat="1" applyFont="1" applyFill="1" applyBorder="1" applyAlignment="1">
      <alignment wrapText="1"/>
    </xf>
    <xf numFmtId="0" fontId="46" fillId="0" borderId="0" xfId="0" applyFont="1" applyAlignment="1">
      <alignment horizontal="center" wrapText="1"/>
    </xf>
    <xf numFmtId="3" fontId="45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0" fontId="47" fillId="36" borderId="0" xfId="0" applyFont="1" applyFill="1" applyBorder="1" applyAlignment="1">
      <alignment horizontal="right" vertical="center"/>
    </xf>
    <xf numFmtId="167" fontId="45" fillId="38" borderId="10" xfId="44" applyNumberFormat="1" applyFont="1" applyFill="1" applyBorder="1" applyAlignment="1">
      <alignment vertical="center"/>
    </xf>
    <xf numFmtId="9" fontId="46" fillId="35" borderId="10" xfId="58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6/27/2011</a:t>
            </a:r>
          </a:p>
        </c:rich>
      </c:tx>
      <c:layout>
        <c:manualLayout>
          <c:xMode val="factor"/>
          <c:yMode val="factor"/>
          <c:x val="-0.0007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15325"/>
          <c:w val="0.943"/>
          <c:h val="0.77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'June 27, 2011 NSRS Deployment'!$AD$2</c:f>
              <c:strCache>
                <c:ptCount val="1"/>
                <c:pt idx="0">
                  <c:v>Load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'June 27, 2011 NSRS Deployment'!$AC$3:$AC$67</c:f>
              <c:strCache/>
            </c:strRef>
          </c:xVal>
          <c:yVal>
            <c:numRef>
              <c:f>'June 27, 2011 NSRS Deployment'!$AD$3:$AD$67</c:f>
              <c:numCache/>
            </c:numRef>
          </c:yVal>
          <c:smooth val="1"/>
        </c:ser>
        <c:ser>
          <c:idx val="1"/>
          <c:order val="1"/>
          <c:tx>
            <c:strRef>
              <c:f>'June 27, 2011 NSRS Deployment'!$AE$2</c:f>
              <c:strCache>
                <c:ptCount val="1"/>
                <c:pt idx="0">
                  <c:v>Gen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'June 27, 2011 NSRS Deployment'!$AC$3:$AC$67</c:f>
              <c:strCache/>
            </c:strRef>
          </c:xVal>
          <c:yVal>
            <c:numRef>
              <c:f>'June 27, 2011 NSRS Deployment'!$AE$3:$AE$67</c:f>
              <c:numCache/>
            </c:numRef>
          </c:yVal>
          <c:smooth val="1"/>
        </c:ser>
        <c:ser>
          <c:idx val="2"/>
          <c:order val="2"/>
          <c:tx>
            <c:strRef>
              <c:f>'June 27, 2011 NSRS Deployment'!$AF$2</c:f>
              <c:strCache>
                <c:ptCount val="1"/>
                <c:pt idx="0">
                  <c:v>Gen less price setting NSRS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'June 27, 2011 NSRS Deployment'!$AC$3:$AC$67</c:f>
              <c:strCache/>
            </c:strRef>
          </c:xVal>
          <c:yVal>
            <c:numRef>
              <c:f>'June 27, 2011 NSRS Deployment'!$AF$3:$AF$67</c:f>
              <c:numCache/>
            </c:numRef>
          </c:yVal>
          <c:smooth val="1"/>
        </c:ser>
        <c:ser>
          <c:idx val="3"/>
          <c:order val="3"/>
          <c:tx>
            <c:strRef>
              <c:f>'June 27, 2011 NSRS Deployment'!$AG$2</c:f>
              <c:strCache>
                <c:ptCount val="1"/>
                <c:pt idx="0">
                  <c:v>Load at start of NSRS event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'June 27, 2011 NSRS Deployment'!$AC$3:$AC$67</c:f>
              <c:strCache/>
            </c:strRef>
          </c:xVal>
          <c:yVal>
            <c:numRef>
              <c:f>'June 27, 2011 NSRS Deployment'!$AG$3:$AG$67</c:f>
              <c:numCache/>
            </c:numRef>
          </c:yVal>
          <c:smooth val="1"/>
        </c:ser>
        <c:axId val="17978946"/>
        <c:axId val="27592787"/>
      </c:scatterChart>
      <c:valAx>
        <c:axId val="17978946"/>
        <c:scaling>
          <c:orientation val="minMax"/>
        </c:scaling>
        <c:axPos val="b"/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592787"/>
        <c:crosses val="autoZero"/>
        <c:crossBetween val="midCat"/>
        <c:dispUnits/>
        <c:majorUnit val="0.010416666999999985"/>
      </c:valAx>
      <c:valAx>
        <c:axId val="27592787"/>
        <c:scaling>
          <c:orientation val="minMax"/>
          <c:min val="5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978946"/>
        <c:crosses val="autoZero"/>
        <c:crossBetween val="midCat"/>
        <c:dispUnits/>
      </c:valAx>
      <c:spPr>
        <a:solidFill>
          <a:srgbClr val="7F7F7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4275"/>
          <c:y val="0.09325"/>
          <c:w val="0.80125"/>
          <c:h val="0.05275"/>
        </c:manualLayout>
      </c:layout>
      <c:overlay val="0"/>
      <c:spPr>
        <a:solidFill>
          <a:srgbClr val="7F7F7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200025</xdr:colOff>
      <xdr:row>2</xdr:row>
      <xdr:rowOff>66675</xdr:rowOff>
    </xdr:from>
    <xdr:to>
      <xdr:col>40</xdr:col>
      <xdr:colOff>571500</xdr:colOff>
      <xdr:row>47</xdr:row>
      <xdr:rowOff>47625</xdr:rowOff>
    </xdr:to>
    <xdr:graphicFrame>
      <xdr:nvGraphicFramePr>
        <xdr:cNvPr id="1" name="Chart 1"/>
        <xdr:cNvGraphicFramePr/>
      </xdr:nvGraphicFramePr>
      <xdr:xfrm>
        <a:off x="16725900" y="1352550"/>
        <a:ext cx="13687425" cy="855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8"/>
  <sheetViews>
    <sheetView tabSelected="1" zoomScale="71" zoomScaleNormal="71" zoomScalePageLayoutView="0" workbookViewId="0" topLeftCell="A1">
      <selection activeCell="A1" sqref="A1"/>
    </sheetView>
  </sheetViews>
  <sheetFormatPr defaultColWidth="9.140625" defaultRowHeight="15"/>
  <cols>
    <col min="1" max="1" width="20.00390625" style="1" bestFit="1" customWidth="1"/>
    <col min="2" max="2" width="12.28125" style="6" bestFit="1" customWidth="1"/>
    <col min="3" max="3" width="11.7109375" style="6" customWidth="1"/>
    <col min="4" max="4" width="11.57421875" style="6" bestFit="1" customWidth="1"/>
    <col min="5" max="5" width="7.7109375" style="6" customWidth="1"/>
    <col min="6" max="7" width="8.28125" style="6" customWidth="1"/>
    <col min="8" max="8" width="8.57421875" style="6" bestFit="1" customWidth="1"/>
    <col min="9" max="10" width="10.28125" style="6" bestFit="1" customWidth="1"/>
    <col min="11" max="11" width="9.7109375" style="6" customWidth="1"/>
    <col min="12" max="12" width="13.140625" style="6" customWidth="1"/>
    <col min="13" max="13" width="20.57421875" style="1" customWidth="1"/>
    <col min="14" max="14" width="13.421875" style="1" customWidth="1"/>
    <col min="15" max="15" width="13.8515625" style="2" customWidth="1"/>
    <col min="16" max="16" width="12.140625" style="17" customWidth="1"/>
    <col min="17" max="17" width="16.421875" style="7" customWidth="1"/>
    <col min="18" max="18" width="13.00390625" style="15" customWidth="1"/>
    <col min="19" max="19" width="11.57421875" style="1" bestFit="1" customWidth="1"/>
    <col min="20" max="20" width="15.00390625" style="1" customWidth="1"/>
    <col min="21" max="21" width="9.140625" style="1" customWidth="1"/>
    <col min="22" max="23" width="9.28125" style="1" bestFit="1" customWidth="1"/>
    <col min="24" max="24" width="9.140625" style="1" customWidth="1"/>
    <col min="25" max="25" width="9.8515625" style="1" bestFit="1" customWidth="1"/>
    <col min="26" max="27" width="9.8515625" style="1" customWidth="1"/>
    <col min="28" max="28" width="9.8515625" style="1" bestFit="1" customWidth="1"/>
    <col min="29" max="29" width="18.7109375" style="1" bestFit="1" customWidth="1"/>
    <col min="30" max="30" width="13.28125" style="1" customWidth="1"/>
    <col min="31" max="16384" width="9.140625" style="1" customWidth="1"/>
  </cols>
  <sheetData>
    <row r="1" spans="1:27" s="3" customFormat="1" ht="21" thickBot="1">
      <c r="A1" s="3" t="s">
        <v>16</v>
      </c>
      <c r="B1" s="5"/>
      <c r="C1" s="37" t="s">
        <v>4</v>
      </c>
      <c r="D1" s="37" t="s">
        <v>4</v>
      </c>
      <c r="E1" s="23"/>
      <c r="F1" s="23"/>
      <c r="G1" s="23"/>
      <c r="H1" s="44" t="s">
        <v>22</v>
      </c>
      <c r="I1" s="46">
        <v>0.4</v>
      </c>
      <c r="J1" s="23"/>
      <c r="K1" s="23"/>
      <c r="L1" s="5"/>
      <c r="M1" s="8" t="s">
        <v>6</v>
      </c>
      <c r="P1" s="16"/>
      <c r="Q1" s="11" t="s">
        <v>14</v>
      </c>
      <c r="R1" s="14"/>
      <c r="V1" s="39">
        <v>72</v>
      </c>
      <c r="W1" s="39">
        <v>180</v>
      </c>
      <c r="X1" s="39">
        <v>250</v>
      </c>
      <c r="Y1" s="39">
        <v>650</v>
      </c>
      <c r="Z1" s="39">
        <v>1000</v>
      </c>
      <c r="AA1" s="39">
        <v>2000</v>
      </c>
    </row>
    <row r="2" spans="1:33" s="4" customFormat="1" ht="80.25" thickBot="1">
      <c r="A2" s="18" t="s">
        <v>0</v>
      </c>
      <c r="B2" s="19" t="s">
        <v>2</v>
      </c>
      <c r="C2" s="20" t="s">
        <v>28</v>
      </c>
      <c r="D2" s="20" t="s">
        <v>3</v>
      </c>
      <c r="E2" s="36" t="s">
        <v>23</v>
      </c>
      <c r="F2" s="36" t="s">
        <v>24</v>
      </c>
      <c r="G2" s="36" t="s">
        <v>25</v>
      </c>
      <c r="H2" s="36" t="s">
        <v>9</v>
      </c>
      <c r="I2" s="36" t="s">
        <v>8</v>
      </c>
      <c r="J2" s="36" t="s">
        <v>26</v>
      </c>
      <c r="K2" s="36" t="s">
        <v>27</v>
      </c>
      <c r="L2" s="22" t="s">
        <v>1</v>
      </c>
      <c r="M2" s="9" t="s">
        <v>7</v>
      </c>
      <c r="N2" s="33" t="s">
        <v>10</v>
      </c>
      <c r="O2" s="33" t="s">
        <v>15</v>
      </c>
      <c r="P2" s="34" t="s">
        <v>5</v>
      </c>
      <c r="Q2" s="12" t="s">
        <v>12</v>
      </c>
      <c r="R2" s="35" t="s">
        <v>13</v>
      </c>
      <c r="S2" s="21" t="s">
        <v>11</v>
      </c>
      <c r="T2" s="40">
        <f>SUM(S3:S67)</f>
        <v>2826.772256221178</v>
      </c>
      <c r="V2" s="45">
        <v>52.79587476928386</v>
      </c>
      <c r="W2" s="45">
        <v>484.93323415063253</v>
      </c>
      <c r="X2" s="45">
        <v>782.1999008279473</v>
      </c>
      <c r="Y2" s="45">
        <v>2522.46366973897</v>
      </c>
      <c r="Z2" s="45">
        <v>4067.03311422072</v>
      </c>
      <c r="AA2" s="45">
        <v>8566.477511255085</v>
      </c>
      <c r="AC2" s="4" t="s">
        <v>21</v>
      </c>
      <c r="AD2" s="4" t="s">
        <v>19</v>
      </c>
      <c r="AE2" s="41" t="s">
        <v>17</v>
      </c>
      <c r="AF2" s="41" t="s">
        <v>18</v>
      </c>
      <c r="AG2" s="4" t="s">
        <v>20</v>
      </c>
    </row>
    <row r="3" spans="1:33" ht="15">
      <c r="A3" s="24">
        <v>40721.56978009259</v>
      </c>
      <c r="B3" s="25">
        <v>2999.99145507813</v>
      </c>
      <c r="C3" s="38">
        <v>2000</v>
      </c>
      <c r="D3" s="26">
        <v>491</v>
      </c>
      <c r="E3" s="27">
        <v>0</v>
      </c>
      <c r="F3" s="27">
        <f>E3-G3</f>
        <v>0</v>
      </c>
      <c r="G3" s="27">
        <f>E3*$I$1</f>
        <v>0</v>
      </c>
      <c r="H3" s="27">
        <v>313</v>
      </c>
      <c r="I3" s="27">
        <v>1596</v>
      </c>
      <c r="J3" s="27">
        <f>I3-K3</f>
        <v>957.5999999999999</v>
      </c>
      <c r="K3" s="28">
        <f>I3*$I$1</f>
        <v>638.4000000000001</v>
      </c>
      <c r="L3" s="27">
        <v>58717.8</v>
      </c>
      <c r="M3" s="10">
        <f>IF(D3-C3+G3+K3&gt;0,0,1)</f>
        <v>1</v>
      </c>
      <c r="N3" s="29">
        <f>MAX(-1*(D3-(C3-G3-K3)),0)</f>
        <v>870.5999999999999</v>
      </c>
      <c r="O3" s="29">
        <f>MIN(F3+H3,N3)</f>
        <v>313</v>
      </c>
      <c r="P3" s="29">
        <f>MIN(N3-O3,J3)</f>
        <v>557.5999999999999</v>
      </c>
      <c r="Q3" s="13">
        <f>IF(P3&gt;0,(((3000-1000)/J3*P3)+1000),IF(N3&gt;0,(((1000-250)/(H3+F3)*O3)+250),0))</f>
        <v>2164.5781119465328</v>
      </c>
      <c r="R3" s="30">
        <f>(A4-A3)*24</f>
        <v>0.08277777774492279</v>
      </c>
      <c r="S3" s="31">
        <f>MAX(Q3-B3,0)*R3</f>
        <v>0</v>
      </c>
      <c r="AC3" s="43">
        <f>A3</f>
        <v>40721.56978009259</v>
      </c>
      <c r="AD3" s="42">
        <f>L3</f>
        <v>58717.8</v>
      </c>
      <c r="AE3" s="42">
        <f>L3+D3</f>
        <v>59208.8</v>
      </c>
      <c r="AF3" s="42">
        <f>AE3-F3-H3-J3</f>
        <v>57938.200000000004</v>
      </c>
      <c r="AG3" s="42">
        <f>AD3</f>
        <v>58717.8</v>
      </c>
    </row>
    <row r="4" spans="1:33" ht="15">
      <c r="A4" s="24">
        <v>40721.573229166665</v>
      </c>
      <c r="B4" s="25">
        <v>104.086601257324</v>
      </c>
      <c r="C4" s="38">
        <v>2000</v>
      </c>
      <c r="D4" s="26">
        <v>584</v>
      </c>
      <c r="E4" s="27">
        <v>0</v>
      </c>
      <c r="F4" s="27">
        <f aca="true" t="shared" si="0" ref="F4:F67">E4-G4</f>
        <v>0</v>
      </c>
      <c r="G4" s="27">
        <f aca="true" t="shared" si="1" ref="G4:G67">E4*$I$1</f>
        <v>0</v>
      </c>
      <c r="H4" s="27">
        <v>313</v>
      </c>
      <c r="I4" s="27">
        <v>1596</v>
      </c>
      <c r="J4" s="27">
        <f aca="true" t="shared" si="2" ref="J4:J67">I4-K4</f>
        <v>957.5999999999999</v>
      </c>
      <c r="K4" s="28">
        <f aca="true" t="shared" si="3" ref="K4:K67">I4*$I$1</f>
        <v>638.4000000000001</v>
      </c>
      <c r="L4" s="27">
        <v>58845</v>
      </c>
      <c r="M4" s="10">
        <f aca="true" t="shared" si="4" ref="M4:M67">IF(D4-C4+K4&gt;0,0,1)</f>
        <v>1</v>
      </c>
      <c r="N4" s="29">
        <f aca="true" t="shared" si="5" ref="N4:N67">MAX(-1*(D4-(C4-G4-K4)),0)</f>
        <v>777.5999999999999</v>
      </c>
      <c r="O4" s="29">
        <f aca="true" t="shared" si="6" ref="O4:O67">MIN(F4+H4,N4)</f>
        <v>313</v>
      </c>
      <c r="P4" s="29">
        <f aca="true" t="shared" si="7" ref="P4:P67">MIN(N4-O4,J4)</f>
        <v>464.5999999999999</v>
      </c>
      <c r="Q4" s="13">
        <f aca="true" t="shared" si="8" ref="Q4:Q67">IF(P4&gt;0,(((3000-1000)/J4*P4)+1000),IF(N4&gt;0,(((1000-250)/(H4+F4)*O4)+250),0))</f>
        <v>1970.342522974102</v>
      </c>
      <c r="R4" s="30">
        <f aca="true" t="shared" si="9" ref="R4:R67">(A5-A4)*24</f>
        <v>0.08388888894114643</v>
      </c>
      <c r="S4" s="31">
        <f aca="true" t="shared" si="10" ref="S4:S67">MAX(Q4-B4,0)*R4</f>
        <v>156.55813575265566</v>
      </c>
      <c r="AC4" s="43">
        <f aca="true" t="shared" si="11" ref="AC4:AC67">A4</f>
        <v>40721.573229166665</v>
      </c>
      <c r="AD4" s="42">
        <f aca="true" t="shared" si="12" ref="AD4:AD67">L4</f>
        <v>58845</v>
      </c>
      <c r="AE4" s="42">
        <f aca="true" t="shared" si="13" ref="AE4:AE67">L4+D4</f>
        <v>59429</v>
      </c>
      <c r="AF4" s="42">
        <f aca="true" t="shared" si="14" ref="AF4:AF67">AE4-F4-H4-J4</f>
        <v>58158.4</v>
      </c>
      <c r="AG4" s="42">
        <f>AG3</f>
        <v>58717.8</v>
      </c>
    </row>
    <row r="5" spans="1:33" ht="15">
      <c r="A5" s="24">
        <v>40721.57672453704</v>
      </c>
      <c r="B5" s="25">
        <v>128.40673828125</v>
      </c>
      <c r="C5" s="38">
        <v>2000</v>
      </c>
      <c r="D5" s="26">
        <v>920</v>
      </c>
      <c r="E5" s="27">
        <v>0</v>
      </c>
      <c r="F5" s="27">
        <f t="shared" si="0"/>
        <v>0</v>
      </c>
      <c r="G5" s="27">
        <f t="shared" si="1"/>
        <v>0</v>
      </c>
      <c r="H5" s="27">
        <v>313</v>
      </c>
      <c r="I5" s="27">
        <v>1596</v>
      </c>
      <c r="J5" s="27">
        <f t="shared" si="2"/>
        <v>957.5999999999999</v>
      </c>
      <c r="K5" s="28">
        <f t="shared" si="3"/>
        <v>638.4000000000001</v>
      </c>
      <c r="L5" s="27">
        <v>59083.4</v>
      </c>
      <c r="M5" s="10">
        <f t="shared" si="4"/>
        <v>1</v>
      </c>
      <c r="N5" s="29">
        <f t="shared" si="5"/>
        <v>441.5999999999999</v>
      </c>
      <c r="O5" s="29">
        <f t="shared" si="6"/>
        <v>313</v>
      </c>
      <c r="P5" s="29">
        <f t="shared" si="7"/>
        <v>128.5999999999999</v>
      </c>
      <c r="Q5" s="13">
        <f t="shared" si="8"/>
        <v>1268.5881370091895</v>
      </c>
      <c r="R5" s="30">
        <f t="shared" si="9"/>
        <v>0.08166666672332212</v>
      </c>
      <c r="S5" s="31">
        <f t="shared" si="10"/>
        <v>93.11481429404589</v>
      </c>
      <c r="AC5" s="43">
        <f t="shared" si="11"/>
        <v>40721.57672453704</v>
      </c>
      <c r="AD5" s="42">
        <f t="shared" si="12"/>
        <v>59083.4</v>
      </c>
      <c r="AE5" s="42">
        <f t="shared" si="13"/>
        <v>60003.4</v>
      </c>
      <c r="AF5" s="42">
        <f t="shared" si="14"/>
        <v>58732.8</v>
      </c>
      <c r="AG5" s="42">
        <f aca="true" t="shared" si="15" ref="AG5:AG67">AG4</f>
        <v>58717.8</v>
      </c>
    </row>
    <row r="6" spans="1:33" ht="15">
      <c r="A6" s="24">
        <v>40721.58012731482</v>
      </c>
      <c r="B6" s="25">
        <v>63.1591339111328</v>
      </c>
      <c r="C6" s="38">
        <v>2000</v>
      </c>
      <c r="D6" s="26">
        <v>1319</v>
      </c>
      <c r="E6" s="27">
        <v>0</v>
      </c>
      <c r="F6" s="27">
        <f t="shared" si="0"/>
        <v>0</v>
      </c>
      <c r="G6" s="27">
        <f t="shared" si="1"/>
        <v>0</v>
      </c>
      <c r="H6" s="27">
        <v>313</v>
      </c>
      <c r="I6" s="27">
        <v>1596</v>
      </c>
      <c r="J6" s="27">
        <f t="shared" si="2"/>
        <v>957.5999999999999</v>
      </c>
      <c r="K6" s="28">
        <f t="shared" si="3"/>
        <v>638.4000000000001</v>
      </c>
      <c r="L6" s="27">
        <v>59360.8</v>
      </c>
      <c r="M6" s="10">
        <f t="shared" si="4"/>
        <v>1</v>
      </c>
      <c r="N6" s="29">
        <f t="shared" si="5"/>
        <v>42.59999999999991</v>
      </c>
      <c r="O6" s="29">
        <f t="shared" si="6"/>
        <v>42.59999999999991</v>
      </c>
      <c r="P6" s="29">
        <f t="shared" si="7"/>
        <v>0</v>
      </c>
      <c r="Q6" s="13">
        <f t="shared" si="8"/>
        <v>352.0766773162937</v>
      </c>
      <c r="R6" s="30">
        <f t="shared" si="9"/>
        <v>0.08777777769137174</v>
      </c>
      <c r="S6" s="31">
        <f t="shared" si="10"/>
        <v>25.360539896155455</v>
      </c>
      <c r="AC6" s="43">
        <f t="shared" si="11"/>
        <v>40721.58012731482</v>
      </c>
      <c r="AD6" s="42">
        <f t="shared" si="12"/>
        <v>59360.8</v>
      </c>
      <c r="AE6" s="42">
        <f t="shared" si="13"/>
        <v>60679.8</v>
      </c>
      <c r="AF6" s="42">
        <f t="shared" si="14"/>
        <v>59409.200000000004</v>
      </c>
      <c r="AG6" s="42">
        <f t="shared" si="15"/>
        <v>58717.8</v>
      </c>
    </row>
    <row r="7" spans="1:33" ht="15">
      <c r="A7" s="24">
        <v>40721.58378472222</v>
      </c>
      <c r="B7" s="25">
        <v>54.9141387939453</v>
      </c>
      <c r="C7" s="38">
        <v>2000</v>
      </c>
      <c r="D7" s="26">
        <v>1967</v>
      </c>
      <c r="E7" s="27">
        <v>0</v>
      </c>
      <c r="F7" s="27">
        <f t="shared" si="0"/>
        <v>0</v>
      </c>
      <c r="G7" s="27">
        <f t="shared" si="1"/>
        <v>0</v>
      </c>
      <c r="H7" s="27">
        <v>313</v>
      </c>
      <c r="I7" s="27">
        <v>1596</v>
      </c>
      <c r="J7" s="27">
        <f t="shared" si="2"/>
        <v>957.5999999999999</v>
      </c>
      <c r="K7" s="28">
        <f t="shared" si="3"/>
        <v>638.4000000000001</v>
      </c>
      <c r="L7" s="27">
        <v>59380.6</v>
      </c>
      <c r="M7" s="10">
        <f t="shared" si="4"/>
        <v>0</v>
      </c>
      <c r="N7" s="29">
        <f t="shared" si="5"/>
        <v>0</v>
      </c>
      <c r="O7" s="29">
        <f t="shared" si="6"/>
        <v>0</v>
      </c>
      <c r="P7" s="29">
        <f t="shared" si="7"/>
        <v>0</v>
      </c>
      <c r="Q7" s="13">
        <f t="shared" si="8"/>
        <v>0</v>
      </c>
      <c r="R7" s="30">
        <f t="shared" si="9"/>
        <v>0.08055555552709848</v>
      </c>
      <c r="S7" s="31">
        <f t="shared" si="10"/>
        <v>0</v>
      </c>
      <c r="AC7" s="43">
        <f t="shared" si="11"/>
        <v>40721.58378472222</v>
      </c>
      <c r="AD7" s="42">
        <f t="shared" si="12"/>
        <v>59380.6</v>
      </c>
      <c r="AE7" s="42">
        <f t="shared" si="13"/>
        <v>61347.6</v>
      </c>
      <c r="AF7" s="42">
        <f t="shared" si="14"/>
        <v>60077</v>
      </c>
      <c r="AG7" s="42">
        <f t="shared" si="15"/>
        <v>58717.8</v>
      </c>
    </row>
    <row r="8" spans="1:33" ht="15">
      <c r="A8" s="24">
        <v>40721.5871412037</v>
      </c>
      <c r="B8" s="25">
        <v>53.7739410400391</v>
      </c>
      <c r="C8" s="32">
        <v>2000</v>
      </c>
      <c r="D8" s="26">
        <v>2635</v>
      </c>
      <c r="E8" s="27">
        <v>0</v>
      </c>
      <c r="F8" s="27">
        <f t="shared" si="0"/>
        <v>0</v>
      </c>
      <c r="G8" s="27">
        <f t="shared" si="1"/>
        <v>0</v>
      </c>
      <c r="H8" s="27">
        <v>313</v>
      </c>
      <c r="I8" s="27">
        <v>1596</v>
      </c>
      <c r="J8" s="27">
        <f t="shared" si="2"/>
        <v>957.5999999999999</v>
      </c>
      <c r="K8" s="28">
        <f t="shared" si="3"/>
        <v>638.4000000000001</v>
      </c>
      <c r="L8" s="27">
        <v>59252.9</v>
      </c>
      <c r="M8" s="10">
        <f t="shared" si="4"/>
        <v>0</v>
      </c>
      <c r="N8" s="29">
        <f t="shared" si="5"/>
        <v>0</v>
      </c>
      <c r="O8" s="29">
        <f t="shared" si="6"/>
        <v>0</v>
      </c>
      <c r="P8" s="29">
        <f t="shared" si="7"/>
        <v>0</v>
      </c>
      <c r="Q8" s="13">
        <f t="shared" si="8"/>
        <v>0</v>
      </c>
      <c r="R8" s="30">
        <f t="shared" si="9"/>
        <v>0.08166666672332212</v>
      </c>
      <c r="S8" s="31">
        <f t="shared" si="10"/>
        <v>0</v>
      </c>
      <c r="AC8" s="43">
        <f t="shared" si="11"/>
        <v>40721.5871412037</v>
      </c>
      <c r="AD8" s="42">
        <f t="shared" si="12"/>
        <v>59252.9</v>
      </c>
      <c r="AE8" s="42">
        <f t="shared" si="13"/>
        <v>61887.9</v>
      </c>
      <c r="AF8" s="42">
        <f t="shared" si="14"/>
        <v>60617.3</v>
      </c>
      <c r="AG8" s="42">
        <f t="shared" si="15"/>
        <v>58717.8</v>
      </c>
    </row>
    <row r="9" spans="1:33" ht="15">
      <c r="A9" s="24">
        <v>40721.59054398148</v>
      </c>
      <c r="B9" s="25">
        <v>53.9774856567383</v>
      </c>
      <c r="C9" s="32">
        <v>2000</v>
      </c>
      <c r="D9" s="26">
        <v>2538</v>
      </c>
      <c r="E9" s="27">
        <v>0</v>
      </c>
      <c r="F9" s="27">
        <f t="shared" si="0"/>
        <v>0</v>
      </c>
      <c r="G9" s="27">
        <f t="shared" si="1"/>
        <v>0</v>
      </c>
      <c r="H9" s="27">
        <v>313</v>
      </c>
      <c r="I9" s="27">
        <v>1596</v>
      </c>
      <c r="J9" s="27">
        <f t="shared" si="2"/>
        <v>957.5999999999999</v>
      </c>
      <c r="K9" s="28">
        <f t="shared" si="3"/>
        <v>638.4000000000001</v>
      </c>
      <c r="L9" s="27">
        <v>59500.8</v>
      </c>
      <c r="M9" s="10">
        <f t="shared" si="4"/>
        <v>0</v>
      </c>
      <c r="N9" s="29">
        <f t="shared" si="5"/>
        <v>0</v>
      </c>
      <c r="O9" s="29">
        <f t="shared" si="6"/>
        <v>0</v>
      </c>
      <c r="P9" s="29">
        <f t="shared" si="7"/>
        <v>0</v>
      </c>
      <c r="Q9" s="13">
        <f t="shared" si="8"/>
        <v>0</v>
      </c>
      <c r="R9" s="30">
        <f t="shared" si="9"/>
        <v>0.08305555558763444</v>
      </c>
      <c r="S9" s="31">
        <f t="shared" si="10"/>
        <v>0</v>
      </c>
      <c r="AC9" s="43">
        <f t="shared" si="11"/>
        <v>40721.59054398148</v>
      </c>
      <c r="AD9" s="42">
        <f t="shared" si="12"/>
        <v>59500.8</v>
      </c>
      <c r="AE9" s="42">
        <f t="shared" si="13"/>
        <v>62038.8</v>
      </c>
      <c r="AF9" s="42">
        <f t="shared" si="14"/>
        <v>60768.200000000004</v>
      </c>
      <c r="AG9" s="42">
        <f t="shared" si="15"/>
        <v>58717.8</v>
      </c>
    </row>
    <row r="10" spans="1:33" ht="15">
      <c r="A10" s="24">
        <v>40721.59400462963</v>
      </c>
      <c r="B10" s="25">
        <v>54.8890647888184</v>
      </c>
      <c r="C10" s="32">
        <v>2000</v>
      </c>
      <c r="D10" s="26">
        <v>2289</v>
      </c>
      <c r="E10" s="27">
        <v>0</v>
      </c>
      <c r="F10" s="27">
        <f t="shared" si="0"/>
        <v>0</v>
      </c>
      <c r="G10" s="27">
        <f t="shared" si="1"/>
        <v>0</v>
      </c>
      <c r="H10" s="27">
        <v>313</v>
      </c>
      <c r="I10" s="27">
        <v>1596</v>
      </c>
      <c r="J10" s="27">
        <f t="shared" si="2"/>
        <v>957.5999999999999</v>
      </c>
      <c r="K10" s="28">
        <f t="shared" si="3"/>
        <v>638.4000000000001</v>
      </c>
      <c r="L10" s="27">
        <v>59719.8</v>
      </c>
      <c r="M10" s="10">
        <f t="shared" si="4"/>
        <v>0</v>
      </c>
      <c r="N10" s="29">
        <f t="shared" si="5"/>
        <v>0</v>
      </c>
      <c r="O10" s="29">
        <f t="shared" si="6"/>
        <v>0</v>
      </c>
      <c r="P10" s="29">
        <f t="shared" si="7"/>
        <v>0</v>
      </c>
      <c r="Q10" s="13">
        <f t="shared" si="8"/>
        <v>0</v>
      </c>
      <c r="R10" s="30">
        <f t="shared" si="9"/>
        <v>0.08527777780545875</v>
      </c>
      <c r="S10" s="31">
        <f t="shared" si="10"/>
        <v>0</v>
      </c>
      <c r="AC10" s="43">
        <f t="shared" si="11"/>
        <v>40721.59400462963</v>
      </c>
      <c r="AD10" s="42">
        <f t="shared" si="12"/>
        <v>59719.8</v>
      </c>
      <c r="AE10" s="42">
        <f t="shared" si="13"/>
        <v>62008.8</v>
      </c>
      <c r="AF10" s="42">
        <f t="shared" si="14"/>
        <v>60738.200000000004</v>
      </c>
      <c r="AG10" s="42">
        <f t="shared" si="15"/>
        <v>58717.8</v>
      </c>
    </row>
    <row r="11" spans="1:33" ht="15">
      <c r="A11" s="24">
        <v>40721.59755787037</v>
      </c>
      <c r="B11" s="25">
        <v>56.8220634460449</v>
      </c>
      <c r="C11" s="32">
        <v>2000</v>
      </c>
      <c r="D11" s="26">
        <v>2142</v>
      </c>
      <c r="E11" s="27">
        <v>0</v>
      </c>
      <c r="F11" s="27">
        <f t="shared" si="0"/>
        <v>0</v>
      </c>
      <c r="G11" s="27">
        <f t="shared" si="1"/>
        <v>0</v>
      </c>
      <c r="H11" s="27">
        <v>313</v>
      </c>
      <c r="I11" s="27">
        <v>1596</v>
      </c>
      <c r="J11" s="27">
        <f t="shared" si="2"/>
        <v>957.5999999999999</v>
      </c>
      <c r="K11" s="28">
        <f t="shared" si="3"/>
        <v>638.4000000000001</v>
      </c>
      <c r="L11" s="27">
        <v>59936.7</v>
      </c>
      <c r="M11" s="10">
        <f t="shared" si="4"/>
        <v>0</v>
      </c>
      <c r="N11" s="29">
        <f t="shared" si="5"/>
        <v>0</v>
      </c>
      <c r="O11" s="29">
        <f t="shared" si="6"/>
        <v>0</v>
      </c>
      <c r="P11" s="29">
        <f t="shared" si="7"/>
        <v>0</v>
      </c>
      <c r="Q11" s="13">
        <f t="shared" si="8"/>
        <v>0</v>
      </c>
      <c r="R11" s="30">
        <f t="shared" si="9"/>
        <v>0.08138888888061047</v>
      </c>
      <c r="S11" s="31">
        <f t="shared" si="10"/>
        <v>0</v>
      </c>
      <c r="AC11" s="43">
        <f t="shared" si="11"/>
        <v>40721.59755787037</v>
      </c>
      <c r="AD11" s="42">
        <f t="shared" si="12"/>
        <v>59936.7</v>
      </c>
      <c r="AE11" s="42">
        <f t="shared" si="13"/>
        <v>62078.7</v>
      </c>
      <c r="AF11" s="42">
        <f t="shared" si="14"/>
        <v>60808.1</v>
      </c>
      <c r="AG11" s="42">
        <f t="shared" si="15"/>
        <v>58717.8</v>
      </c>
    </row>
    <row r="12" spans="1:33" ht="15">
      <c r="A12" s="24">
        <v>40721.600949074076</v>
      </c>
      <c r="B12" s="25">
        <v>59.4331512451172</v>
      </c>
      <c r="C12" s="32">
        <v>2000</v>
      </c>
      <c r="D12" s="26">
        <v>1862</v>
      </c>
      <c r="E12" s="27">
        <v>0</v>
      </c>
      <c r="F12" s="27">
        <f t="shared" si="0"/>
        <v>0</v>
      </c>
      <c r="G12" s="27">
        <f t="shared" si="1"/>
        <v>0</v>
      </c>
      <c r="H12" s="27">
        <v>313</v>
      </c>
      <c r="I12" s="27">
        <v>1596</v>
      </c>
      <c r="J12" s="27">
        <f t="shared" si="2"/>
        <v>957.5999999999999</v>
      </c>
      <c r="K12" s="28">
        <f t="shared" si="3"/>
        <v>638.4000000000001</v>
      </c>
      <c r="L12" s="27">
        <v>60172.2</v>
      </c>
      <c r="M12" s="10">
        <f t="shared" si="4"/>
        <v>0</v>
      </c>
      <c r="N12" s="29">
        <f t="shared" si="5"/>
        <v>0</v>
      </c>
      <c r="O12" s="29">
        <f t="shared" si="6"/>
        <v>0</v>
      </c>
      <c r="P12" s="29">
        <f t="shared" si="7"/>
        <v>0</v>
      </c>
      <c r="Q12" s="13">
        <f t="shared" si="8"/>
        <v>0</v>
      </c>
      <c r="R12" s="30">
        <f t="shared" si="9"/>
        <v>0.08416666660923511</v>
      </c>
      <c r="S12" s="31">
        <f t="shared" si="10"/>
        <v>0</v>
      </c>
      <c r="AC12" s="43">
        <f t="shared" si="11"/>
        <v>40721.600949074076</v>
      </c>
      <c r="AD12" s="42">
        <f t="shared" si="12"/>
        <v>60172.2</v>
      </c>
      <c r="AE12" s="42">
        <f t="shared" si="13"/>
        <v>62034.2</v>
      </c>
      <c r="AF12" s="42">
        <f t="shared" si="14"/>
        <v>60763.6</v>
      </c>
      <c r="AG12" s="42">
        <f t="shared" si="15"/>
        <v>58717.8</v>
      </c>
    </row>
    <row r="13" spans="1:33" ht="15">
      <c r="A13" s="24">
        <v>40721.60445601852</v>
      </c>
      <c r="B13" s="25">
        <v>60.6484909057617</v>
      </c>
      <c r="C13" s="32">
        <v>2000</v>
      </c>
      <c r="D13" s="26">
        <v>1645</v>
      </c>
      <c r="E13" s="27">
        <v>0</v>
      </c>
      <c r="F13" s="27">
        <f t="shared" si="0"/>
        <v>0</v>
      </c>
      <c r="G13" s="27">
        <f t="shared" si="1"/>
        <v>0</v>
      </c>
      <c r="H13" s="27">
        <v>313</v>
      </c>
      <c r="I13" s="27">
        <v>1596</v>
      </c>
      <c r="J13" s="27">
        <f t="shared" si="2"/>
        <v>957.5999999999999</v>
      </c>
      <c r="K13" s="28">
        <f t="shared" si="3"/>
        <v>638.4000000000001</v>
      </c>
      <c r="L13" s="27">
        <v>60328.3</v>
      </c>
      <c r="M13" s="10">
        <f t="shared" si="4"/>
        <v>0</v>
      </c>
      <c r="N13" s="29">
        <f t="shared" si="5"/>
        <v>0</v>
      </c>
      <c r="O13" s="29">
        <f t="shared" si="6"/>
        <v>0</v>
      </c>
      <c r="P13" s="29">
        <f t="shared" si="7"/>
        <v>0</v>
      </c>
      <c r="Q13" s="13">
        <f t="shared" si="8"/>
        <v>0</v>
      </c>
      <c r="R13" s="30">
        <f t="shared" si="9"/>
        <v>0.08055555552709848</v>
      </c>
      <c r="S13" s="31">
        <f t="shared" si="10"/>
        <v>0</v>
      </c>
      <c r="AC13" s="43">
        <f t="shared" si="11"/>
        <v>40721.60445601852</v>
      </c>
      <c r="AD13" s="42">
        <f t="shared" si="12"/>
        <v>60328.3</v>
      </c>
      <c r="AE13" s="42">
        <f t="shared" si="13"/>
        <v>61973.3</v>
      </c>
      <c r="AF13" s="42">
        <f t="shared" si="14"/>
        <v>60702.700000000004</v>
      </c>
      <c r="AG13" s="42">
        <f t="shared" si="15"/>
        <v>58717.8</v>
      </c>
    </row>
    <row r="14" spans="1:33" ht="15">
      <c r="A14" s="24">
        <v>40721.6078125</v>
      </c>
      <c r="B14" s="25">
        <v>62.3529891967773</v>
      </c>
      <c r="C14" s="32">
        <v>2000</v>
      </c>
      <c r="D14" s="26">
        <v>1521</v>
      </c>
      <c r="E14" s="27">
        <v>0</v>
      </c>
      <c r="F14" s="27">
        <f t="shared" si="0"/>
        <v>0</v>
      </c>
      <c r="G14" s="27">
        <f t="shared" si="1"/>
        <v>0</v>
      </c>
      <c r="H14" s="27">
        <v>313</v>
      </c>
      <c r="I14" s="27">
        <v>1596</v>
      </c>
      <c r="J14" s="27">
        <f t="shared" si="2"/>
        <v>957.5999999999999</v>
      </c>
      <c r="K14" s="28">
        <f t="shared" si="3"/>
        <v>638.4000000000001</v>
      </c>
      <c r="L14" s="27">
        <v>60424.1</v>
      </c>
      <c r="M14" s="10">
        <f t="shared" si="4"/>
        <v>0</v>
      </c>
      <c r="N14" s="29">
        <f t="shared" si="5"/>
        <v>0</v>
      </c>
      <c r="O14" s="29">
        <f t="shared" si="6"/>
        <v>0</v>
      </c>
      <c r="P14" s="29">
        <f t="shared" si="7"/>
        <v>0</v>
      </c>
      <c r="Q14" s="13">
        <f t="shared" si="8"/>
        <v>0</v>
      </c>
      <c r="R14" s="30">
        <f t="shared" si="9"/>
        <v>0.0833333334303461</v>
      </c>
      <c r="S14" s="31">
        <f t="shared" si="10"/>
        <v>0</v>
      </c>
      <c r="AC14" s="43">
        <f t="shared" si="11"/>
        <v>40721.6078125</v>
      </c>
      <c r="AD14" s="42">
        <f t="shared" si="12"/>
        <v>60424.1</v>
      </c>
      <c r="AE14" s="42">
        <f t="shared" si="13"/>
        <v>61945.1</v>
      </c>
      <c r="AF14" s="42">
        <f t="shared" si="14"/>
        <v>60674.5</v>
      </c>
      <c r="AG14" s="42">
        <f t="shared" si="15"/>
        <v>58717.8</v>
      </c>
    </row>
    <row r="15" spans="1:33" ht="15">
      <c r="A15" s="24">
        <v>40721.611284722225</v>
      </c>
      <c r="B15" s="25">
        <v>2250.00024414062</v>
      </c>
      <c r="C15" s="32">
        <v>2000</v>
      </c>
      <c r="D15" s="26">
        <v>1049</v>
      </c>
      <c r="E15" s="27">
        <v>0</v>
      </c>
      <c r="F15" s="27">
        <f t="shared" si="0"/>
        <v>0</v>
      </c>
      <c r="G15" s="27">
        <f t="shared" si="1"/>
        <v>0</v>
      </c>
      <c r="H15" s="27">
        <v>313</v>
      </c>
      <c r="I15" s="27">
        <v>1596</v>
      </c>
      <c r="J15" s="27">
        <f t="shared" si="2"/>
        <v>957.5999999999999</v>
      </c>
      <c r="K15" s="28">
        <f t="shared" si="3"/>
        <v>638.4000000000001</v>
      </c>
      <c r="L15" s="27">
        <v>60972.4</v>
      </c>
      <c r="M15" s="10">
        <f t="shared" si="4"/>
        <v>1</v>
      </c>
      <c r="N15" s="29">
        <f t="shared" si="5"/>
        <v>312.5999999999999</v>
      </c>
      <c r="O15" s="29">
        <f t="shared" si="6"/>
        <v>312.5999999999999</v>
      </c>
      <c r="P15" s="29">
        <f t="shared" si="7"/>
        <v>0</v>
      </c>
      <c r="Q15" s="13">
        <f t="shared" si="8"/>
        <v>999.0415335463256</v>
      </c>
      <c r="R15" s="30">
        <f t="shared" si="9"/>
        <v>0.006944444321561605</v>
      </c>
      <c r="S15" s="31">
        <f t="shared" si="10"/>
        <v>0</v>
      </c>
      <c r="AC15" s="43">
        <f t="shared" si="11"/>
        <v>40721.611284722225</v>
      </c>
      <c r="AD15" s="42">
        <f t="shared" si="12"/>
        <v>60972.4</v>
      </c>
      <c r="AE15" s="42">
        <f t="shared" si="13"/>
        <v>62021.4</v>
      </c>
      <c r="AF15" s="42">
        <f t="shared" si="14"/>
        <v>60750.8</v>
      </c>
      <c r="AG15" s="42">
        <f t="shared" si="15"/>
        <v>58717.8</v>
      </c>
    </row>
    <row r="16" spans="1:33" ht="15">
      <c r="A16" s="24">
        <v>40721.61157407407</v>
      </c>
      <c r="B16" s="25">
        <v>2999.9951171875</v>
      </c>
      <c r="C16" s="32">
        <v>2000</v>
      </c>
      <c r="D16" s="26">
        <v>1050</v>
      </c>
      <c r="E16" s="27">
        <v>0</v>
      </c>
      <c r="F16" s="27">
        <f t="shared" si="0"/>
        <v>0</v>
      </c>
      <c r="G16" s="27">
        <f t="shared" si="1"/>
        <v>0</v>
      </c>
      <c r="H16" s="27">
        <v>313</v>
      </c>
      <c r="I16" s="27">
        <v>1596</v>
      </c>
      <c r="J16" s="27">
        <f t="shared" si="2"/>
        <v>957.5999999999999</v>
      </c>
      <c r="K16" s="28">
        <f t="shared" si="3"/>
        <v>638.4000000000001</v>
      </c>
      <c r="L16" s="27">
        <v>61029.2</v>
      </c>
      <c r="M16" s="10">
        <f t="shared" si="4"/>
        <v>1</v>
      </c>
      <c r="N16" s="29">
        <f t="shared" si="5"/>
        <v>311.5999999999999</v>
      </c>
      <c r="O16" s="29">
        <f t="shared" si="6"/>
        <v>311.5999999999999</v>
      </c>
      <c r="P16" s="29">
        <f t="shared" si="7"/>
        <v>0</v>
      </c>
      <c r="Q16" s="13">
        <f t="shared" si="8"/>
        <v>996.6453674121403</v>
      </c>
      <c r="R16" s="30">
        <f t="shared" si="9"/>
        <v>0.0772222222876735</v>
      </c>
      <c r="S16" s="31">
        <f t="shared" si="10"/>
        <v>0</v>
      </c>
      <c r="AC16" s="43">
        <f t="shared" si="11"/>
        <v>40721.61157407407</v>
      </c>
      <c r="AD16" s="42">
        <f t="shared" si="12"/>
        <v>61029.2</v>
      </c>
      <c r="AE16" s="42">
        <f t="shared" si="13"/>
        <v>62079.2</v>
      </c>
      <c r="AF16" s="42">
        <f t="shared" si="14"/>
        <v>60808.6</v>
      </c>
      <c r="AG16" s="42">
        <f t="shared" si="15"/>
        <v>58717.8</v>
      </c>
    </row>
    <row r="17" spans="1:33" ht="15">
      <c r="A17" s="24">
        <v>40721.61479166667</v>
      </c>
      <c r="B17" s="25">
        <v>77.6991577148438</v>
      </c>
      <c r="C17" s="32">
        <v>2000</v>
      </c>
      <c r="D17" s="26">
        <v>692</v>
      </c>
      <c r="E17" s="27">
        <v>0</v>
      </c>
      <c r="F17" s="27">
        <f t="shared" si="0"/>
        <v>0</v>
      </c>
      <c r="G17" s="27">
        <f t="shared" si="1"/>
        <v>0</v>
      </c>
      <c r="H17" s="27">
        <v>313</v>
      </c>
      <c r="I17" s="27">
        <v>1596</v>
      </c>
      <c r="J17" s="27">
        <f t="shared" si="2"/>
        <v>957.5999999999999</v>
      </c>
      <c r="K17" s="28">
        <f t="shared" si="3"/>
        <v>638.4000000000001</v>
      </c>
      <c r="L17" s="27">
        <v>60848.3</v>
      </c>
      <c r="M17" s="10">
        <f t="shared" si="4"/>
        <v>1</v>
      </c>
      <c r="N17" s="29">
        <f t="shared" si="5"/>
        <v>669.5999999999999</v>
      </c>
      <c r="O17" s="29">
        <f t="shared" si="6"/>
        <v>313</v>
      </c>
      <c r="P17" s="29">
        <f t="shared" si="7"/>
        <v>356.5999999999999</v>
      </c>
      <c r="Q17" s="13">
        <f t="shared" si="8"/>
        <v>1744.7786131996656</v>
      </c>
      <c r="R17" s="30">
        <f t="shared" si="9"/>
        <v>0.08250000007683411</v>
      </c>
      <c r="S17" s="31">
        <f t="shared" si="10"/>
        <v>137.53405520558638</v>
      </c>
      <c r="AC17" s="43">
        <f t="shared" si="11"/>
        <v>40721.61479166667</v>
      </c>
      <c r="AD17" s="42">
        <f t="shared" si="12"/>
        <v>60848.3</v>
      </c>
      <c r="AE17" s="42">
        <f t="shared" si="13"/>
        <v>61540.3</v>
      </c>
      <c r="AF17" s="42">
        <f t="shared" si="14"/>
        <v>60269.700000000004</v>
      </c>
      <c r="AG17" s="42">
        <f t="shared" si="15"/>
        <v>58717.8</v>
      </c>
    </row>
    <row r="18" spans="1:33" ht="15">
      <c r="A18" s="24">
        <v>40721.61822916667</v>
      </c>
      <c r="B18" s="25">
        <v>82.1401748657227</v>
      </c>
      <c r="C18" s="32">
        <v>2000</v>
      </c>
      <c r="D18" s="26">
        <v>588</v>
      </c>
      <c r="E18" s="27">
        <v>0</v>
      </c>
      <c r="F18" s="27">
        <f t="shared" si="0"/>
        <v>0</v>
      </c>
      <c r="G18" s="27">
        <f t="shared" si="1"/>
        <v>0</v>
      </c>
      <c r="H18" s="27">
        <v>313</v>
      </c>
      <c r="I18" s="27">
        <v>1596</v>
      </c>
      <c r="J18" s="27">
        <f t="shared" si="2"/>
        <v>957.5999999999999</v>
      </c>
      <c r="K18" s="28">
        <f t="shared" si="3"/>
        <v>638.4000000000001</v>
      </c>
      <c r="L18" s="27">
        <v>61017</v>
      </c>
      <c r="M18" s="10">
        <f t="shared" si="4"/>
        <v>1</v>
      </c>
      <c r="N18" s="29">
        <f t="shared" si="5"/>
        <v>773.5999999999999</v>
      </c>
      <c r="O18" s="29">
        <f t="shared" si="6"/>
        <v>313</v>
      </c>
      <c r="P18" s="29">
        <f t="shared" si="7"/>
        <v>460.5999999999999</v>
      </c>
      <c r="Q18" s="13">
        <f t="shared" si="8"/>
        <v>1961.988304093567</v>
      </c>
      <c r="R18" s="30">
        <f t="shared" si="9"/>
        <v>0.08277777774492279</v>
      </c>
      <c r="S18" s="31">
        <f t="shared" si="10"/>
        <v>155.6096506354314</v>
      </c>
      <c r="AC18" s="43">
        <f t="shared" si="11"/>
        <v>40721.61822916667</v>
      </c>
      <c r="AD18" s="42">
        <f t="shared" si="12"/>
        <v>61017</v>
      </c>
      <c r="AE18" s="42">
        <f t="shared" si="13"/>
        <v>61605</v>
      </c>
      <c r="AF18" s="42">
        <f t="shared" si="14"/>
        <v>60334.4</v>
      </c>
      <c r="AG18" s="42">
        <f t="shared" si="15"/>
        <v>58717.8</v>
      </c>
    </row>
    <row r="19" spans="1:33" ht="15">
      <c r="A19" s="24">
        <v>40721.62167824074</v>
      </c>
      <c r="B19" s="25">
        <v>82.1402893066406</v>
      </c>
      <c r="C19" s="32">
        <v>2000</v>
      </c>
      <c r="D19" s="26">
        <v>548</v>
      </c>
      <c r="E19" s="27">
        <v>0</v>
      </c>
      <c r="F19" s="27">
        <f t="shared" si="0"/>
        <v>0</v>
      </c>
      <c r="G19" s="27">
        <f t="shared" si="1"/>
        <v>0</v>
      </c>
      <c r="H19" s="27">
        <v>313</v>
      </c>
      <c r="I19" s="27">
        <v>1596</v>
      </c>
      <c r="J19" s="27">
        <f t="shared" si="2"/>
        <v>957.5999999999999</v>
      </c>
      <c r="K19" s="28">
        <f t="shared" si="3"/>
        <v>638.4000000000001</v>
      </c>
      <c r="L19" s="27">
        <v>61192.6</v>
      </c>
      <c r="M19" s="10">
        <f t="shared" si="4"/>
        <v>1</v>
      </c>
      <c r="N19" s="29">
        <f t="shared" si="5"/>
        <v>813.5999999999999</v>
      </c>
      <c r="O19" s="29">
        <f t="shared" si="6"/>
        <v>313</v>
      </c>
      <c r="P19" s="29">
        <f t="shared" si="7"/>
        <v>500.5999999999999</v>
      </c>
      <c r="Q19" s="13">
        <f t="shared" si="8"/>
        <v>2045.5304928989137</v>
      </c>
      <c r="R19" s="30">
        <f t="shared" si="9"/>
        <v>0.08583333331625909</v>
      </c>
      <c r="S19" s="31">
        <f t="shared" si="10"/>
        <v>168.52432577481338</v>
      </c>
      <c r="AC19" s="43">
        <f t="shared" si="11"/>
        <v>40721.62167824074</v>
      </c>
      <c r="AD19" s="42">
        <f t="shared" si="12"/>
        <v>61192.6</v>
      </c>
      <c r="AE19" s="42">
        <f t="shared" si="13"/>
        <v>61740.6</v>
      </c>
      <c r="AF19" s="42">
        <f t="shared" si="14"/>
        <v>60470</v>
      </c>
      <c r="AG19" s="42">
        <f t="shared" si="15"/>
        <v>58717.8</v>
      </c>
    </row>
    <row r="20" spans="1:33" ht="15">
      <c r="A20" s="24">
        <v>40721.62525462963</v>
      </c>
      <c r="B20" s="25">
        <v>75.0824813842773</v>
      </c>
      <c r="C20" s="32">
        <v>2000</v>
      </c>
      <c r="D20" s="26">
        <v>358</v>
      </c>
      <c r="E20" s="27">
        <v>0</v>
      </c>
      <c r="F20" s="27">
        <f t="shared" si="0"/>
        <v>0</v>
      </c>
      <c r="G20" s="27">
        <f t="shared" si="1"/>
        <v>0</v>
      </c>
      <c r="H20" s="27">
        <v>313</v>
      </c>
      <c r="I20" s="27">
        <v>1596</v>
      </c>
      <c r="J20" s="27">
        <f t="shared" si="2"/>
        <v>957.5999999999999</v>
      </c>
      <c r="K20" s="28">
        <f t="shared" si="3"/>
        <v>638.4000000000001</v>
      </c>
      <c r="L20" s="27">
        <v>61294.4</v>
      </c>
      <c r="M20" s="10">
        <f t="shared" si="4"/>
        <v>1</v>
      </c>
      <c r="N20" s="29">
        <f t="shared" si="5"/>
        <v>1003.5999999999999</v>
      </c>
      <c r="O20" s="29">
        <f t="shared" si="6"/>
        <v>313</v>
      </c>
      <c r="P20" s="29">
        <f t="shared" si="7"/>
        <v>690.5999999999999</v>
      </c>
      <c r="Q20" s="13">
        <f t="shared" si="8"/>
        <v>2442.3558897243106</v>
      </c>
      <c r="R20" s="30">
        <f t="shared" si="9"/>
        <v>0.08111111103789881</v>
      </c>
      <c r="S20" s="31">
        <f t="shared" si="10"/>
        <v>192.0121762809336</v>
      </c>
      <c r="AC20" s="43">
        <f t="shared" si="11"/>
        <v>40721.62525462963</v>
      </c>
      <c r="AD20" s="42">
        <f t="shared" si="12"/>
        <v>61294.4</v>
      </c>
      <c r="AE20" s="42">
        <f t="shared" si="13"/>
        <v>61652.4</v>
      </c>
      <c r="AF20" s="42">
        <f t="shared" si="14"/>
        <v>60381.8</v>
      </c>
      <c r="AG20" s="42">
        <f t="shared" si="15"/>
        <v>58717.8</v>
      </c>
    </row>
    <row r="21" spans="1:33" ht="15">
      <c r="A21" s="24">
        <v>40721.62863425926</v>
      </c>
      <c r="B21" s="25">
        <v>400.000793457031</v>
      </c>
      <c r="C21" s="32">
        <v>2000</v>
      </c>
      <c r="D21" s="26">
        <v>236</v>
      </c>
      <c r="E21" s="27">
        <v>0</v>
      </c>
      <c r="F21" s="27">
        <f t="shared" si="0"/>
        <v>0</v>
      </c>
      <c r="G21" s="27">
        <f t="shared" si="1"/>
        <v>0</v>
      </c>
      <c r="H21" s="27">
        <v>313</v>
      </c>
      <c r="I21" s="27">
        <v>1596</v>
      </c>
      <c r="J21" s="27">
        <f t="shared" si="2"/>
        <v>957.5999999999999</v>
      </c>
      <c r="K21" s="28">
        <f t="shared" si="3"/>
        <v>638.4000000000001</v>
      </c>
      <c r="L21" s="27">
        <v>61408</v>
      </c>
      <c r="M21" s="10">
        <f t="shared" si="4"/>
        <v>1</v>
      </c>
      <c r="N21" s="29">
        <f t="shared" si="5"/>
        <v>1125.6</v>
      </c>
      <c r="O21" s="29">
        <f t="shared" si="6"/>
        <v>313</v>
      </c>
      <c r="P21" s="29">
        <f t="shared" si="7"/>
        <v>812.5999999999999</v>
      </c>
      <c r="Q21" s="13">
        <f t="shared" si="8"/>
        <v>2697.159565580618</v>
      </c>
      <c r="R21" s="30">
        <f t="shared" si="9"/>
        <v>0.08777777786599472</v>
      </c>
      <c r="S21" s="31">
        <f t="shared" si="10"/>
        <v>201.63949242238544</v>
      </c>
      <c r="AC21" s="43">
        <f t="shared" si="11"/>
        <v>40721.62863425926</v>
      </c>
      <c r="AD21" s="42">
        <f t="shared" si="12"/>
        <v>61408</v>
      </c>
      <c r="AE21" s="42">
        <f t="shared" si="13"/>
        <v>61644</v>
      </c>
      <c r="AF21" s="42">
        <f t="shared" si="14"/>
        <v>60373.4</v>
      </c>
      <c r="AG21" s="42">
        <f t="shared" si="15"/>
        <v>58717.8</v>
      </c>
    </row>
    <row r="22" spans="1:33" ht="15">
      <c r="A22" s="24">
        <v>40721.63229166667</v>
      </c>
      <c r="B22" s="25">
        <v>400.000640869141</v>
      </c>
      <c r="C22" s="32">
        <v>2000</v>
      </c>
      <c r="D22" s="26">
        <v>169</v>
      </c>
      <c r="E22" s="27">
        <v>0</v>
      </c>
      <c r="F22" s="27">
        <f t="shared" si="0"/>
        <v>0</v>
      </c>
      <c r="G22" s="27">
        <f t="shared" si="1"/>
        <v>0</v>
      </c>
      <c r="H22" s="27">
        <v>313</v>
      </c>
      <c r="I22" s="27">
        <v>1596</v>
      </c>
      <c r="J22" s="27">
        <f t="shared" si="2"/>
        <v>957.5999999999999</v>
      </c>
      <c r="K22" s="28">
        <f t="shared" si="3"/>
        <v>638.4000000000001</v>
      </c>
      <c r="L22" s="27">
        <v>61420.6</v>
      </c>
      <c r="M22" s="10">
        <f t="shared" si="4"/>
        <v>1</v>
      </c>
      <c r="N22" s="29">
        <f t="shared" si="5"/>
        <v>1192.6</v>
      </c>
      <c r="O22" s="29">
        <f t="shared" si="6"/>
        <v>313</v>
      </c>
      <c r="P22" s="29">
        <f t="shared" si="7"/>
        <v>879.5999999999999</v>
      </c>
      <c r="Q22" s="13">
        <f t="shared" si="8"/>
        <v>2837.092731829574</v>
      </c>
      <c r="R22" s="30">
        <f t="shared" si="9"/>
        <v>0.07861111097736284</v>
      </c>
      <c r="S22" s="31">
        <f t="shared" si="10"/>
        <v>191.58251682454383</v>
      </c>
      <c r="AC22" s="43">
        <f t="shared" si="11"/>
        <v>40721.63229166667</v>
      </c>
      <c r="AD22" s="42">
        <f t="shared" si="12"/>
        <v>61420.6</v>
      </c>
      <c r="AE22" s="42">
        <f t="shared" si="13"/>
        <v>61589.6</v>
      </c>
      <c r="AF22" s="42">
        <f t="shared" si="14"/>
        <v>60319</v>
      </c>
      <c r="AG22" s="42">
        <f t="shared" si="15"/>
        <v>58717.8</v>
      </c>
    </row>
    <row r="23" spans="1:33" ht="15">
      <c r="A23" s="24">
        <v>40721.635567129626</v>
      </c>
      <c r="B23" s="25">
        <v>3001</v>
      </c>
      <c r="C23" s="32">
        <v>2000</v>
      </c>
      <c r="D23" s="26">
        <v>-9</v>
      </c>
      <c r="E23" s="27">
        <v>0</v>
      </c>
      <c r="F23" s="27">
        <f t="shared" si="0"/>
        <v>0</v>
      </c>
      <c r="G23" s="27">
        <f t="shared" si="1"/>
        <v>0</v>
      </c>
      <c r="H23" s="27">
        <v>313</v>
      </c>
      <c r="I23" s="27">
        <v>1596</v>
      </c>
      <c r="J23" s="27">
        <f t="shared" si="2"/>
        <v>957.5999999999999</v>
      </c>
      <c r="K23" s="28">
        <f t="shared" si="3"/>
        <v>638.4000000000001</v>
      </c>
      <c r="L23" s="27">
        <v>61650.6</v>
      </c>
      <c r="M23" s="10">
        <f t="shared" si="4"/>
        <v>1</v>
      </c>
      <c r="N23" s="29">
        <f t="shared" si="5"/>
        <v>1370.6</v>
      </c>
      <c r="O23" s="29">
        <f t="shared" si="6"/>
        <v>313</v>
      </c>
      <c r="P23" s="29">
        <f t="shared" si="7"/>
        <v>957.5999999999999</v>
      </c>
      <c r="Q23" s="13">
        <f t="shared" si="8"/>
        <v>3000</v>
      </c>
      <c r="R23" s="30">
        <f t="shared" si="9"/>
        <v>0.08416666678385809</v>
      </c>
      <c r="S23" s="31">
        <f t="shared" si="10"/>
        <v>0</v>
      </c>
      <c r="AC23" s="43">
        <f t="shared" si="11"/>
        <v>40721.635567129626</v>
      </c>
      <c r="AD23" s="42">
        <f t="shared" si="12"/>
        <v>61650.6</v>
      </c>
      <c r="AE23" s="42">
        <f t="shared" si="13"/>
        <v>61641.6</v>
      </c>
      <c r="AF23" s="42">
        <f t="shared" si="14"/>
        <v>60371</v>
      </c>
      <c r="AG23" s="42">
        <f t="shared" si="15"/>
        <v>58717.8</v>
      </c>
    </row>
    <row r="24" spans="1:33" ht="15">
      <c r="A24" s="24">
        <v>40721.639074074075</v>
      </c>
      <c r="B24" s="25">
        <v>3001</v>
      </c>
      <c r="C24" s="32">
        <v>2000</v>
      </c>
      <c r="D24" s="26">
        <v>-14</v>
      </c>
      <c r="E24" s="27">
        <v>0</v>
      </c>
      <c r="F24" s="27">
        <f t="shared" si="0"/>
        <v>0</v>
      </c>
      <c r="G24" s="27">
        <f t="shared" si="1"/>
        <v>0</v>
      </c>
      <c r="H24" s="27">
        <v>313</v>
      </c>
      <c r="I24" s="27">
        <v>1596</v>
      </c>
      <c r="J24" s="27">
        <f t="shared" si="2"/>
        <v>957.5999999999999</v>
      </c>
      <c r="K24" s="28">
        <f t="shared" si="3"/>
        <v>638.4000000000001</v>
      </c>
      <c r="L24" s="27">
        <v>61745.7</v>
      </c>
      <c r="M24" s="10">
        <f t="shared" si="4"/>
        <v>1</v>
      </c>
      <c r="N24" s="29">
        <f t="shared" si="5"/>
        <v>1375.6</v>
      </c>
      <c r="O24" s="29">
        <f t="shared" si="6"/>
        <v>313</v>
      </c>
      <c r="P24" s="29">
        <f t="shared" si="7"/>
        <v>957.5999999999999</v>
      </c>
      <c r="Q24" s="13">
        <f t="shared" si="8"/>
        <v>3000</v>
      </c>
      <c r="R24" s="30">
        <f t="shared" si="9"/>
        <v>0.08305555558763444</v>
      </c>
      <c r="S24" s="31">
        <f t="shared" si="10"/>
        <v>0</v>
      </c>
      <c r="AC24" s="43">
        <f t="shared" si="11"/>
        <v>40721.639074074075</v>
      </c>
      <c r="AD24" s="42">
        <f t="shared" si="12"/>
        <v>61745.7</v>
      </c>
      <c r="AE24" s="42">
        <f t="shared" si="13"/>
        <v>61731.7</v>
      </c>
      <c r="AF24" s="42">
        <f t="shared" si="14"/>
        <v>60461.1</v>
      </c>
      <c r="AG24" s="42">
        <f t="shared" si="15"/>
        <v>58717.8</v>
      </c>
    </row>
    <row r="25" spans="1:33" ht="15">
      <c r="A25" s="24">
        <v>40721.642534722225</v>
      </c>
      <c r="B25" s="25">
        <v>3001</v>
      </c>
      <c r="C25" s="32">
        <v>2000</v>
      </c>
      <c r="D25" s="26">
        <v>387</v>
      </c>
      <c r="E25" s="27">
        <v>0</v>
      </c>
      <c r="F25" s="27">
        <f t="shared" si="0"/>
        <v>0</v>
      </c>
      <c r="G25" s="27">
        <f t="shared" si="1"/>
        <v>0</v>
      </c>
      <c r="H25" s="27">
        <v>313</v>
      </c>
      <c r="I25" s="27">
        <v>1596</v>
      </c>
      <c r="J25" s="27">
        <f t="shared" si="2"/>
        <v>957.5999999999999</v>
      </c>
      <c r="K25" s="28">
        <f t="shared" si="3"/>
        <v>638.4000000000001</v>
      </c>
      <c r="L25" s="27">
        <v>61845.8</v>
      </c>
      <c r="M25" s="10">
        <f t="shared" si="4"/>
        <v>1</v>
      </c>
      <c r="N25" s="29">
        <f t="shared" si="5"/>
        <v>974.5999999999999</v>
      </c>
      <c r="O25" s="29">
        <f t="shared" si="6"/>
        <v>313</v>
      </c>
      <c r="P25" s="29">
        <f t="shared" si="7"/>
        <v>661.5999999999999</v>
      </c>
      <c r="Q25" s="13">
        <f t="shared" si="8"/>
        <v>2381.7878028404343</v>
      </c>
      <c r="R25" s="30">
        <f t="shared" si="9"/>
        <v>0.08333333325572312</v>
      </c>
      <c r="S25" s="31">
        <f t="shared" si="10"/>
        <v>0</v>
      </c>
      <c r="AC25" s="43">
        <f t="shared" si="11"/>
        <v>40721.642534722225</v>
      </c>
      <c r="AD25" s="42">
        <f t="shared" si="12"/>
        <v>61845.8</v>
      </c>
      <c r="AE25" s="42">
        <f t="shared" si="13"/>
        <v>62232.8</v>
      </c>
      <c r="AF25" s="42">
        <f t="shared" si="14"/>
        <v>60962.200000000004</v>
      </c>
      <c r="AG25" s="42">
        <f t="shared" si="15"/>
        <v>58717.8</v>
      </c>
    </row>
    <row r="26" spans="1:33" ht="15">
      <c r="A26" s="24">
        <v>40721.646006944444</v>
      </c>
      <c r="B26" s="25">
        <v>3001</v>
      </c>
      <c r="C26" s="32">
        <v>2000</v>
      </c>
      <c r="D26" s="26">
        <v>329</v>
      </c>
      <c r="E26" s="27">
        <v>0</v>
      </c>
      <c r="F26" s="27">
        <f t="shared" si="0"/>
        <v>0</v>
      </c>
      <c r="G26" s="27">
        <f t="shared" si="1"/>
        <v>0</v>
      </c>
      <c r="H26" s="27">
        <v>313</v>
      </c>
      <c r="I26" s="27">
        <v>1596</v>
      </c>
      <c r="J26" s="27">
        <f t="shared" si="2"/>
        <v>957.5999999999999</v>
      </c>
      <c r="K26" s="28">
        <f t="shared" si="3"/>
        <v>638.4000000000001</v>
      </c>
      <c r="L26" s="27">
        <v>61935.3</v>
      </c>
      <c r="M26" s="10">
        <f t="shared" si="4"/>
        <v>1</v>
      </c>
      <c r="N26" s="29">
        <f t="shared" si="5"/>
        <v>1032.6</v>
      </c>
      <c r="O26" s="29">
        <f t="shared" si="6"/>
        <v>313</v>
      </c>
      <c r="P26" s="29">
        <f t="shared" si="7"/>
        <v>719.5999999999999</v>
      </c>
      <c r="Q26" s="13">
        <f t="shared" si="8"/>
        <v>2502.9239766081873</v>
      </c>
      <c r="R26" s="30">
        <f t="shared" si="9"/>
        <v>0.0833333334303461</v>
      </c>
      <c r="S26" s="31">
        <f t="shared" si="10"/>
        <v>0</v>
      </c>
      <c r="AC26" s="43">
        <f t="shared" si="11"/>
        <v>40721.646006944444</v>
      </c>
      <c r="AD26" s="42">
        <f t="shared" si="12"/>
        <v>61935.3</v>
      </c>
      <c r="AE26" s="42">
        <f t="shared" si="13"/>
        <v>62264.3</v>
      </c>
      <c r="AF26" s="42">
        <f t="shared" si="14"/>
        <v>60993.700000000004</v>
      </c>
      <c r="AG26" s="42">
        <f t="shared" si="15"/>
        <v>58717.8</v>
      </c>
    </row>
    <row r="27" spans="1:33" ht="15">
      <c r="A27" s="24">
        <v>40721.64947916667</v>
      </c>
      <c r="B27" s="25">
        <v>3001</v>
      </c>
      <c r="C27" s="32">
        <v>2000</v>
      </c>
      <c r="D27" s="26">
        <v>305</v>
      </c>
      <c r="E27" s="27">
        <v>0</v>
      </c>
      <c r="F27" s="27">
        <f t="shared" si="0"/>
        <v>0</v>
      </c>
      <c r="G27" s="27">
        <f t="shared" si="1"/>
        <v>0</v>
      </c>
      <c r="H27" s="27">
        <v>313</v>
      </c>
      <c r="I27" s="27">
        <v>1596</v>
      </c>
      <c r="J27" s="27">
        <f t="shared" si="2"/>
        <v>957.5999999999999</v>
      </c>
      <c r="K27" s="28">
        <f t="shared" si="3"/>
        <v>638.4000000000001</v>
      </c>
      <c r="L27" s="27">
        <v>61965.6</v>
      </c>
      <c r="M27" s="10">
        <f t="shared" si="4"/>
        <v>1</v>
      </c>
      <c r="N27" s="29">
        <f t="shared" si="5"/>
        <v>1056.6</v>
      </c>
      <c r="O27" s="29">
        <f t="shared" si="6"/>
        <v>313</v>
      </c>
      <c r="P27" s="29">
        <f t="shared" si="7"/>
        <v>743.5999999999999</v>
      </c>
      <c r="Q27" s="13">
        <f t="shared" si="8"/>
        <v>2553.0492898913953</v>
      </c>
      <c r="R27" s="30">
        <f t="shared" si="9"/>
        <v>0.08305555541301146</v>
      </c>
      <c r="S27" s="31">
        <f t="shared" si="10"/>
        <v>0</v>
      </c>
      <c r="AC27" s="43">
        <f t="shared" si="11"/>
        <v>40721.64947916667</v>
      </c>
      <c r="AD27" s="42">
        <f t="shared" si="12"/>
        <v>61965.6</v>
      </c>
      <c r="AE27" s="42">
        <f t="shared" si="13"/>
        <v>62270.6</v>
      </c>
      <c r="AF27" s="42">
        <f t="shared" si="14"/>
        <v>61000</v>
      </c>
      <c r="AG27" s="42">
        <f t="shared" si="15"/>
        <v>58717.8</v>
      </c>
    </row>
    <row r="28" spans="1:33" ht="15">
      <c r="A28" s="24">
        <v>40721.65293981481</v>
      </c>
      <c r="B28" s="25">
        <v>3001</v>
      </c>
      <c r="C28" s="32">
        <v>2000</v>
      </c>
      <c r="D28" s="26">
        <v>243</v>
      </c>
      <c r="E28" s="27">
        <v>0</v>
      </c>
      <c r="F28" s="27">
        <f t="shared" si="0"/>
        <v>0</v>
      </c>
      <c r="G28" s="27">
        <f t="shared" si="1"/>
        <v>0</v>
      </c>
      <c r="H28" s="27">
        <v>313</v>
      </c>
      <c r="I28" s="27">
        <v>1596</v>
      </c>
      <c r="J28" s="27">
        <f t="shared" si="2"/>
        <v>957.5999999999999</v>
      </c>
      <c r="K28" s="28">
        <f t="shared" si="3"/>
        <v>638.4000000000001</v>
      </c>
      <c r="L28" s="27">
        <v>62066.1</v>
      </c>
      <c r="M28" s="10">
        <f t="shared" si="4"/>
        <v>1</v>
      </c>
      <c r="N28" s="29">
        <f t="shared" si="5"/>
        <v>1118.6</v>
      </c>
      <c r="O28" s="29">
        <f t="shared" si="6"/>
        <v>313</v>
      </c>
      <c r="P28" s="29">
        <f t="shared" si="7"/>
        <v>805.5999999999999</v>
      </c>
      <c r="Q28" s="13">
        <f t="shared" si="8"/>
        <v>2682.5396825396824</v>
      </c>
      <c r="R28" s="30">
        <f t="shared" si="9"/>
        <v>0.08444444445194677</v>
      </c>
      <c r="S28" s="31">
        <f t="shared" si="10"/>
        <v>0</v>
      </c>
      <c r="AC28" s="43">
        <f t="shared" si="11"/>
        <v>40721.65293981481</v>
      </c>
      <c r="AD28" s="42">
        <f t="shared" si="12"/>
        <v>62066.1</v>
      </c>
      <c r="AE28" s="42">
        <f t="shared" si="13"/>
        <v>62309.1</v>
      </c>
      <c r="AF28" s="42">
        <f t="shared" si="14"/>
        <v>61038.5</v>
      </c>
      <c r="AG28" s="42">
        <f t="shared" si="15"/>
        <v>58717.8</v>
      </c>
    </row>
    <row r="29" spans="1:33" ht="15">
      <c r="A29" s="24">
        <v>40721.65645833333</v>
      </c>
      <c r="B29" s="25">
        <v>3001</v>
      </c>
      <c r="C29" s="32">
        <v>2000</v>
      </c>
      <c r="D29" s="26">
        <v>236</v>
      </c>
      <c r="E29" s="27">
        <v>0</v>
      </c>
      <c r="F29" s="27">
        <f t="shared" si="0"/>
        <v>0</v>
      </c>
      <c r="G29" s="27">
        <f t="shared" si="1"/>
        <v>0</v>
      </c>
      <c r="H29" s="27">
        <v>313</v>
      </c>
      <c r="I29" s="27">
        <v>1596</v>
      </c>
      <c r="J29" s="27">
        <f t="shared" si="2"/>
        <v>957.5999999999999</v>
      </c>
      <c r="K29" s="28">
        <f t="shared" si="3"/>
        <v>638.4000000000001</v>
      </c>
      <c r="L29" s="27">
        <v>62174.9</v>
      </c>
      <c r="M29" s="10">
        <f t="shared" si="4"/>
        <v>1</v>
      </c>
      <c r="N29" s="29">
        <f t="shared" si="5"/>
        <v>1125.6</v>
      </c>
      <c r="O29" s="29">
        <f t="shared" si="6"/>
        <v>313</v>
      </c>
      <c r="P29" s="29">
        <f t="shared" si="7"/>
        <v>812.5999999999999</v>
      </c>
      <c r="Q29" s="13">
        <f t="shared" si="8"/>
        <v>2697.159565580618</v>
      </c>
      <c r="R29" s="30">
        <f t="shared" si="9"/>
        <v>0.08222222223412246</v>
      </c>
      <c r="S29" s="31">
        <f t="shared" si="10"/>
        <v>0</v>
      </c>
      <c r="AC29" s="43">
        <f t="shared" si="11"/>
        <v>40721.65645833333</v>
      </c>
      <c r="AD29" s="42">
        <f t="shared" si="12"/>
        <v>62174.9</v>
      </c>
      <c r="AE29" s="42">
        <f t="shared" si="13"/>
        <v>62410.9</v>
      </c>
      <c r="AF29" s="42">
        <f t="shared" si="14"/>
        <v>61140.3</v>
      </c>
      <c r="AG29" s="42">
        <f t="shared" si="15"/>
        <v>58717.8</v>
      </c>
    </row>
    <row r="30" spans="1:33" ht="15">
      <c r="A30" s="24">
        <v>40721.65988425926</v>
      </c>
      <c r="B30" s="25">
        <v>2999.99951171875</v>
      </c>
      <c r="C30" s="32">
        <v>2000</v>
      </c>
      <c r="D30" s="26">
        <v>225</v>
      </c>
      <c r="E30" s="27">
        <v>0</v>
      </c>
      <c r="F30" s="27">
        <f t="shared" si="0"/>
        <v>0</v>
      </c>
      <c r="G30" s="27">
        <f t="shared" si="1"/>
        <v>0</v>
      </c>
      <c r="H30" s="27">
        <v>313</v>
      </c>
      <c r="I30" s="27">
        <v>1596</v>
      </c>
      <c r="J30" s="27">
        <f t="shared" si="2"/>
        <v>957.5999999999999</v>
      </c>
      <c r="K30" s="28">
        <f t="shared" si="3"/>
        <v>638.4000000000001</v>
      </c>
      <c r="L30" s="27">
        <v>62220.6</v>
      </c>
      <c r="M30" s="10">
        <f t="shared" si="4"/>
        <v>1</v>
      </c>
      <c r="N30" s="29">
        <f t="shared" si="5"/>
        <v>1136.6</v>
      </c>
      <c r="O30" s="29">
        <f t="shared" si="6"/>
        <v>313</v>
      </c>
      <c r="P30" s="29">
        <f t="shared" si="7"/>
        <v>823.5999999999999</v>
      </c>
      <c r="Q30" s="13">
        <f t="shared" si="8"/>
        <v>2720.1336675020884</v>
      </c>
      <c r="R30" s="30">
        <f t="shared" si="9"/>
        <v>0.08305555558763444</v>
      </c>
      <c r="S30" s="31">
        <f t="shared" si="10"/>
        <v>0</v>
      </c>
      <c r="AC30" s="43">
        <f t="shared" si="11"/>
        <v>40721.65988425926</v>
      </c>
      <c r="AD30" s="42">
        <f t="shared" si="12"/>
        <v>62220.6</v>
      </c>
      <c r="AE30" s="42">
        <f t="shared" si="13"/>
        <v>62445.6</v>
      </c>
      <c r="AF30" s="42">
        <f t="shared" si="14"/>
        <v>61175</v>
      </c>
      <c r="AG30" s="42">
        <f t="shared" si="15"/>
        <v>58717.8</v>
      </c>
    </row>
    <row r="31" spans="1:33" ht="15">
      <c r="A31" s="24">
        <v>40721.66334490741</v>
      </c>
      <c r="B31" s="25">
        <v>151.882186889648</v>
      </c>
      <c r="C31" s="32">
        <v>2000</v>
      </c>
      <c r="D31" s="26">
        <v>637</v>
      </c>
      <c r="E31" s="27">
        <v>0</v>
      </c>
      <c r="F31" s="27">
        <f t="shared" si="0"/>
        <v>0</v>
      </c>
      <c r="G31" s="27">
        <f t="shared" si="1"/>
        <v>0</v>
      </c>
      <c r="H31" s="27">
        <v>313</v>
      </c>
      <c r="I31" s="27">
        <v>1596</v>
      </c>
      <c r="J31" s="27">
        <f t="shared" si="2"/>
        <v>957.5999999999999</v>
      </c>
      <c r="K31" s="28">
        <f t="shared" si="3"/>
        <v>638.4000000000001</v>
      </c>
      <c r="L31" s="27">
        <v>62150.4</v>
      </c>
      <c r="M31" s="10">
        <f t="shared" si="4"/>
        <v>1</v>
      </c>
      <c r="N31" s="29">
        <f t="shared" si="5"/>
        <v>724.5999999999999</v>
      </c>
      <c r="O31" s="29">
        <f t="shared" si="6"/>
        <v>313</v>
      </c>
      <c r="P31" s="29">
        <f t="shared" si="7"/>
        <v>411.5999999999999</v>
      </c>
      <c r="Q31" s="13">
        <f t="shared" si="8"/>
        <v>1859.6491228070174</v>
      </c>
      <c r="R31" s="30">
        <f t="shared" si="9"/>
        <v>0.08916666673030704</v>
      </c>
      <c r="S31" s="31">
        <f t="shared" si="10"/>
        <v>152.27588522798172</v>
      </c>
      <c r="AC31" s="43">
        <f t="shared" si="11"/>
        <v>40721.66334490741</v>
      </c>
      <c r="AD31" s="42">
        <f t="shared" si="12"/>
        <v>62150.4</v>
      </c>
      <c r="AE31" s="42">
        <f t="shared" si="13"/>
        <v>62787.4</v>
      </c>
      <c r="AF31" s="42">
        <f t="shared" si="14"/>
        <v>61516.8</v>
      </c>
      <c r="AG31" s="42">
        <f t="shared" si="15"/>
        <v>58717.8</v>
      </c>
    </row>
    <row r="32" spans="1:33" ht="15">
      <c r="A32" s="24">
        <v>40721.66706018519</v>
      </c>
      <c r="B32" s="25">
        <v>132.022338867188</v>
      </c>
      <c r="C32" s="32">
        <v>2000</v>
      </c>
      <c r="D32" s="26">
        <v>645</v>
      </c>
      <c r="E32" s="27">
        <v>0</v>
      </c>
      <c r="F32" s="27">
        <f t="shared" si="0"/>
        <v>0</v>
      </c>
      <c r="G32" s="27">
        <f t="shared" si="1"/>
        <v>0</v>
      </c>
      <c r="H32" s="27">
        <v>313</v>
      </c>
      <c r="I32" s="27">
        <v>1596</v>
      </c>
      <c r="J32" s="27">
        <f t="shared" si="2"/>
        <v>957.5999999999999</v>
      </c>
      <c r="K32" s="28">
        <f t="shared" si="3"/>
        <v>638.4000000000001</v>
      </c>
      <c r="L32" s="27">
        <v>62202.8</v>
      </c>
      <c r="M32" s="10">
        <f t="shared" si="4"/>
        <v>1</v>
      </c>
      <c r="N32" s="29">
        <f t="shared" si="5"/>
        <v>716.5999999999999</v>
      </c>
      <c r="O32" s="29">
        <f t="shared" si="6"/>
        <v>313</v>
      </c>
      <c r="P32" s="29">
        <f t="shared" si="7"/>
        <v>403.5999999999999</v>
      </c>
      <c r="Q32" s="13">
        <f t="shared" si="8"/>
        <v>1842.9406850459482</v>
      </c>
      <c r="R32" s="30">
        <f t="shared" si="9"/>
        <v>0.07749999995576218</v>
      </c>
      <c r="S32" s="31">
        <f t="shared" si="10"/>
        <v>132.5961717531666</v>
      </c>
      <c r="AC32" s="43">
        <f t="shared" si="11"/>
        <v>40721.66706018519</v>
      </c>
      <c r="AD32" s="42">
        <f t="shared" si="12"/>
        <v>62202.8</v>
      </c>
      <c r="AE32" s="42">
        <f t="shared" si="13"/>
        <v>62847.8</v>
      </c>
      <c r="AF32" s="42">
        <f t="shared" si="14"/>
        <v>61577.200000000004</v>
      </c>
      <c r="AG32" s="42">
        <f t="shared" si="15"/>
        <v>58717.8</v>
      </c>
    </row>
    <row r="33" spans="1:33" ht="15">
      <c r="A33" s="24">
        <v>40721.67028935185</v>
      </c>
      <c r="B33" s="25">
        <v>1000.00054931641</v>
      </c>
      <c r="C33" s="32">
        <v>2000</v>
      </c>
      <c r="D33" s="26">
        <v>613</v>
      </c>
      <c r="E33" s="27">
        <v>0</v>
      </c>
      <c r="F33" s="27">
        <f t="shared" si="0"/>
        <v>0</v>
      </c>
      <c r="G33" s="27">
        <f t="shared" si="1"/>
        <v>0</v>
      </c>
      <c r="H33" s="27">
        <v>313</v>
      </c>
      <c r="I33" s="27">
        <v>1596</v>
      </c>
      <c r="J33" s="27">
        <f t="shared" si="2"/>
        <v>957.5999999999999</v>
      </c>
      <c r="K33" s="28">
        <f t="shared" si="3"/>
        <v>638.4000000000001</v>
      </c>
      <c r="L33" s="27">
        <v>62135.4</v>
      </c>
      <c r="M33" s="10">
        <f t="shared" si="4"/>
        <v>1</v>
      </c>
      <c r="N33" s="29">
        <f t="shared" si="5"/>
        <v>748.5999999999999</v>
      </c>
      <c r="O33" s="29">
        <f t="shared" si="6"/>
        <v>313</v>
      </c>
      <c r="P33" s="29">
        <f t="shared" si="7"/>
        <v>435.5999999999999</v>
      </c>
      <c r="Q33" s="13">
        <f t="shared" si="8"/>
        <v>1909.7744360902254</v>
      </c>
      <c r="R33" s="30">
        <f t="shared" si="9"/>
        <v>0.08638888882705942</v>
      </c>
      <c r="S33" s="31">
        <f t="shared" si="10"/>
        <v>78.59435516226489</v>
      </c>
      <c r="AC33" s="43">
        <f t="shared" si="11"/>
        <v>40721.67028935185</v>
      </c>
      <c r="AD33" s="42">
        <f t="shared" si="12"/>
        <v>62135.4</v>
      </c>
      <c r="AE33" s="42">
        <f t="shared" si="13"/>
        <v>62748.4</v>
      </c>
      <c r="AF33" s="42">
        <f t="shared" si="14"/>
        <v>61477.8</v>
      </c>
      <c r="AG33" s="42">
        <f t="shared" si="15"/>
        <v>58717.8</v>
      </c>
    </row>
    <row r="34" spans="1:33" ht="15">
      <c r="A34" s="24">
        <v>40721.67388888889</v>
      </c>
      <c r="B34" s="25">
        <v>111.827529907227</v>
      </c>
      <c r="C34" s="32">
        <v>2000</v>
      </c>
      <c r="D34" s="26">
        <v>651</v>
      </c>
      <c r="E34" s="27">
        <v>0</v>
      </c>
      <c r="F34" s="27">
        <f t="shared" si="0"/>
        <v>0</v>
      </c>
      <c r="G34" s="27">
        <f t="shared" si="1"/>
        <v>0</v>
      </c>
      <c r="H34" s="27">
        <v>313</v>
      </c>
      <c r="I34" s="27">
        <v>1596</v>
      </c>
      <c r="J34" s="27">
        <f t="shared" si="2"/>
        <v>957.5999999999999</v>
      </c>
      <c r="K34" s="28">
        <f t="shared" si="3"/>
        <v>638.4000000000001</v>
      </c>
      <c r="L34" s="27">
        <v>62156.9</v>
      </c>
      <c r="M34" s="10">
        <f t="shared" si="4"/>
        <v>1</v>
      </c>
      <c r="N34" s="29">
        <f t="shared" si="5"/>
        <v>710.5999999999999</v>
      </c>
      <c r="O34" s="29">
        <f t="shared" si="6"/>
        <v>313</v>
      </c>
      <c r="P34" s="29">
        <f t="shared" si="7"/>
        <v>397.5999999999999</v>
      </c>
      <c r="Q34" s="13">
        <f t="shared" si="8"/>
        <v>1830.4093567251462</v>
      </c>
      <c r="R34" s="30">
        <f t="shared" si="9"/>
        <v>0.08111111121252179</v>
      </c>
      <c r="S34" s="31">
        <f t="shared" si="10"/>
        <v>139.3960816828471</v>
      </c>
      <c r="AC34" s="43">
        <f t="shared" si="11"/>
        <v>40721.67388888889</v>
      </c>
      <c r="AD34" s="42">
        <f t="shared" si="12"/>
        <v>62156.9</v>
      </c>
      <c r="AE34" s="42">
        <f t="shared" si="13"/>
        <v>62807.9</v>
      </c>
      <c r="AF34" s="42">
        <f t="shared" si="14"/>
        <v>61537.3</v>
      </c>
      <c r="AG34" s="42">
        <f t="shared" si="15"/>
        <v>58717.8</v>
      </c>
    </row>
    <row r="35" spans="1:33" ht="15">
      <c r="A35" s="24">
        <v>40721.67726851852</v>
      </c>
      <c r="B35" s="25">
        <v>82.1409454345703</v>
      </c>
      <c r="C35" s="32">
        <v>2000</v>
      </c>
      <c r="D35" s="26">
        <v>610</v>
      </c>
      <c r="E35" s="27">
        <v>0</v>
      </c>
      <c r="F35" s="27">
        <f t="shared" si="0"/>
        <v>0</v>
      </c>
      <c r="G35" s="27">
        <f t="shared" si="1"/>
        <v>0</v>
      </c>
      <c r="H35" s="27">
        <v>313</v>
      </c>
      <c r="I35" s="27">
        <v>1596</v>
      </c>
      <c r="J35" s="27">
        <f t="shared" si="2"/>
        <v>957.5999999999999</v>
      </c>
      <c r="K35" s="28">
        <f t="shared" si="3"/>
        <v>638.4000000000001</v>
      </c>
      <c r="L35" s="27">
        <v>62110.9</v>
      </c>
      <c r="M35" s="10">
        <f t="shared" si="4"/>
        <v>1</v>
      </c>
      <c r="N35" s="29">
        <f t="shared" si="5"/>
        <v>751.5999999999999</v>
      </c>
      <c r="O35" s="29">
        <f t="shared" si="6"/>
        <v>313</v>
      </c>
      <c r="P35" s="29">
        <f t="shared" si="7"/>
        <v>438.5999999999999</v>
      </c>
      <c r="Q35" s="13">
        <f t="shared" si="8"/>
        <v>1916.0401002506264</v>
      </c>
      <c r="R35" s="30">
        <f t="shared" si="9"/>
        <v>0.08305555558763444</v>
      </c>
      <c r="S35" s="31">
        <f t="shared" si="10"/>
        <v>152.31551319494076</v>
      </c>
      <c r="AC35" s="43">
        <f t="shared" si="11"/>
        <v>40721.67726851852</v>
      </c>
      <c r="AD35" s="42">
        <f t="shared" si="12"/>
        <v>62110.9</v>
      </c>
      <c r="AE35" s="42">
        <f t="shared" si="13"/>
        <v>62720.9</v>
      </c>
      <c r="AF35" s="42">
        <f t="shared" si="14"/>
        <v>61450.3</v>
      </c>
      <c r="AG35" s="42">
        <f t="shared" si="15"/>
        <v>58717.8</v>
      </c>
    </row>
    <row r="36" spans="1:33" ht="15">
      <c r="A36" s="24">
        <v>40721.68072916667</v>
      </c>
      <c r="B36" s="25">
        <v>77.6595687866211</v>
      </c>
      <c r="C36" s="32">
        <v>2000</v>
      </c>
      <c r="D36" s="26">
        <v>739</v>
      </c>
      <c r="E36" s="27">
        <v>0</v>
      </c>
      <c r="F36" s="27">
        <f t="shared" si="0"/>
        <v>0</v>
      </c>
      <c r="G36" s="27">
        <f t="shared" si="1"/>
        <v>0</v>
      </c>
      <c r="H36" s="27">
        <v>313</v>
      </c>
      <c r="I36" s="27">
        <v>1596</v>
      </c>
      <c r="J36" s="27">
        <f t="shared" si="2"/>
        <v>957.5999999999999</v>
      </c>
      <c r="K36" s="28">
        <f t="shared" si="3"/>
        <v>638.4000000000001</v>
      </c>
      <c r="L36" s="27">
        <v>62115.5</v>
      </c>
      <c r="M36" s="10">
        <f t="shared" si="4"/>
        <v>1</v>
      </c>
      <c r="N36" s="29">
        <f t="shared" si="5"/>
        <v>622.5999999999999</v>
      </c>
      <c r="O36" s="29">
        <f t="shared" si="6"/>
        <v>313</v>
      </c>
      <c r="P36" s="29">
        <f t="shared" si="7"/>
        <v>309.5999999999999</v>
      </c>
      <c r="Q36" s="13">
        <f t="shared" si="8"/>
        <v>1646.6165413533834</v>
      </c>
      <c r="R36" s="30">
        <f t="shared" si="9"/>
        <v>0.08249999990221113</v>
      </c>
      <c r="S36" s="31">
        <f t="shared" si="10"/>
        <v>129.43895008333135</v>
      </c>
      <c r="AC36" s="43">
        <f t="shared" si="11"/>
        <v>40721.68072916667</v>
      </c>
      <c r="AD36" s="42">
        <f t="shared" si="12"/>
        <v>62115.5</v>
      </c>
      <c r="AE36" s="42">
        <f t="shared" si="13"/>
        <v>62854.5</v>
      </c>
      <c r="AF36" s="42">
        <f t="shared" si="14"/>
        <v>61583.9</v>
      </c>
      <c r="AG36" s="42">
        <f t="shared" si="15"/>
        <v>58717.8</v>
      </c>
    </row>
    <row r="37" spans="1:33" ht="15">
      <c r="A37" s="24">
        <v>40721.684166666666</v>
      </c>
      <c r="B37" s="25">
        <v>77.4680786132813</v>
      </c>
      <c r="C37" s="32">
        <v>2000</v>
      </c>
      <c r="D37" s="26">
        <v>984</v>
      </c>
      <c r="E37" s="27">
        <v>0</v>
      </c>
      <c r="F37" s="27">
        <f t="shared" si="0"/>
        <v>0</v>
      </c>
      <c r="G37" s="27">
        <f t="shared" si="1"/>
        <v>0</v>
      </c>
      <c r="H37" s="27">
        <v>313</v>
      </c>
      <c r="I37" s="27">
        <v>1596</v>
      </c>
      <c r="J37" s="27">
        <f t="shared" si="2"/>
        <v>957.5999999999999</v>
      </c>
      <c r="K37" s="28">
        <f t="shared" si="3"/>
        <v>638.4000000000001</v>
      </c>
      <c r="L37" s="27">
        <v>62158.4</v>
      </c>
      <c r="M37" s="10">
        <f t="shared" si="4"/>
        <v>1</v>
      </c>
      <c r="N37" s="29">
        <f t="shared" si="5"/>
        <v>377.5999999999999</v>
      </c>
      <c r="O37" s="29">
        <f t="shared" si="6"/>
        <v>313</v>
      </c>
      <c r="P37" s="29">
        <f t="shared" si="7"/>
        <v>64.59999999999991</v>
      </c>
      <c r="Q37" s="13">
        <f t="shared" si="8"/>
        <v>1134.9206349206347</v>
      </c>
      <c r="R37" s="30">
        <f t="shared" si="9"/>
        <v>0.08416666660923511</v>
      </c>
      <c r="S37" s="31">
        <f t="shared" si="10"/>
        <v>89.00225676180443</v>
      </c>
      <c r="AC37" s="43">
        <f t="shared" si="11"/>
        <v>40721.684166666666</v>
      </c>
      <c r="AD37" s="42">
        <f t="shared" si="12"/>
        <v>62158.4</v>
      </c>
      <c r="AE37" s="42">
        <f t="shared" si="13"/>
        <v>63142.4</v>
      </c>
      <c r="AF37" s="42">
        <f t="shared" si="14"/>
        <v>61871.8</v>
      </c>
      <c r="AG37" s="42">
        <f t="shared" si="15"/>
        <v>58717.8</v>
      </c>
    </row>
    <row r="38" spans="1:33" ht="15">
      <c r="A38" s="24">
        <v>40721.68767361111</v>
      </c>
      <c r="B38" s="25">
        <v>71.0652236938477</v>
      </c>
      <c r="C38" s="32">
        <v>2000</v>
      </c>
      <c r="D38" s="26">
        <v>932</v>
      </c>
      <c r="E38" s="27">
        <v>0</v>
      </c>
      <c r="F38" s="27">
        <f t="shared" si="0"/>
        <v>0</v>
      </c>
      <c r="G38" s="27">
        <f t="shared" si="1"/>
        <v>0</v>
      </c>
      <c r="H38" s="27">
        <v>313</v>
      </c>
      <c r="I38" s="27">
        <v>1596</v>
      </c>
      <c r="J38" s="27">
        <f t="shared" si="2"/>
        <v>957.5999999999999</v>
      </c>
      <c r="K38" s="28">
        <f t="shared" si="3"/>
        <v>638.4000000000001</v>
      </c>
      <c r="L38" s="27">
        <v>62157.8</v>
      </c>
      <c r="M38" s="10">
        <f t="shared" si="4"/>
        <v>1</v>
      </c>
      <c r="N38" s="29">
        <f t="shared" si="5"/>
        <v>429.5999999999999</v>
      </c>
      <c r="O38" s="29">
        <f t="shared" si="6"/>
        <v>313</v>
      </c>
      <c r="P38" s="29">
        <f t="shared" si="7"/>
        <v>116.59999999999991</v>
      </c>
      <c r="Q38" s="13">
        <f t="shared" si="8"/>
        <v>1243.5254803675855</v>
      </c>
      <c r="R38" s="30">
        <f t="shared" si="9"/>
        <v>0.08222222223412246</v>
      </c>
      <c r="S38" s="31">
        <f t="shared" si="10"/>
        <v>96.40228778490433</v>
      </c>
      <c r="AC38" s="43">
        <f t="shared" si="11"/>
        <v>40721.68767361111</v>
      </c>
      <c r="AD38" s="42">
        <f t="shared" si="12"/>
        <v>62157.8</v>
      </c>
      <c r="AE38" s="42">
        <f t="shared" si="13"/>
        <v>63089.8</v>
      </c>
      <c r="AF38" s="42">
        <f t="shared" si="14"/>
        <v>61819.200000000004</v>
      </c>
      <c r="AG38" s="42">
        <f t="shared" si="15"/>
        <v>58717.8</v>
      </c>
    </row>
    <row r="39" spans="1:33" ht="15">
      <c r="A39" s="24">
        <v>40721.691099537034</v>
      </c>
      <c r="B39" s="25">
        <v>67.5679702758789</v>
      </c>
      <c r="C39" s="32">
        <v>2000</v>
      </c>
      <c r="D39" s="26">
        <v>925</v>
      </c>
      <c r="E39" s="27">
        <v>0</v>
      </c>
      <c r="F39" s="27">
        <f t="shared" si="0"/>
        <v>0</v>
      </c>
      <c r="G39" s="27">
        <f t="shared" si="1"/>
        <v>0</v>
      </c>
      <c r="H39" s="27">
        <v>313</v>
      </c>
      <c r="I39" s="27">
        <v>1596</v>
      </c>
      <c r="J39" s="27">
        <f t="shared" si="2"/>
        <v>957.5999999999999</v>
      </c>
      <c r="K39" s="28">
        <f t="shared" si="3"/>
        <v>638.4000000000001</v>
      </c>
      <c r="L39" s="27">
        <v>62100.2</v>
      </c>
      <c r="M39" s="10">
        <f t="shared" si="4"/>
        <v>1</v>
      </c>
      <c r="N39" s="29">
        <f t="shared" si="5"/>
        <v>436.5999999999999</v>
      </c>
      <c r="O39" s="29">
        <f t="shared" si="6"/>
        <v>313</v>
      </c>
      <c r="P39" s="29">
        <f t="shared" si="7"/>
        <v>123.59999999999991</v>
      </c>
      <c r="Q39" s="13">
        <f t="shared" si="8"/>
        <v>1258.145363408521</v>
      </c>
      <c r="R39" s="30">
        <f t="shared" si="9"/>
        <v>0.08416666678385809</v>
      </c>
      <c r="S39" s="31">
        <f t="shared" si="10"/>
        <v>100.2069307281895</v>
      </c>
      <c r="AC39" s="43">
        <f t="shared" si="11"/>
        <v>40721.691099537034</v>
      </c>
      <c r="AD39" s="42">
        <f t="shared" si="12"/>
        <v>62100.2</v>
      </c>
      <c r="AE39" s="42">
        <f t="shared" si="13"/>
        <v>63025.2</v>
      </c>
      <c r="AF39" s="42">
        <f t="shared" si="14"/>
        <v>61754.6</v>
      </c>
      <c r="AG39" s="42">
        <f t="shared" si="15"/>
        <v>58717.8</v>
      </c>
    </row>
    <row r="40" spans="1:33" ht="15">
      <c r="A40" s="24">
        <v>40721.694606481484</v>
      </c>
      <c r="B40" s="25">
        <v>64.194694519043</v>
      </c>
      <c r="C40" s="32">
        <v>2000</v>
      </c>
      <c r="D40" s="26">
        <v>962</v>
      </c>
      <c r="E40" s="27">
        <v>0</v>
      </c>
      <c r="F40" s="27">
        <f t="shared" si="0"/>
        <v>0</v>
      </c>
      <c r="G40" s="27">
        <f t="shared" si="1"/>
        <v>0</v>
      </c>
      <c r="H40" s="27">
        <v>313</v>
      </c>
      <c r="I40" s="27">
        <v>1596</v>
      </c>
      <c r="J40" s="27">
        <f t="shared" si="2"/>
        <v>957.5999999999999</v>
      </c>
      <c r="K40" s="28">
        <f t="shared" si="3"/>
        <v>638.4000000000001</v>
      </c>
      <c r="L40" s="27">
        <v>62048.9</v>
      </c>
      <c r="M40" s="10">
        <f t="shared" si="4"/>
        <v>1</v>
      </c>
      <c r="N40" s="29">
        <f t="shared" si="5"/>
        <v>399.5999999999999</v>
      </c>
      <c r="O40" s="29">
        <f t="shared" si="6"/>
        <v>313</v>
      </c>
      <c r="P40" s="29">
        <f t="shared" si="7"/>
        <v>86.59999999999991</v>
      </c>
      <c r="Q40" s="13">
        <f t="shared" si="8"/>
        <v>1180.8688387635755</v>
      </c>
      <c r="R40" s="30">
        <f t="shared" si="9"/>
        <v>0.08333333325572312</v>
      </c>
      <c r="S40" s="31">
        <f t="shared" si="10"/>
        <v>93.05617860037906</v>
      </c>
      <c r="AC40" s="43">
        <f t="shared" si="11"/>
        <v>40721.694606481484</v>
      </c>
      <c r="AD40" s="42">
        <f t="shared" si="12"/>
        <v>62048.9</v>
      </c>
      <c r="AE40" s="42">
        <f t="shared" si="13"/>
        <v>63010.9</v>
      </c>
      <c r="AF40" s="42">
        <f t="shared" si="14"/>
        <v>61740.3</v>
      </c>
      <c r="AG40" s="42">
        <f t="shared" si="15"/>
        <v>58717.8</v>
      </c>
    </row>
    <row r="41" spans="1:33" ht="15">
      <c r="A41" s="24">
        <v>40721.6980787037</v>
      </c>
      <c r="B41" s="25">
        <v>62.9340286254883</v>
      </c>
      <c r="C41" s="32">
        <v>2000</v>
      </c>
      <c r="D41" s="26">
        <v>950</v>
      </c>
      <c r="E41" s="27">
        <v>0</v>
      </c>
      <c r="F41" s="27">
        <f t="shared" si="0"/>
        <v>0</v>
      </c>
      <c r="G41" s="27">
        <f t="shared" si="1"/>
        <v>0</v>
      </c>
      <c r="H41" s="27">
        <v>313</v>
      </c>
      <c r="I41" s="27">
        <v>1596</v>
      </c>
      <c r="J41" s="27">
        <f t="shared" si="2"/>
        <v>957.5999999999999</v>
      </c>
      <c r="K41" s="28">
        <f t="shared" si="3"/>
        <v>638.4000000000001</v>
      </c>
      <c r="L41" s="27">
        <v>62056.5</v>
      </c>
      <c r="M41" s="10">
        <f t="shared" si="4"/>
        <v>1</v>
      </c>
      <c r="N41" s="29">
        <f t="shared" si="5"/>
        <v>411.5999999999999</v>
      </c>
      <c r="O41" s="29">
        <f t="shared" si="6"/>
        <v>313</v>
      </c>
      <c r="P41" s="29">
        <f t="shared" si="7"/>
        <v>98.59999999999991</v>
      </c>
      <c r="Q41" s="13">
        <f t="shared" si="8"/>
        <v>1205.9314954051795</v>
      </c>
      <c r="R41" s="30">
        <f t="shared" si="9"/>
        <v>0.08277777774492279</v>
      </c>
      <c r="S41" s="31">
        <f t="shared" si="10"/>
        <v>94.61479026809904</v>
      </c>
      <c r="AC41" s="43">
        <f t="shared" si="11"/>
        <v>40721.6980787037</v>
      </c>
      <c r="AD41" s="42">
        <f t="shared" si="12"/>
        <v>62056.5</v>
      </c>
      <c r="AE41" s="42">
        <f t="shared" si="13"/>
        <v>63006.5</v>
      </c>
      <c r="AF41" s="42">
        <f t="shared" si="14"/>
        <v>61735.9</v>
      </c>
      <c r="AG41" s="42">
        <f t="shared" si="15"/>
        <v>58717.8</v>
      </c>
    </row>
    <row r="42" spans="1:33" ht="15">
      <c r="A42" s="24">
        <v>40721.701527777775</v>
      </c>
      <c r="B42" s="25">
        <v>65.127571105957</v>
      </c>
      <c r="C42" s="32">
        <v>2000</v>
      </c>
      <c r="D42" s="26">
        <v>917</v>
      </c>
      <c r="E42" s="27">
        <v>0</v>
      </c>
      <c r="F42" s="27">
        <f t="shared" si="0"/>
        <v>0</v>
      </c>
      <c r="G42" s="27">
        <f t="shared" si="1"/>
        <v>0</v>
      </c>
      <c r="H42" s="27">
        <v>313</v>
      </c>
      <c r="I42" s="27">
        <v>1596</v>
      </c>
      <c r="J42" s="27">
        <f t="shared" si="2"/>
        <v>957.5999999999999</v>
      </c>
      <c r="K42" s="28">
        <f t="shared" si="3"/>
        <v>638.4000000000001</v>
      </c>
      <c r="L42" s="27">
        <v>62154.6</v>
      </c>
      <c r="M42" s="10">
        <f t="shared" si="4"/>
        <v>1</v>
      </c>
      <c r="N42" s="29">
        <f t="shared" si="5"/>
        <v>444.5999999999999</v>
      </c>
      <c r="O42" s="29">
        <f t="shared" si="6"/>
        <v>313</v>
      </c>
      <c r="P42" s="29">
        <f t="shared" si="7"/>
        <v>131.5999999999999</v>
      </c>
      <c r="Q42" s="13">
        <f t="shared" si="8"/>
        <v>1274.8538011695905</v>
      </c>
      <c r="R42" s="30">
        <f t="shared" si="9"/>
        <v>0.08361111109843478</v>
      </c>
      <c r="S42" s="31">
        <f t="shared" si="10"/>
        <v>101.14655422054112</v>
      </c>
      <c r="AC42" s="43">
        <f t="shared" si="11"/>
        <v>40721.701527777775</v>
      </c>
      <c r="AD42" s="42">
        <f t="shared" si="12"/>
        <v>62154.6</v>
      </c>
      <c r="AE42" s="42">
        <f t="shared" si="13"/>
        <v>63071.6</v>
      </c>
      <c r="AF42" s="42">
        <f t="shared" si="14"/>
        <v>61801</v>
      </c>
      <c r="AG42" s="42">
        <f t="shared" si="15"/>
        <v>58717.8</v>
      </c>
    </row>
    <row r="43" spans="1:33" ht="15">
      <c r="A43" s="24">
        <v>40721.70501157407</v>
      </c>
      <c r="B43" s="25">
        <v>66.0118865966797</v>
      </c>
      <c r="C43" s="32">
        <v>2000</v>
      </c>
      <c r="D43" s="26">
        <v>1011</v>
      </c>
      <c r="E43" s="27">
        <v>0</v>
      </c>
      <c r="F43" s="27">
        <f t="shared" si="0"/>
        <v>0</v>
      </c>
      <c r="G43" s="27">
        <f t="shared" si="1"/>
        <v>0</v>
      </c>
      <c r="H43" s="27">
        <v>313</v>
      </c>
      <c r="I43" s="27">
        <v>1596</v>
      </c>
      <c r="J43" s="27">
        <f t="shared" si="2"/>
        <v>957.5999999999999</v>
      </c>
      <c r="K43" s="28">
        <f t="shared" si="3"/>
        <v>638.4000000000001</v>
      </c>
      <c r="L43" s="27">
        <v>62093.2</v>
      </c>
      <c r="M43" s="10">
        <f t="shared" si="4"/>
        <v>1</v>
      </c>
      <c r="N43" s="29">
        <f t="shared" si="5"/>
        <v>350.5999999999999</v>
      </c>
      <c r="O43" s="29">
        <f t="shared" si="6"/>
        <v>313</v>
      </c>
      <c r="P43" s="29">
        <f t="shared" si="7"/>
        <v>37.59999999999991</v>
      </c>
      <c r="Q43" s="13">
        <f t="shared" si="8"/>
        <v>1078.5296574770257</v>
      </c>
      <c r="R43" s="30">
        <f t="shared" si="9"/>
        <v>0.0894444445730187</v>
      </c>
      <c r="S43" s="31">
        <f t="shared" si="10"/>
        <v>90.56408963670356</v>
      </c>
      <c r="AC43" s="43">
        <f t="shared" si="11"/>
        <v>40721.70501157407</v>
      </c>
      <c r="AD43" s="42">
        <f t="shared" si="12"/>
        <v>62093.2</v>
      </c>
      <c r="AE43" s="42">
        <f t="shared" si="13"/>
        <v>63104.2</v>
      </c>
      <c r="AF43" s="42">
        <f t="shared" si="14"/>
        <v>61833.6</v>
      </c>
      <c r="AG43" s="42">
        <f t="shared" si="15"/>
        <v>58717.8</v>
      </c>
    </row>
    <row r="44" spans="1:33" ht="15">
      <c r="A44" s="24">
        <v>40721.70873842593</v>
      </c>
      <c r="B44" s="25">
        <v>61.8976440429688</v>
      </c>
      <c r="C44" s="32">
        <v>2000</v>
      </c>
      <c r="D44" s="26">
        <v>1153</v>
      </c>
      <c r="E44" s="27">
        <v>0</v>
      </c>
      <c r="F44" s="27">
        <f t="shared" si="0"/>
        <v>0</v>
      </c>
      <c r="G44" s="27">
        <f t="shared" si="1"/>
        <v>0</v>
      </c>
      <c r="H44" s="27">
        <v>313</v>
      </c>
      <c r="I44" s="27">
        <v>1596</v>
      </c>
      <c r="J44" s="27">
        <f t="shared" si="2"/>
        <v>957.5999999999999</v>
      </c>
      <c r="K44" s="28">
        <f t="shared" si="3"/>
        <v>638.4000000000001</v>
      </c>
      <c r="L44" s="27">
        <v>62010.4</v>
      </c>
      <c r="M44" s="10">
        <f t="shared" si="4"/>
        <v>1</v>
      </c>
      <c r="N44" s="29">
        <f t="shared" si="5"/>
        <v>208.5999999999999</v>
      </c>
      <c r="O44" s="29">
        <f t="shared" si="6"/>
        <v>208.5999999999999</v>
      </c>
      <c r="P44" s="29">
        <f t="shared" si="7"/>
        <v>0</v>
      </c>
      <c r="Q44" s="13">
        <f t="shared" si="8"/>
        <v>749.8402555910541</v>
      </c>
      <c r="R44" s="30">
        <f t="shared" si="9"/>
        <v>0.08027777768438682</v>
      </c>
      <c r="S44" s="31">
        <f t="shared" si="10"/>
        <v>55.22650402947367</v>
      </c>
      <c r="AC44" s="43">
        <f t="shared" si="11"/>
        <v>40721.70873842593</v>
      </c>
      <c r="AD44" s="42">
        <f t="shared" si="12"/>
        <v>62010.4</v>
      </c>
      <c r="AE44" s="42">
        <f t="shared" si="13"/>
        <v>63163.4</v>
      </c>
      <c r="AF44" s="42">
        <f t="shared" si="14"/>
        <v>61892.8</v>
      </c>
      <c r="AG44" s="42">
        <f t="shared" si="15"/>
        <v>58717.8</v>
      </c>
    </row>
    <row r="45" spans="1:33" ht="15">
      <c r="A45" s="24">
        <v>40721.71208333333</v>
      </c>
      <c r="B45" s="25">
        <v>58.0509490966797</v>
      </c>
      <c r="C45" s="32">
        <v>2000</v>
      </c>
      <c r="D45" s="26">
        <v>1448</v>
      </c>
      <c r="E45" s="27">
        <v>0</v>
      </c>
      <c r="F45" s="27">
        <f t="shared" si="0"/>
        <v>0</v>
      </c>
      <c r="G45" s="27">
        <f t="shared" si="1"/>
        <v>0</v>
      </c>
      <c r="H45" s="27">
        <v>313</v>
      </c>
      <c r="I45" s="27">
        <v>1596</v>
      </c>
      <c r="J45" s="27">
        <f t="shared" si="2"/>
        <v>957.5999999999999</v>
      </c>
      <c r="K45" s="28">
        <f t="shared" si="3"/>
        <v>638.4000000000001</v>
      </c>
      <c r="L45" s="27">
        <v>61809.4</v>
      </c>
      <c r="M45" s="10">
        <f t="shared" si="4"/>
        <v>0</v>
      </c>
      <c r="N45" s="29">
        <f t="shared" si="5"/>
        <v>0</v>
      </c>
      <c r="O45" s="29">
        <f t="shared" si="6"/>
        <v>0</v>
      </c>
      <c r="P45" s="29">
        <f t="shared" si="7"/>
        <v>0</v>
      </c>
      <c r="Q45" s="13">
        <f t="shared" si="8"/>
        <v>0</v>
      </c>
      <c r="R45" s="30">
        <f t="shared" si="9"/>
        <v>0.08416666678385809</v>
      </c>
      <c r="S45" s="31">
        <f t="shared" si="10"/>
        <v>0</v>
      </c>
      <c r="AC45" s="43">
        <f t="shared" si="11"/>
        <v>40721.71208333333</v>
      </c>
      <c r="AD45" s="42">
        <f t="shared" si="12"/>
        <v>61809.4</v>
      </c>
      <c r="AE45" s="42">
        <f t="shared" si="13"/>
        <v>63257.4</v>
      </c>
      <c r="AF45" s="42">
        <f t="shared" si="14"/>
        <v>61986.8</v>
      </c>
      <c r="AG45" s="42">
        <f t="shared" si="15"/>
        <v>58717.8</v>
      </c>
    </row>
    <row r="46" spans="1:33" ht="15">
      <c r="A46" s="24">
        <v>40721.71559027778</v>
      </c>
      <c r="B46" s="25">
        <v>58.0883255004883</v>
      </c>
      <c r="C46" s="32">
        <v>2000</v>
      </c>
      <c r="D46" s="26">
        <v>1532</v>
      </c>
      <c r="E46" s="27">
        <v>0</v>
      </c>
      <c r="F46" s="27">
        <f t="shared" si="0"/>
        <v>0</v>
      </c>
      <c r="G46" s="27">
        <f t="shared" si="1"/>
        <v>0</v>
      </c>
      <c r="H46" s="27">
        <v>313</v>
      </c>
      <c r="I46" s="27">
        <v>1596</v>
      </c>
      <c r="J46" s="27">
        <f t="shared" si="2"/>
        <v>957.5999999999999</v>
      </c>
      <c r="K46" s="28">
        <f t="shared" si="3"/>
        <v>638.4000000000001</v>
      </c>
      <c r="L46" s="27">
        <v>61766.8</v>
      </c>
      <c r="M46" s="10">
        <f t="shared" si="4"/>
        <v>0</v>
      </c>
      <c r="N46" s="29">
        <f t="shared" si="5"/>
        <v>0</v>
      </c>
      <c r="O46" s="29">
        <f t="shared" si="6"/>
        <v>0</v>
      </c>
      <c r="P46" s="29">
        <f t="shared" si="7"/>
        <v>0</v>
      </c>
      <c r="Q46" s="13">
        <f t="shared" si="8"/>
        <v>0</v>
      </c>
      <c r="R46" s="30">
        <f t="shared" si="9"/>
        <v>0.08138888888061047</v>
      </c>
      <c r="S46" s="31">
        <f t="shared" si="10"/>
        <v>0</v>
      </c>
      <c r="AC46" s="43">
        <f t="shared" si="11"/>
        <v>40721.71559027778</v>
      </c>
      <c r="AD46" s="42">
        <f t="shared" si="12"/>
        <v>61766.8</v>
      </c>
      <c r="AE46" s="42">
        <f t="shared" si="13"/>
        <v>63298.8</v>
      </c>
      <c r="AF46" s="42">
        <f t="shared" si="14"/>
        <v>62028.200000000004</v>
      </c>
      <c r="AG46" s="42">
        <f t="shared" si="15"/>
        <v>58717.8</v>
      </c>
    </row>
    <row r="47" spans="1:33" ht="15">
      <c r="A47" s="24">
        <v>40721.718981481485</v>
      </c>
      <c r="B47" s="25">
        <v>57.9749069213867</v>
      </c>
      <c r="C47" s="32">
        <v>2000</v>
      </c>
      <c r="D47" s="26">
        <v>1536</v>
      </c>
      <c r="E47" s="27">
        <v>0</v>
      </c>
      <c r="F47" s="27">
        <f t="shared" si="0"/>
        <v>0</v>
      </c>
      <c r="G47" s="27">
        <f t="shared" si="1"/>
        <v>0</v>
      </c>
      <c r="H47" s="27">
        <v>313</v>
      </c>
      <c r="I47" s="27">
        <v>1596</v>
      </c>
      <c r="J47" s="27">
        <f t="shared" si="2"/>
        <v>957.5999999999999</v>
      </c>
      <c r="K47" s="28">
        <f t="shared" si="3"/>
        <v>638.4000000000001</v>
      </c>
      <c r="L47" s="27">
        <v>61763</v>
      </c>
      <c r="M47" s="10">
        <f t="shared" si="4"/>
        <v>0</v>
      </c>
      <c r="N47" s="29">
        <f t="shared" si="5"/>
        <v>0</v>
      </c>
      <c r="O47" s="29">
        <f t="shared" si="6"/>
        <v>0</v>
      </c>
      <c r="P47" s="29">
        <f t="shared" si="7"/>
        <v>0</v>
      </c>
      <c r="Q47" s="13">
        <f t="shared" si="8"/>
        <v>0</v>
      </c>
      <c r="R47" s="30">
        <f t="shared" si="9"/>
        <v>0.08444444445194677</v>
      </c>
      <c r="S47" s="31">
        <f t="shared" si="10"/>
        <v>0</v>
      </c>
      <c r="AC47" s="43">
        <f t="shared" si="11"/>
        <v>40721.718981481485</v>
      </c>
      <c r="AD47" s="42">
        <f t="shared" si="12"/>
        <v>61763</v>
      </c>
      <c r="AE47" s="42">
        <f t="shared" si="13"/>
        <v>63299</v>
      </c>
      <c r="AF47" s="42">
        <f t="shared" si="14"/>
        <v>62028.4</v>
      </c>
      <c r="AG47" s="42">
        <f t="shared" si="15"/>
        <v>58717.8</v>
      </c>
    </row>
    <row r="48" spans="1:33" ht="15">
      <c r="A48" s="24">
        <v>40721.7225</v>
      </c>
      <c r="B48" s="25">
        <v>58.8425598144531</v>
      </c>
      <c r="C48" s="32">
        <v>2000</v>
      </c>
      <c r="D48" s="26">
        <v>1466</v>
      </c>
      <c r="E48" s="27">
        <v>0</v>
      </c>
      <c r="F48" s="27">
        <f t="shared" si="0"/>
        <v>0</v>
      </c>
      <c r="G48" s="27">
        <f t="shared" si="1"/>
        <v>0</v>
      </c>
      <c r="H48" s="27">
        <v>313</v>
      </c>
      <c r="I48" s="27">
        <v>1596</v>
      </c>
      <c r="J48" s="27">
        <f t="shared" si="2"/>
        <v>957.5999999999999</v>
      </c>
      <c r="K48" s="28">
        <f t="shared" si="3"/>
        <v>638.4000000000001</v>
      </c>
      <c r="L48" s="27">
        <v>61768.4</v>
      </c>
      <c r="M48" s="10">
        <f t="shared" si="4"/>
        <v>0</v>
      </c>
      <c r="N48" s="29">
        <f t="shared" si="5"/>
        <v>0</v>
      </c>
      <c r="O48" s="29">
        <f t="shared" si="6"/>
        <v>0</v>
      </c>
      <c r="P48" s="29">
        <f t="shared" si="7"/>
        <v>0</v>
      </c>
      <c r="Q48" s="13">
        <f t="shared" si="8"/>
        <v>0</v>
      </c>
      <c r="R48" s="30">
        <f t="shared" si="9"/>
        <v>0.08333333325572312</v>
      </c>
      <c r="S48" s="31">
        <f t="shared" si="10"/>
        <v>0</v>
      </c>
      <c r="AC48" s="43">
        <f t="shared" si="11"/>
        <v>40721.7225</v>
      </c>
      <c r="AD48" s="42">
        <f t="shared" si="12"/>
        <v>61768.4</v>
      </c>
      <c r="AE48" s="42">
        <f t="shared" si="13"/>
        <v>63234.4</v>
      </c>
      <c r="AF48" s="42">
        <f t="shared" si="14"/>
        <v>61963.8</v>
      </c>
      <c r="AG48" s="42">
        <f t="shared" si="15"/>
        <v>58717.8</v>
      </c>
    </row>
    <row r="49" spans="1:33" ht="15">
      <c r="A49" s="24">
        <v>40721.72597222222</v>
      </c>
      <c r="B49" s="25">
        <v>58.2809295654297</v>
      </c>
      <c r="C49" s="32">
        <v>2000</v>
      </c>
      <c r="D49" s="26">
        <v>2120</v>
      </c>
      <c r="E49" s="27">
        <v>0</v>
      </c>
      <c r="F49" s="27">
        <f t="shared" si="0"/>
        <v>0</v>
      </c>
      <c r="G49" s="27">
        <f t="shared" si="1"/>
        <v>0</v>
      </c>
      <c r="H49" s="27">
        <v>313</v>
      </c>
      <c r="I49" s="27">
        <v>1596</v>
      </c>
      <c r="J49" s="27">
        <f t="shared" si="2"/>
        <v>957.5999999999999</v>
      </c>
      <c r="K49" s="28">
        <f t="shared" si="3"/>
        <v>638.4000000000001</v>
      </c>
      <c r="L49" s="27">
        <v>61805</v>
      </c>
      <c r="M49" s="10">
        <f t="shared" si="4"/>
        <v>0</v>
      </c>
      <c r="N49" s="29">
        <f t="shared" si="5"/>
        <v>0</v>
      </c>
      <c r="O49" s="29">
        <f t="shared" si="6"/>
        <v>0</v>
      </c>
      <c r="P49" s="29">
        <f t="shared" si="7"/>
        <v>0</v>
      </c>
      <c r="Q49" s="13">
        <f t="shared" si="8"/>
        <v>0</v>
      </c>
      <c r="R49" s="30">
        <f t="shared" si="9"/>
        <v>0.08333333325572312</v>
      </c>
      <c r="S49" s="31">
        <f t="shared" si="10"/>
        <v>0</v>
      </c>
      <c r="AC49" s="43">
        <f t="shared" si="11"/>
        <v>40721.72597222222</v>
      </c>
      <c r="AD49" s="42">
        <f t="shared" si="12"/>
        <v>61805</v>
      </c>
      <c r="AE49" s="42">
        <f t="shared" si="13"/>
        <v>63925</v>
      </c>
      <c r="AF49" s="42">
        <f t="shared" si="14"/>
        <v>62654.4</v>
      </c>
      <c r="AG49" s="42">
        <f t="shared" si="15"/>
        <v>58717.8</v>
      </c>
    </row>
    <row r="50" spans="1:33" ht="15">
      <c r="A50" s="24">
        <v>40721.72944444444</v>
      </c>
      <c r="B50" s="25">
        <v>56.3034973144531</v>
      </c>
      <c r="C50" s="32">
        <v>2000</v>
      </c>
      <c r="D50" s="26">
        <v>2257</v>
      </c>
      <c r="E50" s="27">
        <v>0</v>
      </c>
      <c r="F50" s="27">
        <f t="shared" si="0"/>
        <v>0</v>
      </c>
      <c r="G50" s="27">
        <f t="shared" si="1"/>
        <v>0</v>
      </c>
      <c r="H50" s="27">
        <v>313</v>
      </c>
      <c r="I50" s="27">
        <v>1596</v>
      </c>
      <c r="J50" s="27">
        <f t="shared" si="2"/>
        <v>957.5999999999999</v>
      </c>
      <c r="K50" s="28">
        <f t="shared" si="3"/>
        <v>638.4000000000001</v>
      </c>
      <c r="L50" s="27">
        <v>61699.1</v>
      </c>
      <c r="M50" s="10">
        <f t="shared" si="4"/>
        <v>0</v>
      </c>
      <c r="N50" s="29">
        <f t="shared" si="5"/>
        <v>0</v>
      </c>
      <c r="O50" s="29">
        <f t="shared" si="6"/>
        <v>0</v>
      </c>
      <c r="P50" s="29">
        <f t="shared" si="7"/>
        <v>0</v>
      </c>
      <c r="Q50" s="13">
        <f t="shared" si="8"/>
        <v>0</v>
      </c>
      <c r="R50" s="30">
        <f t="shared" si="9"/>
        <v>0.08194444456603378</v>
      </c>
      <c r="S50" s="31">
        <f t="shared" si="10"/>
        <v>0</v>
      </c>
      <c r="AC50" s="43">
        <f t="shared" si="11"/>
        <v>40721.72944444444</v>
      </c>
      <c r="AD50" s="42">
        <f t="shared" si="12"/>
        <v>61699.1</v>
      </c>
      <c r="AE50" s="42">
        <f t="shared" si="13"/>
        <v>63956.1</v>
      </c>
      <c r="AF50" s="42">
        <f t="shared" si="14"/>
        <v>62685.5</v>
      </c>
      <c r="AG50" s="42">
        <f t="shared" si="15"/>
        <v>58717.8</v>
      </c>
    </row>
    <row r="51" spans="1:33" ht="15">
      <c r="A51" s="24">
        <v>40721.7328587963</v>
      </c>
      <c r="B51" s="25">
        <v>54.0992317199707</v>
      </c>
      <c r="C51" s="32">
        <v>2000</v>
      </c>
      <c r="D51" s="26">
        <v>2439</v>
      </c>
      <c r="E51" s="27">
        <v>0</v>
      </c>
      <c r="F51" s="27">
        <f t="shared" si="0"/>
        <v>0</v>
      </c>
      <c r="G51" s="27">
        <f t="shared" si="1"/>
        <v>0</v>
      </c>
      <c r="H51" s="27">
        <v>313</v>
      </c>
      <c r="I51" s="27">
        <v>1596</v>
      </c>
      <c r="J51" s="27">
        <f t="shared" si="2"/>
        <v>957.5999999999999</v>
      </c>
      <c r="K51" s="28">
        <f t="shared" si="3"/>
        <v>638.4000000000001</v>
      </c>
      <c r="L51" s="27">
        <v>61511.8</v>
      </c>
      <c r="M51" s="10">
        <f t="shared" si="4"/>
        <v>0</v>
      </c>
      <c r="N51" s="29">
        <f t="shared" si="5"/>
        <v>0</v>
      </c>
      <c r="O51" s="29">
        <f t="shared" si="6"/>
        <v>0</v>
      </c>
      <c r="P51" s="29">
        <f t="shared" si="7"/>
        <v>0</v>
      </c>
      <c r="Q51" s="13">
        <f t="shared" si="8"/>
        <v>0</v>
      </c>
      <c r="R51" s="30">
        <f t="shared" si="9"/>
        <v>0.08444444445194677</v>
      </c>
      <c r="S51" s="31">
        <f t="shared" si="10"/>
        <v>0</v>
      </c>
      <c r="AC51" s="43">
        <f t="shared" si="11"/>
        <v>40721.7328587963</v>
      </c>
      <c r="AD51" s="42">
        <f t="shared" si="12"/>
        <v>61511.8</v>
      </c>
      <c r="AE51" s="42">
        <f t="shared" si="13"/>
        <v>63950.8</v>
      </c>
      <c r="AF51" s="42">
        <f t="shared" si="14"/>
        <v>62680.200000000004</v>
      </c>
      <c r="AG51" s="42">
        <f t="shared" si="15"/>
        <v>58717.8</v>
      </c>
    </row>
    <row r="52" spans="1:33" ht="15">
      <c r="A52" s="24">
        <v>40721.73637731482</v>
      </c>
      <c r="B52" s="25">
        <v>53.6201324462891</v>
      </c>
      <c r="C52" s="32">
        <v>2000</v>
      </c>
      <c r="D52" s="26">
        <v>2444</v>
      </c>
      <c r="E52" s="27">
        <v>0</v>
      </c>
      <c r="F52" s="27">
        <f t="shared" si="0"/>
        <v>0</v>
      </c>
      <c r="G52" s="27">
        <f t="shared" si="1"/>
        <v>0</v>
      </c>
      <c r="H52" s="27">
        <v>313</v>
      </c>
      <c r="I52" s="27">
        <v>1596</v>
      </c>
      <c r="J52" s="27">
        <f t="shared" si="2"/>
        <v>957.5999999999999</v>
      </c>
      <c r="K52" s="28">
        <f t="shared" si="3"/>
        <v>638.4000000000001</v>
      </c>
      <c r="L52" s="27">
        <v>61531.6</v>
      </c>
      <c r="M52" s="10">
        <f t="shared" si="4"/>
        <v>0</v>
      </c>
      <c r="N52" s="29">
        <f t="shared" si="5"/>
        <v>0</v>
      </c>
      <c r="O52" s="29">
        <f t="shared" si="6"/>
        <v>0</v>
      </c>
      <c r="P52" s="29">
        <f t="shared" si="7"/>
        <v>0</v>
      </c>
      <c r="Q52" s="13">
        <f t="shared" si="8"/>
        <v>0</v>
      </c>
      <c r="R52" s="30">
        <f t="shared" si="9"/>
        <v>0.08472222212003544</v>
      </c>
      <c r="S52" s="31">
        <f t="shared" si="10"/>
        <v>0</v>
      </c>
      <c r="AC52" s="43">
        <f t="shared" si="11"/>
        <v>40721.73637731482</v>
      </c>
      <c r="AD52" s="42">
        <f t="shared" si="12"/>
        <v>61531.6</v>
      </c>
      <c r="AE52" s="42">
        <f t="shared" si="13"/>
        <v>63975.6</v>
      </c>
      <c r="AF52" s="42">
        <f t="shared" si="14"/>
        <v>62705</v>
      </c>
      <c r="AG52" s="42">
        <f t="shared" si="15"/>
        <v>58717.8</v>
      </c>
    </row>
    <row r="53" spans="1:33" ht="15">
      <c r="A53" s="24">
        <v>40721.739907407406</v>
      </c>
      <c r="B53" s="25">
        <v>53.6288108825684</v>
      </c>
      <c r="C53" s="32">
        <v>2000</v>
      </c>
      <c r="D53" s="26">
        <v>2436</v>
      </c>
      <c r="E53" s="27">
        <v>0</v>
      </c>
      <c r="F53" s="27">
        <f t="shared" si="0"/>
        <v>0</v>
      </c>
      <c r="G53" s="27">
        <f t="shared" si="1"/>
        <v>0</v>
      </c>
      <c r="H53" s="27">
        <v>313</v>
      </c>
      <c r="I53" s="27">
        <v>1596</v>
      </c>
      <c r="J53" s="27">
        <f t="shared" si="2"/>
        <v>957.5999999999999</v>
      </c>
      <c r="K53" s="28">
        <f t="shared" si="3"/>
        <v>638.4000000000001</v>
      </c>
      <c r="L53" s="27">
        <v>61506.8</v>
      </c>
      <c r="M53" s="10">
        <f t="shared" si="4"/>
        <v>0</v>
      </c>
      <c r="N53" s="29">
        <f t="shared" si="5"/>
        <v>0</v>
      </c>
      <c r="O53" s="29">
        <f t="shared" si="6"/>
        <v>0</v>
      </c>
      <c r="P53" s="29">
        <f t="shared" si="7"/>
        <v>0</v>
      </c>
      <c r="Q53" s="13">
        <f t="shared" si="8"/>
        <v>0</v>
      </c>
      <c r="R53" s="30">
        <f t="shared" si="9"/>
        <v>0.0833333334303461</v>
      </c>
      <c r="S53" s="31">
        <f t="shared" si="10"/>
        <v>0</v>
      </c>
      <c r="AC53" s="43">
        <f t="shared" si="11"/>
        <v>40721.739907407406</v>
      </c>
      <c r="AD53" s="42">
        <f t="shared" si="12"/>
        <v>61506.8</v>
      </c>
      <c r="AE53" s="42">
        <f t="shared" si="13"/>
        <v>63942.8</v>
      </c>
      <c r="AF53" s="42">
        <f t="shared" si="14"/>
        <v>62672.200000000004</v>
      </c>
      <c r="AG53" s="42">
        <f t="shared" si="15"/>
        <v>58717.8</v>
      </c>
    </row>
    <row r="54" spans="1:33" ht="15">
      <c r="A54" s="24">
        <v>40721.74337962963</v>
      </c>
      <c r="B54" s="25">
        <v>53.2821311950684</v>
      </c>
      <c r="C54" s="32">
        <v>2000</v>
      </c>
      <c r="D54" s="26">
        <v>2537</v>
      </c>
      <c r="E54" s="27">
        <v>0</v>
      </c>
      <c r="F54" s="27">
        <f t="shared" si="0"/>
        <v>0</v>
      </c>
      <c r="G54" s="27">
        <f t="shared" si="1"/>
        <v>0</v>
      </c>
      <c r="H54" s="27">
        <v>313</v>
      </c>
      <c r="I54" s="27">
        <v>1596</v>
      </c>
      <c r="J54" s="27">
        <f t="shared" si="2"/>
        <v>957.5999999999999</v>
      </c>
      <c r="K54" s="28">
        <f t="shared" si="3"/>
        <v>638.4000000000001</v>
      </c>
      <c r="L54" s="27">
        <v>61446.1</v>
      </c>
      <c r="M54" s="10">
        <f t="shared" si="4"/>
        <v>0</v>
      </c>
      <c r="N54" s="29">
        <f t="shared" si="5"/>
        <v>0</v>
      </c>
      <c r="O54" s="29">
        <f t="shared" si="6"/>
        <v>0</v>
      </c>
      <c r="P54" s="29">
        <f t="shared" si="7"/>
        <v>0</v>
      </c>
      <c r="Q54" s="13">
        <f t="shared" si="8"/>
        <v>0</v>
      </c>
      <c r="R54" s="30">
        <f t="shared" si="9"/>
        <v>0.08333333325572312</v>
      </c>
      <c r="S54" s="31">
        <f t="shared" si="10"/>
        <v>0</v>
      </c>
      <c r="AC54" s="43">
        <f t="shared" si="11"/>
        <v>40721.74337962963</v>
      </c>
      <c r="AD54" s="42">
        <f t="shared" si="12"/>
        <v>61446.1</v>
      </c>
      <c r="AE54" s="42">
        <f t="shared" si="13"/>
        <v>63983.1</v>
      </c>
      <c r="AF54" s="42">
        <f t="shared" si="14"/>
        <v>62712.5</v>
      </c>
      <c r="AG54" s="42">
        <f t="shared" si="15"/>
        <v>58717.8</v>
      </c>
    </row>
    <row r="55" spans="1:33" ht="15">
      <c r="A55" s="24">
        <v>40721.74685185185</v>
      </c>
      <c r="B55" s="25">
        <v>53.0055961608887</v>
      </c>
      <c r="C55" s="32">
        <v>2000</v>
      </c>
      <c r="D55" s="26">
        <v>2713</v>
      </c>
      <c r="E55" s="27">
        <v>0</v>
      </c>
      <c r="F55" s="27">
        <f t="shared" si="0"/>
        <v>0</v>
      </c>
      <c r="G55" s="27">
        <f t="shared" si="1"/>
        <v>0</v>
      </c>
      <c r="H55" s="27">
        <v>313</v>
      </c>
      <c r="I55" s="27">
        <v>1596</v>
      </c>
      <c r="J55" s="27">
        <f t="shared" si="2"/>
        <v>957.5999999999999</v>
      </c>
      <c r="K55" s="28">
        <f t="shared" si="3"/>
        <v>638.4000000000001</v>
      </c>
      <c r="L55" s="27">
        <v>61293.8</v>
      </c>
      <c r="M55" s="10">
        <f t="shared" si="4"/>
        <v>0</v>
      </c>
      <c r="N55" s="29">
        <f t="shared" si="5"/>
        <v>0</v>
      </c>
      <c r="O55" s="29">
        <f t="shared" si="6"/>
        <v>0</v>
      </c>
      <c r="P55" s="29">
        <f t="shared" si="7"/>
        <v>0</v>
      </c>
      <c r="Q55" s="13">
        <f t="shared" si="8"/>
        <v>0</v>
      </c>
      <c r="R55" s="30">
        <f t="shared" si="9"/>
        <v>0.08722222218057141</v>
      </c>
      <c r="S55" s="31">
        <f t="shared" si="10"/>
        <v>0</v>
      </c>
      <c r="AC55" s="43">
        <f t="shared" si="11"/>
        <v>40721.74685185185</v>
      </c>
      <c r="AD55" s="42">
        <f t="shared" si="12"/>
        <v>61293.8</v>
      </c>
      <c r="AE55" s="42">
        <f t="shared" si="13"/>
        <v>64006.8</v>
      </c>
      <c r="AF55" s="42">
        <f t="shared" si="14"/>
        <v>62736.200000000004</v>
      </c>
      <c r="AG55" s="42">
        <f t="shared" si="15"/>
        <v>58717.8</v>
      </c>
    </row>
    <row r="56" spans="1:33" ht="15">
      <c r="A56" s="24">
        <v>40721.75048611111</v>
      </c>
      <c r="B56" s="25">
        <v>52.9920883178711</v>
      </c>
      <c r="C56" s="32">
        <v>2000</v>
      </c>
      <c r="D56" s="26">
        <v>2989</v>
      </c>
      <c r="E56" s="27">
        <v>0</v>
      </c>
      <c r="F56" s="27">
        <f t="shared" si="0"/>
        <v>0</v>
      </c>
      <c r="G56" s="27">
        <f t="shared" si="1"/>
        <v>0</v>
      </c>
      <c r="H56" s="27">
        <v>313</v>
      </c>
      <c r="I56" s="27">
        <v>1596</v>
      </c>
      <c r="J56" s="27">
        <f t="shared" si="2"/>
        <v>957.5999999999999</v>
      </c>
      <c r="K56" s="28">
        <f t="shared" si="3"/>
        <v>638.4000000000001</v>
      </c>
      <c r="L56" s="27">
        <v>61211.6</v>
      </c>
      <c r="M56" s="10">
        <f t="shared" si="4"/>
        <v>0</v>
      </c>
      <c r="N56" s="29">
        <f t="shared" si="5"/>
        <v>0</v>
      </c>
      <c r="O56" s="29">
        <f t="shared" si="6"/>
        <v>0</v>
      </c>
      <c r="P56" s="29">
        <f t="shared" si="7"/>
        <v>0</v>
      </c>
      <c r="Q56" s="13">
        <f t="shared" si="8"/>
        <v>0</v>
      </c>
      <c r="R56" s="30">
        <f t="shared" si="9"/>
        <v>0.07916666666278616</v>
      </c>
      <c r="S56" s="31">
        <f t="shared" si="10"/>
        <v>0</v>
      </c>
      <c r="AC56" s="43">
        <f t="shared" si="11"/>
        <v>40721.75048611111</v>
      </c>
      <c r="AD56" s="42">
        <f t="shared" si="12"/>
        <v>61211.6</v>
      </c>
      <c r="AE56" s="42">
        <f t="shared" si="13"/>
        <v>64200.6</v>
      </c>
      <c r="AF56" s="42">
        <f t="shared" si="14"/>
        <v>62930</v>
      </c>
      <c r="AG56" s="42">
        <f t="shared" si="15"/>
        <v>58717.8</v>
      </c>
    </row>
    <row r="57" spans="1:33" ht="15">
      <c r="A57" s="24">
        <v>40721.75378472222</v>
      </c>
      <c r="B57" s="25">
        <v>51.2288856506348</v>
      </c>
      <c r="C57" s="32">
        <v>2000</v>
      </c>
      <c r="D57" s="26">
        <v>3220</v>
      </c>
      <c r="E57" s="27">
        <v>0</v>
      </c>
      <c r="F57" s="27">
        <f t="shared" si="0"/>
        <v>0</v>
      </c>
      <c r="G57" s="27">
        <f t="shared" si="1"/>
        <v>0</v>
      </c>
      <c r="H57" s="27">
        <v>313</v>
      </c>
      <c r="I57" s="27">
        <v>1596</v>
      </c>
      <c r="J57" s="27">
        <f t="shared" si="2"/>
        <v>957.5999999999999</v>
      </c>
      <c r="K57" s="28">
        <f t="shared" si="3"/>
        <v>638.4000000000001</v>
      </c>
      <c r="L57" s="27">
        <v>60966.2</v>
      </c>
      <c r="M57" s="10">
        <f t="shared" si="4"/>
        <v>0</v>
      </c>
      <c r="N57" s="29">
        <f t="shared" si="5"/>
        <v>0</v>
      </c>
      <c r="O57" s="29">
        <f t="shared" si="6"/>
        <v>0</v>
      </c>
      <c r="P57" s="29">
        <f t="shared" si="7"/>
        <v>0</v>
      </c>
      <c r="Q57" s="13">
        <f t="shared" si="8"/>
        <v>0</v>
      </c>
      <c r="R57" s="30">
        <f t="shared" si="9"/>
        <v>0.08416666678385809</v>
      </c>
      <c r="S57" s="31">
        <f t="shared" si="10"/>
        <v>0</v>
      </c>
      <c r="AC57" s="43">
        <f t="shared" si="11"/>
        <v>40721.75378472222</v>
      </c>
      <c r="AD57" s="42">
        <f t="shared" si="12"/>
        <v>60966.2</v>
      </c>
      <c r="AE57" s="42">
        <f t="shared" si="13"/>
        <v>64186.2</v>
      </c>
      <c r="AF57" s="42">
        <f t="shared" si="14"/>
        <v>62915.6</v>
      </c>
      <c r="AG57" s="42">
        <f t="shared" si="15"/>
        <v>58717.8</v>
      </c>
    </row>
    <row r="58" spans="1:33" ht="15">
      <c r="A58" s="24">
        <v>40721.75729166667</v>
      </c>
      <c r="B58" s="25">
        <v>50.0383415222168</v>
      </c>
      <c r="C58" s="32">
        <v>2000</v>
      </c>
      <c r="D58" s="26">
        <v>3509</v>
      </c>
      <c r="E58" s="27">
        <v>0</v>
      </c>
      <c r="F58" s="27">
        <f t="shared" si="0"/>
        <v>0</v>
      </c>
      <c r="G58" s="27">
        <f t="shared" si="1"/>
        <v>0</v>
      </c>
      <c r="H58" s="27">
        <v>313</v>
      </c>
      <c r="I58" s="27">
        <v>1596</v>
      </c>
      <c r="J58" s="27">
        <f t="shared" si="2"/>
        <v>957.5999999999999</v>
      </c>
      <c r="K58" s="28">
        <f t="shared" si="3"/>
        <v>638.4000000000001</v>
      </c>
      <c r="L58" s="27">
        <v>60770.5</v>
      </c>
      <c r="M58" s="10">
        <f t="shared" si="4"/>
        <v>0</v>
      </c>
      <c r="N58" s="29">
        <f t="shared" si="5"/>
        <v>0</v>
      </c>
      <c r="O58" s="29">
        <f t="shared" si="6"/>
        <v>0</v>
      </c>
      <c r="P58" s="29">
        <f t="shared" si="7"/>
        <v>0</v>
      </c>
      <c r="Q58" s="13">
        <f t="shared" si="8"/>
        <v>0</v>
      </c>
      <c r="R58" s="30">
        <f t="shared" si="9"/>
        <v>0.08333333325572312</v>
      </c>
      <c r="S58" s="31">
        <f t="shared" si="10"/>
        <v>0</v>
      </c>
      <c r="AC58" s="43">
        <f t="shared" si="11"/>
        <v>40721.75729166667</v>
      </c>
      <c r="AD58" s="42">
        <f t="shared" si="12"/>
        <v>60770.5</v>
      </c>
      <c r="AE58" s="42">
        <f t="shared" si="13"/>
        <v>64279.5</v>
      </c>
      <c r="AF58" s="42">
        <f t="shared" si="14"/>
        <v>63008.9</v>
      </c>
      <c r="AG58" s="42">
        <f t="shared" si="15"/>
        <v>58717.8</v>
      </c>
    </row>
    <row r="59" spans="1:33" ht="15">
      <c r="A59" s="24">
        <v>40721.76076388889</v>
      </c>
      <c r="B59" s="25">
        <v>48.5438957214355</v>
      </c>
      <c r="C59" s="32">
        <v>2000</v>
      </c>
      <c r="D59" s="26">
        <v>3705</v>
      </c>
      <c r="E59" s="27">
        <v>0</v>
      </c>
      <c r="F59" s="27">
        <f t="shared" si="0"/>
        <v>0</v>
      </c>
      <c r="G59" s="27">
        <f t="shared" si="1"/>
        <v>0</v>
      </c>
      <c r="H59" s="27">
        <v>313</v>
      </c>
      <c r="I59" s="27">
        <v>1596</v>
      </c>
      <c r="J59" s="27">
        <f t="shared" si="2"/>
        <v>957.5999999999999</v>
      </c>
      <c r="K59" s="28">
        <f t="shared" si="3"/>
        <v>638.4000000000001</v>
      </c>
      <c r="L59" s="27">
        <v>60547.3</v>
      </c>
      <c r="M59" s="10">
        <f t="shared" si="4"/>
        <v>0</v>
      </c>
      <c r="N59" s="29">
        <f t="shared" si="5"/>
        <v>0</v>
      </c>
      <c r="O59" s="29">
        <f t="shared" si="6"/>
        <v>0</v>
      </c>
      <c r="P59" s="29">
        <f t="shared" si="7"/>
        <v>0</v>
      </c>
      <c r="Q59" s="13">
        <f t="shared" si="8"/>
        <v>0</v>
      </c>
      <c r="R59" s="30">
        <f t="shared" si="9"/>
        <v>0.08250000007683411</v>
      </c>
      <c r="S59" s="31">
        <f t="shared" si="10"/>
        <v>0</v>
      </c>
      <c r="AC59" s="43">
        <f t="shared" si="11"/>
        <v>40721.76076388889</v>
      </c>
      <c r="AD59" s="42">
        <f t="shared" si="12"/>
        <v>60547.3</v>
      </c>
      <c r="AE59" s="42">
        <f t="shared" si="13"/>
        <v>64252.3</v>
      </c>
      <c r="AF59" s="42">
        <f t="shared" si="14"/>
        <v>62981.700000000004</v>
      </c>
      <c r="AG59" s="42">
        <f t="shared" si="15"/>
        <v>58717.8</v>
      </c>
    </row>
    <row r="60" spans="1:33" ht="15">
      <c r="A60" s="24">
        <v>40721.76420138889</v>
      </c>
      <c r="B60" s="25">
        <v>48.2340927124023</v>
      </c>
      <c r="C60" s="32">
        <v>2000</v>
      </c>
      <c r="D60" s="26">
        <v>3904</v>
      </c>
      <c r="E60" s="27">
        <v>0</v>
      </c>
      <c r="F60" s="27">
        <f t="shared" si="0"/>
        <v>0</v>
      </c>
      <c r="G60" s="27">
        <f t="shared" si="1"/>
        <v>0</v>
      </c>
      <c r="H60" s="27">
        <v>313</v>
      </c>
      <c r="I60" s="27">
        <v>1596</v>
      </c>
      <c r="J60" s="27">
        <f t="shared" si="2"/>
        <v>957.5999999999999</v>
      </c>
      <c r="K60" s="28">
        <f t="shared" si="3"/>
        <v>638.4000000000001</v>
      </c>
      <c r="L60" s="27">
        <v>60510.2</v>
      </c>
      <c r="M60" s="10">
        <f t="shared" si="4"/>
        <v>0</v>
      </c>
      <c r="N60" s="29">
        <f t="shared" si="5"/>
        <v>0</v>
      </c>
      <c r="O60" s="29">
        <f t="shared" si="6"/>
        <v>0</v>
      </c>
      <c r="P60" s="29">
        <f t="shared" si="7"/>
        <v>0</v>
      </c>
      <c r="Q60" s="13">
        <f t="shared" si="8"/>
        <v>0</v>
      </c>
      <c r="R60" s="30">
        <f t="shared" si="9"/>
        <v>0.08416666660923511</v>
      </c>
      <c r="S60" s="31">
        <f t="shared" si="10"/>
        <v>0</v>
      </c>
      <c r="AC60" s="43">
        <f t="shared" si="11"/>
        <v>40721.76420138889</v>
      </c>
      <c r="AD60" s="42">
        <f t="shared" si="12"/>
        <v>60510.2</v>
      </c>
      <c r="AE60" s="42">
        <f t="shared" si="13"/>
        <v>64414.2</v>
      </c>
      <c r="AF60" s="42">
        <f t="shared" si="14"/>
        <v>63143.6</v>
      </c>
      <c r="AG60" s="42">
        <f t="shared" si="15"/>
        <v>58717.8</v>
      </c>
    </row>
    <row r="61" spans="1:33" ht="15">
      <c r="A61" s="24">
        <v>40721.76770833333</v>
      </c>
      <c r="B61" s="25">
        <v>48.3401069641113</v>
      </c>
      <c r="C61" s="32">
        <v>2000</v>
      </c>
      <c r="D61" s="26">
        <v>3864</v>
      </c>
      <c r="E61" s="27">
        <v>0</v>
      </c>
      <c r="F61" s="27">
        <f t="shared" si="0"/>
        <v>0</v>
      </c>
      <c r="G61" s="27">
        <f t="shared" si="1"/>
        <v>0</v>
      </c>
      <c r="H61" s="27">
        <v>313</v>
      </c>
      <c r="I61" s="27">
        <v>1596</v>
      </c>
      <c r="J61" s="27">
        <f t="shared" si="2"/>
        <v>957.5999999999999</v>
      </c>
      <c r="K61" s="28">
        <f t="shared" si="3"/>
        <v>638.4000000000001</v>
      </c>
      <c r="L61" s="27">
        <v>60434.2</v>
      </c>
      <c r="M61" s="10">
        <f t="shared" si="4"/>
        <v>0</v>
      </c>
      <c r="N61" s="29">
        <f t="shared" si="5"/>
        <v>0</v>
      </c>
      <c r="O61" s="29">
        <f t="shared" si="6"/>
        <v>0</v>
      </c>
      <c r="P61" s="29">
        <f t="shared" si="7"/>
        <v>0</v>
      </c>
      <c r="Q61" s="13">
        <f t="shared" si="8"/>
        <v>0</v>
      </c>
      <c r="R61" s="30">
        <f t="shared" si="9"/>
        <v>0.08305555558763444</v>
      </c>
      <c r="S61" s="31">
        <f t="shared" si="10"/>
        <v>0</v>
      </c>
      <c r="AC61" s="43">
        <f t="shared" si="11"/>
        <v>40721.76770833333</v>
      </c>
      <c r="AD61" s="42">
        <f t="shared" si="12"/>
        <v>60434.2</v>
      </c>
      <c r="AE61" s="42">
        <f t="shared" si="13"/>
        <v>64298.2</v>
      </c>
      <c r="AF61" s="42">
        <f t="shared" si="14"/>
        <v>63027.6</v>
      </c>
      <c r="AG61" s="42">
        <f t="shared" si="15"/>
        <v>58717.8</v>
      </c>
    </row>
    <row r="62" spans="1:33" ht="15">
      <c r="A62" s="24">
        <v>40721.77116898148</v>
      </c>
      <c r="B62" s="25">
        <v>48.229866027832</v>
      </c>
      <c r="C62" s="32">
        <v>2000</v>
      </c>
      <c r="D62" s="26">
        <v>3969</v>
      </c>
      <c r="E62" s="27">
        <v>0</v>
      </c>
      <c r="F62" s="27">
        <f t="shared" si="0"/>
        <v>0</v>
      </c>
      <c r="G62" s="27">
        <f t="shared" si="1"/>
        <v>0</v>
      </c>
      <c r="H62" s="27">
        <v>313</v>
      </c>
      <c r="I62" s="27">
        <v>1596</v>
      </c>
      <c r="J62" s="27">
        <f t="shared" si="2"/>
        <v>957.5999999999999</v>
      </c>
      <c r="K62" s="28">
        <f t="shared" si="3"/>
        <v>638.4000000000001</v>
      </c>
      <c r="L62" s="27">
        <v>60357.6</v>
      </c>
      <c r="M62" s="10">
        <f t="shared" si="4"/>
        <v>0</v>
      </c>
      <c r="N62" s="29">
        <f t="shared" si="5"/>
        <v>0</v>
      </c>
      <c r="O62" s="29">
        <f t="shared" si="6"/>
        <v>0</v>
      </c>
      <c r="P62" s="29">
        <f t="shared" si="7"/>
        <v>0</v>
      </c>
      <c r="Q62" s="13">
        <f t="shared" si="8"/>
        <v>0</v>
      </c>
      <c r="R62" s="30">
        <f t="shared" si="9"/>
        <v>0.08361111109843478</v>
      </c>
      <c r="S62" s="31">
        <f t="shared" si="10"/>
        <v>0</v>
      </c>
      <c r="AC62" s="43">
        <f t="shared" si="11"/>
        <v>40721.77116898148</v>
      </c>
      <c r="AD62" s="42">
        <f t="shared" si="12"/>
        <v>60357.6</v>
      </c>
      <c r="AE62" s="42">
        <f t="shared" si="13"/>
        <v>64326.6</v>
      </c>
      <c r="AF62" s="42">
        <f t="shared" si="14"/>
        <v>63056</v>
      </c>
      <c r="AG62" s="42">
        <f t="shared" si="15"/>
        <v>58717.8</v>
      </c>
    </row>
    <row r="63" spans="1:33" ht="15">
      <c r="A63" s="24">
        <v>40721.77465277778</v>
      </c>
      <c r="B63" s="25">
        <v>47.6106567382813</v>
      </c>
      <c r="C63" s="32">
        <v>2000</v>
      </c>
      <c r="D63" s="26">
        <v>4101</v>
      </c>
      <c r="E63" s="27">
        <v>0</v>
      </c>
      <c r="F63" s="27">
        <f t="shared" si="0"/>
        <v>0</v>
      </c>
      <c r="G63" s="27">
        <f t="shared" si="1"/>
        <v>0</v>
      </c>
      <c r="H63" s="27">
        <v>313</v>
      </c>
      <c r="I63" s="27">
        <v>1596</v>
      </c>
      <c r="J63" s="27">
        <f t="shared" si="2"/>
        <v>957.5999999999999</v>
      </c>
      <c r="K63" s="28">
        <f t="shared" si="3"/>
        <v>638.4000000000001</v>
      </c>
      <c r="L63" s="27">
        <v>60211.8</v>
      </c>
      <c r="M63" s="10">
        <f t="shared" si="4"/>
        <v>0</v>
      </c>
      <c r="N63" s="29">
        <f t="shared" si="5"/>
        <v>0</v>
      </c>
      <c r="O63" s="29">
        <f t="shared" si="6"/>
        <v>0</v>
      </c>
      <c r="P63" s="29">
        <f t="shared" si="7"/>
        <v>0</v>
      </c>
      <c r="Q63" s="13">
        <f t="shared" si="8"/>
        <v>0</v>
      </c>
      <c r="R63" s="30">
        <f t="shared" si="9"/>
        <v>0.08305555558763444</v>
      </c>
      <c r="S63" s="31">
        <f t="shared" si="10"/>
        <v>0</v>
      </c>
      <c r="AC63" s="43">
        <f t="shared" si="11"/>
        <v>40721.77465277778</v>
      </c>
      <c r="AD63" s="42">
        <f t="shared" si="12"/>
        <v>60211.8</v>
      </c>
      <c r="AE63" s="42">
        <f t="shared" si="13"/>
        <v>64312.8</v>
      </c>
      <c r="AF63" s="42">
        <f t="shared" si="14"/>
        <v>63042.200000000004</v>
      </c>
      <c r="AG63" s="42">
        <f t="shared" si="15"/>
        <v>58717.8</v>
      </c>
    </row>
    <row r="64" spans="1:33" ht="15">
      <c r="A64" s="24">
        <v>40721.77811342593</v>
      </c>
      <c r="B64" s="25">
        <v>46.9164047241211</v>
      </c>
      <c r="C64" s="32">
        <v>2000</v>
      </c>
      <c r="D64" s="26">
        <v>4342</v>
      </c>
      <c r="E64" s="27">
        <v>0</v>
      </c>
      <c r="F64" s="27">
        <f t="shared" si="0"/>
        <v>0</v>
      </c>
      <c r="G64" s="27">
        <f t="shared" si="1"/>
        <v>0</v>
      </c>
      <c r="H64" s="27">
        <v>313</v>
      </c>
      <c r="I64" s="27">
        <v>1596</v>
      </c>
      <c r="J64" s="27">
        <f t="shared" si="2"/>
        <v>957.5999999999999</v>
      </c>
      <c r="K64" s="28">
        <f t="shared" si="3"/>
        <v>638.4000000000001</v>
      </c>
      <c r="L64" s="27">
        <v>60026.2</v>
      </c>
      <c r="M64" s="10">
        <f t="shared" si="4"/>
        <v>0</v>
      </c>
      <c r="N64" s="29">
        <f t="shared" si="5"/>
        <v>0</v>
      </c>
      <c r="O64" s="29">
        <f t="shared" si="6"/>
        <v>0</v>
      </c>
      <c r="P64" s="29">
        <f t="shared" si="7"/>
        <v>0</v>
      </c>
      <c r="Q64" s="13">
        <f t="shared" si="8"/>
        <v>0</v>
      </c>
      <c r="R64" s="30">
        <f t="shared" si="9"/>
        <v>0.08416666660923511</v>
      </c>
      <c r="S64" s="31">
        <f t="shared" si="10"/>
        <v>0</v>
      </c>
      <c r="AC64" s="43">
        <f t="shared" si="11"/>
        <v>40721.77811342593</v>
      </c>
      <c r="AD64" s="42">
        <f t="shared" si="12"/>
        <v>60026.2</v>
      </c>
      <c r="AE64" s="42">
        <f t="shared" si="13"/>
        <v>64368.2</v>
      </c>
      <c r="AF64" s="42">
        <f t="shared" si="14"/>
        <v>63097.6</v>
      </c>
      <c r="AG64" s="42">
        <f t="shared" si="15"/>
        <v>58717.8</v>
      </c>
    </row>
    <row r="65" spans="1:33" ht="15">
      <c r="A65" s="24">
        <v>40721.78162037037</v>
      </c>
      <c r="B65" s="25">
        <v>46.3900604248047</v>
      </c>
      <c r="C65" s="32">
        <v>2000</v>
      </c>
      <c r="D65" s="26">
        <v>4604</v>
      </c>
      <c r="E65" s="27">
        <v>0</v>
      </c>
      <c r="F65" s="27">
        <f t="shared" si="0"/>
        <v>0</v>
      </c>
      <c r="G65" s="27">
        <f t="shared" si="1"/>
        <v>0</v>
      </c>
      <c r="H65" s="27">
        <v>313</v>
      </c>
      <c r="I65" s="27">
        <v>1596</v>
      </c>
      <c r="J65" s="27">
        <f t="shared" si="2"/>
        <v>957.5999999999999</v>
      </c>
      <c r="K65" s="28">
        <f t="shared" si="3"/>
        <v>638.4000000000001</v>
      </c>
      <c r="L65" s="27">
        <v>59831.8</v>
      </c>
      <c r="M65" s="10">
        <f t="shared" si="4"/>
        <v>0</v>
      </c>
      <c r="N65" s="29">
        <f t="shared" si="5"/>
        <v>0</v>
      </c>
      <c r="O65" s="29">
        <f t="shared" si="6"/>
        <v>0</v>
      </c>
      <c r="P65" s="29">
        <f t="shared" si="7"/>
        <v>0</v>
      </c>
      <c r="Q65" s="13">
        <f t="shared" si="8"/>
        <v>0</v>
      </c>
      <c r="R65" s="30">
        <f t="shared" si="9"/>
        <v>0.08250000007683411</v>
      </c>
      <c r="S65" s="31">
        <f t="shared" si="10"/>
        <v>0</v>
      </c>
      <c r="AC65" s="43">
        <f t="shared" si="11"/>
        <v>40721.78162037037</v>
      </c>
      <c r="AD65" s="42">
        <f t="shared" si="12"/>
        <v>59831.8</v>
      </c>
      <c r="AE65" s="42">
        <f t="shared" si="13"/>
        <v>64435.8</v>
      </c>
      <c r="AF65" s="42">
        <f t="shared" si="14"/>
        <v>63165.200000000004</v>
      </c>
      <c r="AG65" s="42">
        <f t="shared" si="15"/>
        <v>58717.8</v>
      </c>
    </row>
    <row r="66" spans="1:33" ht="15">
      <c r="A66" s="24">
        <v>40721.78505787037</v>
      </c>
      <c r="B66" s="25">
        <v>45.9773025512695</v>
      </c>
      <c r="C66" s="32">
        <v>2000</v>
      </c>
      <c r="D66" s="26">
        <v>4734</v>
      </c>
      <c r="E66" s="27">
        <v>0</v>
      </c>
      <c r="F66" s="27">
        <f t="shared" si="0"/>
        <v>0</v>
      </c>
      <c r="G66" s="27">
        <f t="shared" si="1"/>
        <v>0</v>
      </c>
      <c r="H66" s="27">
        <v>313</v>
      </c>
      <c r="I66" s="27">
        <v>1596</v>
      </c>
      <c r="J66" s="27">
        <f t="shared" si="2"/>
        <v>957.5999999999999</v>
      </c>
      <c r="K66" s="28">
        <f t="shared" si="3"/>
        <v>638.4000000000001</v>
      </c>
      <c r="L66" s="27">
        <v>59730.3</v>
      </c>
      <c r="M66" s="10">
        <f t="shared" si="4"/>
        <v>0</v>
      </c>
      <c r="N66" s="29">
        <f t="shared" si="5"/>
        <v>0</v>
      </c>
      <c r="O66" s="29">
        <f t="shared" si="6"/>
        <v>0</v>
      </c>
      <c r="P66" s="29">
        <f t="shared" si="7"/>
        <v>0</v>
      </c>
      <c r="Q66" s="13">
        <f t="shared" si="8"/>
        <v>0</v>
      </c>
      <c r="R66" s="30">
        <f t="shared" si="9"/>
        <v>0.08305555541301146</v>
      </c>
      <c r="S66" s="31">
        <f t="shared" si="10"/>
        <v>0</v>
      </c>
      <c r="AC66" s="43">
        <f t="shared" si="11"/>
        <v>40721.78505787037</v>
      </c>
      <c r="AD66" s="42">
        <f t="shared" si="12"/>
        <v>59730.3</v>
      </c>
      <c r="AE66" s="42">
        <f t="shared" si="13"/>
        <v>64464.3</v>
      </c>
      <c r="AF66" s="42">
        <f t="shared" si="14"/>
        <v>63193.700000000004</v>
      </c>
      <c r="AG66" s="42">
        <f t="shared" si="15"/>
        <v>58717.8</v>
      </c>
    </row>
    <row r="67" spans="1:33" ht="15">
      <c r="A67" s="24">
        <v>40721.788518518515</v>
      </c>
      <c r="B67" s="25">
        <v>45.5932312011719</v>
      </c>
      <c r="C67" s="32">
        <v>2000</v>
      </c>
      <c r="D67" s="26">
        <v>4910</v>
      </c>
      <c r="E67" s="27">
        <v>0</v>
      </c>
      <c r="F67" s="27">
        <f t="shared" si="0"/>
        <v>0</v>
      </c>
      <c r="G67" s="27">
        <f t="shared" si="1"/>
        <v>0</v>
      </c>
      <c r="H67" s="27">
        <v>313</v>
      </c>
      <c r="I67" s="27">
        <v>1596</v>
      </c>
      <c r="J67" s="27">
        <f t="shared" si="2"/>
        <v>957.5999999999999</v>
      </c>
      <c r="K67" s="28">
        <f t="shared" si="3"/>
        <v>638.4000000000001</v>
      </c>
      <c r="L67" s="27">
        <v>59544.7</v>
      </c>
      <c r="M67" s="10">
        <f t="shared" si="4"/>
        <v>0</v>
      </c>
      <c r="N67" s="29">
        <f t="shared" si="5"/>
        <v>0</v>
      </c>
      <c r="O67" s="29">
        <f t="shared" si="6"/>
        <v>0</v>
      </c>
      <c r="P67" s="29">
        <f t="shared" si="7"/>
        <v>0</v>
      </c>
      <c r="Q67" s="13">
        <f t="shared" si="8"/>
        <v>0</v>
      </c>
      <c r="R67" s="30">
        <f t="shared" si="9"/>
        <v>0.0833333334303461</v>
      </c>
      <c r="S67" s="31">
        <f t="shared" si="10"/>
        <v>0</v>
      </c>
      <c r="AC67" s="43">
        <f t="shared" si="11"/>
        <v>40721.788518518515</v>
      </c>
      <c r="AD67" s="42">
        <f t="shared" si="12"/>
        <v>59544.7</v>
      </c>
      <c r="AE67" s="42">
        <f t="shared" si="13"/>
        <v>64454.7</v>
      </c>
      <c r="AF67" s="42">
        <f t="shared" si="14"/>
        <v>63184.1</v>
      </c>
      <c r="AG67" s="42">
        <f t="shared" si="15"/>
        <v>58717.8</v>
      </c>
    </row>
    <row r="68" ht="15">
      <c r="A68" s="24">
        <v>40721.79199074074</v>
      </c>
    </row>
  </sheetData>
  <sheetProtection/>
  <printOptions/>
  <pageMargins left="0.45" right="0.45" top="0.5" bottom="0.5" header="0.05" footer="0.05"/>
  <pageSetup fitToHeight="2" fitToWidth="1"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EFH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RDE</dc:creator>
  <cp:keywords/>
  <dc:description/>
  <cp:lastModifiedBy>KPL</cp:lastModifiedBy>
  <cp:lastPrinted>2011-09-20T20:03:55Z</cp:lastPrinted>
  <dcterms:created xsi:type="dcterms:W3CDTF">2011-09-20T15:26:54Z</dcterms:created>
  <dcterms:modified xsi:type="dcterms:W3CDTF">2011-10-03T20:56:16Z</dcterms:modified>
  <cp:category/>
  <cp:version/>
  <cp:contentType/>
  <cp:contentStatus/>
</cp:coreProperties>
</file>