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420" windowHeight="3915" activeTab="0"/>
  </bookViews>
  <sheets>
    <sheet name="RTM Account Info" sheetId="1" r:id="rId1"/>
    <sheet name="Sheet2" sheetId="2" r:id="rId2"/>
    <sheet name="Sheet3" sheetId="3" r:id="rId3"/>
  </sheets>
  <definedNames>
    <definedName name="_xlnm.Print_Area" localSheetId="0">'RTM Account Info'!$A$1:$IF$28</definedName>
    <definedName name="_xlnm.Print_Titles" localSheetId="0">'RTM Account Info'!$1:$6</definedName>
  </definedNames>
  <calcPr fullCalcOnLoad="1"/>
</workbook>
</file>

<file path=xl/sharedStrings.xml><?xml version="1.0" encoding="utf-8"?>
<sst xmlns="http://schemas.openxmlformats.org/spreadsheetml/2006/main" count="859" uniqueCount="87">
  <si>
    <t>QSE</t>
  </si>
  <si>
    <t>GAR</t>
  </si>
  <si>
    <t>A/S</t>
  </si>
  <si>
    <t>Black</t>
  </si>
  <si>
    <t>Start</t>
  </si>
  <si>
    <t>Operating</t>
  </si>
  <si>
    <t>Day</t>
  </si>
  <si>
    <t>RENA</t>
  </si>
  <si>
    <t>RUC</t>
  </si>
  <si>
    <t>RMR</t>
  </si>
  <si>
    <t>VSS</t>
  </si>
  <si>
    <t>Invoice</t>
  </si>
  <si>
    <t>Emerg.</t>
  </si>
  <si>
    <t>Ops.</t>
  </si>
  <si>
    <t>PTP</t>
  </si>
  <si>
    <t>Oblig.</t>
  </si>
  <si>
    <t>RT</t>
  </si>
  <si>
    <t>Energy</t>
  </si>
  <si>
    <t>Admin.</t>
  </si>
  <si>
    <t>BP</t>
  </si>
  <si>
    <t>Dev.</t>
  </si>
  <si>
    <t>Totals</t>
  </si>
  <si>
    <t>Check</t>
  </si>
  <si>
    <t>No.</t>
  </si>
  <si>
    <t>Date</t>
  </si>
  <si>
    <t>RTM95</t>
  </si>
  <si>
    <t>Payment</t>
  </si>
  <si>
    <t>Charge</t>
  </si>
  <si>
    <t>Black Start</t>
  </si>
  <si>
    <t>BP Dev</t>
  </si>
  <si>
    <t>EILS</t>
  </si>
  <si>
    <t>Imbalance</t>
  </si>
  <si>
    <t>Amount</t>
  </si>
  <si>
    <t>Emer Pwr</t>
  </si>
  <si>
    <t>BLT</t>
  </si>
  <si>
    <t xml:space="preserve">Congestion SS </t>
  </si>
  <si>
    <t>RT Energy</t>
  </si>
  <si>
    <t>SASM</t>
  </si>
  <si>
    <t>DEC 2010 TOTALS</t>
  </si>
  <si>
    <t>Make-Whole</t>
  </si>
  <si>
    <t>Standy</t>
  </si>
  <si>
    <t>Lost Op</t>
  </si>
  <si>
    <t>VAR</t>
  </si>
  <si>
    <t>Load Alloc</t>
  </si>
  <si>
    <t>ERCOT</t>
  </si>
  <si>
    <t>Admin</t>
  </si>
  <si>
    <t>Surcharge</t>
  </si>
  <si>
    <t>NODAL</t>
  </si>
  <si>
    <t xml:space="preserve"> FTP</t>
  </si>
  <si>
    <t>DC Tie</t>
  </si>
  <si>
    <t>Adj</t>
  </si>
  <si>
    <t>Mis</t>
  </si>
  <si>
    <t>Serv</t>
  </si>
  <si>
    <t xml:space="preserve">Cap Short </t>
  </si>
  <si>
    <t xml:space="preserve">Uplift </t>
  </si>
  <si>
    <t xml:space="preserve">Clawback </t>
  </si>
  <si>
    <t xml:space="preserve">Decom </t>
  </si>
  <si>
    <t>Reg Up</t>
  </si>
  <si>
    <t xml:space="preserve">Reg Dn </t>
  </si>
  <si>
    <t>Respnv</t>
  </si>
  <si>
    <t>Non-Spin</t>
  </si>
  <si>
    <t>RTM306</t>
  </si>
  <si>
    <t>RTM520</t>
  </si>
  <si>
    <t>MWh</t>
  </si>
  <si>
    <t>AML</t>
  </si>
  <si>
    <t>Est.</t>
  </si>
  <si>
    <t>Est. Energy</t>
  </si>
  <si>
    <t>Provided</t>
  </si>
  <si>
    <t>Fee</t>
  </si>
  <si>
    <t>Total</t>
  </si>
  <si>
    <t>RTM734</t>
  </si>
  <si>
    <t>RTM947</t>
  </si>
  <si>
    <t>Initial</t>
  </si>
  <si>
    <t>Final</t>
  </si>
  <si>
    <t xml:space="preserve">Operating </t>
  </si>
  <si>
    <t>RTM2028</t>
  </si>
  <si>
    <t>RTM1806</t>
  </si>
  <si>
    <t>RTM1588</t>
  </si>
  <si>
    <t>RTM2251</t>
  </si>
  <si>
    <t>RTM2474</t>
  </si>
  <si>
    <t>Resettle</t>
  </si>
  <si>
    <t>True-Up</t>
  </si>
  <si>
    <t>RTM3808</t>
  </si>
  <si>
    <t>RTM5624</t>
  </si>
  <si>
    <t>RTM5863</t>
  </si>
  <si>
    <t>XYZ</t>
  </si>
  <si>
    <t>Nodal RTM Activity Summary Generic Example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</si>
</sst>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m\-yyyy"/>
    <numFmt numFmtId="167" formatCode="0.00_);\(0.00\)"/>
    <numFmt numFmtId="168" formatCode="0.000_);\(0.000\)"/>
    <numFmt numFmtId="169" formatCode="[$-409]h:mm:ss\ AM/PM"/>
    <numFmt numFmtId="170" formatCode="&quot;$&quot;#,##0.00"/>
    <numFmt numFmtId="171" formatCode="#,##0.0_);\(#,##0.0\)"/>
    <numFmt numFmtId="172" formatCode="0.0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165" fontId="48" fillId="0" borderId="0" xfId="0" applyNumberFormat="1" applyFont="1" applyAlignment="1">
      <alignment horizontal="center"/>
    </xf>
    <xf numFmtId="167" fontId="51" fillId="0" borderId="0" xfId="0" applyNumberFormat="1" applyFont="1" applyFill="1" applyAlignment="1">
      <alignment horizontal="right"/>
    </xf>
    <xf numFmtId="7" fontId="51" fillId="0" borderId="0" xfId="0" applyNumberFormat="1" applyFont="1" applyAlignment="1">
      <alignment horizontal="right"/>
    </xf>
    <xf numFmtId="7" fontId="5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7" fontId="51" fillId="0" borderId="0" xfId="0" applyNumberFormat="1" applyFont="1" applyFill="1" applyAlignment="1">
      <alignment/>
    </xf>
    <xf numFmtId="165" fontId="48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right"/>
    </xf>
    <xf numFmtId="7" fontId="51" fillId="0" borderId="10" xfId="0" applyNumberFormat="1" applyFont="1" applyBorder="1" applyAlignment="1">
      <alignment horizontal="right"/>
    </xf>
    <xf numFmtId="7" fontId="52" fillId="0" borderId="10" xfId="0" applyNumberFormat="1" applyFont="1" applyBorder="1" applyAlignment="1">
      <alignment horizontal="right"/>
    </xf>
    <xf numFmtId="7" fontId="53" fillId="0" borderId="10" xfId="0" applyNumberFormat="1" applyFont="1" applyBorder="1" applyAlignment="1">
      <alignment horizontal="center"/>
    </xf>
    <xf numFmtId="7" fontId="2" fillId="0" borderId="10" xfId="0" applyNumberFormat="1" applyFont="1" applyBorder="1" applyAlignment="1">
      <alignment horizontal="center"/>
    </xf>
    <xf numFmtId="7" fontId="48" fillId="0" borderId="0" xfId="0" applyNumberFormat="1" applyFont="1" applyAlignment="1">
      <alignment horizontal="right"/>
    </xf>
    <xf numFmtId="7" fontId="54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7" fontId="53" fillId="0" borderId="0" xfId="0" applyNumberFormat="1" applyFont="1" applyAlignment="1">
      <alignment horizontal="center"/>
    </xf>
    <xf numFmtId="7" fontId="2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/>
    </xf>
    <xf numFmtId="7" fontId="48" fillId="0" borderId="0" xfId="0" applyNumberFormat="1" applyFont="1" applyAlignment="1">
      <alignment/>
    </xf>
    <xf numFmtId="7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7" fontId="3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172" fontId="51" fillId="0" borderId="0" xfId="0" applyNumberFormat="1" applyFont="1" applyFill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51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right"/>
    </xf>
    <xf numFmtId="7" fontId="51" fillId="0" borderId="10" xfId="0" applyNumberFormat="1" applyFont="1" applyFill="1" applyBorder="1" applyAlignment="1">
      <alignment/>
    </xf>
    <xf numFmtId="165" fontId="48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7" fontId="51" fillId="0" borderId="0" xfId="0" applyNumberFormat="1" applyFont="1" applyFill="1" applyAlignment="1">
      <alignment horizontal="right"/>
    </xf>
    <xf numFmtId="7" fontId="52" fillId="0" borderId="0" xfId="0" applyNumberFormat="1" applyFont="1" applyFill="1" applyAlignment="1">
      <alignment horizontal="right"/>
    </xf>
    <xf numFmtId="14" fontId="51" fillId="0" borderId="0" xfId="0" applyNumberFormat="1" applyFont="1" applyAlignment="1">
      <alignment/>
    </xf>
    <xf numFmtId="14" fontId="48" fillId="0" borderId="0" xfId="0" applyNumberFormat="1" applyFont="1" applyAlignment="1">
      <alignment horizontal="center"/>
    </xf>
    <xf numFmtId="14" fontId="49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/>
    </xf>
    <xf numFmtId="14" fontId="2" fillId="0" borderId="1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7" fontId="3" fillId="4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7" borderId="0" xfId="0" applyNumberFormat="1" applyFont="1" applyFill="1" applyBorder="1" applyAlignment="1">
      <alignment horizontal="center"/>
    </xf>
    <xf numFmtId="8" fontId="5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right"/>
    </xf>
    <xf numFmtId="7" fontId="51" fillId="0" borderId="0" xfId="0" applyNumberFormat="1" applyFont="1" applyBorder="1" applyAlignment="1">
      <alignment horizontal="right"/>
    </xf>
    <xf numFmtId="14" fontId="51" fillId="0" borderId="0" xfId="0" applyNumberFormat="1" applyFont="1" applyFill="1" applyAlignment="1">
      <alignment horizontal="center"/>
    </xf>
    <xf numFmtId="14" fontId="51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167" fontId="2" fillId="32" borderId="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14" fontId="51" fillId="0" borderId="10" xfId="0" applyNumberFormat="1" applyFont="1" applyBorder="1" applyAlignment="1">
      <alignment/>
    </xf>
    <xf numFmtId="7" fontId="53" fillId="0" borderId="0" xfId="0" applyNumberFormat="1" applyFont="1" applyAlignment="1">
      <alignment horizontal="right"/>
    </xf>
    <xf numFmtId="7" fontId="53" fillId="0" borderId="10" xfId="0" applyNumberFormat="1" applyFont="1" applyBorder="1" applyAlignment="1">
      <alignment horizontal="right"/>
    </xf>
    <xf numFmtId="7" fontId="56" fillId="0" borderId="0" xfId="0" applyNumberFormat="1" applyFont="1" applyAlignment="1">
      <alignment horizontal="right"/>
    </xf>
    <xf numFmtId="7" fontId="57" fillId="0" borderId="0" xfId="0" applyNumberFormat="1" applyFont="1" applyAlignment="1">
      <alignment horizontal="right"/>
    </xf>
    <xf numFmtId="7" fontId="57" fillId="0" borderId="10" xfId="0" applyNumberFormat="1" applyFont="1" applyBorder="1" applyAlignment="1">
      <alignment horizontal="right"/>
    </xf>
    <xf numFmtId="7" fontId="58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72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9" customWidth="1"/>
    <col min="2" max="2" width="6.28125" style="9" bestFit="1" customWidth="1"/>
    <col min="3" max="5" width="10.140625" style="6" hidden="1" customWidth="1"/>
    <col min="6" max="6" width="10.8515625" style="6" hidden="1" customWidth="1"/>
    <col min="7" max="8" width="10.140625" style="6" hidden="1" customWidth="1"/>
    <col min="9" max="11" width="10.8515625" style="6" hidden="1" customWidth="1"/>
    <col min="12" max="14" width="12.28125" style="6" hidden="1" customWidth="1"/>
    <col min="15" max="15" width="13.140625" style="9" hidden="1" customWidth="1"/>
    <col min="16" max="17" width="12.8515625" style="6" hidden="1" customWidth="1"/>
    <col min="18" max="18" width="12.28125" style="9" hidden="1" customWidth="1"/>
    <col min="19" max="20" width="11.421875" style="6" hidden="1" customWidth="1"/>
    <col min="21" max="21" width="12.28125" style="9" hidden="1" customWidth="1"/>
    <col min="22" max="22" width="10.421875" style="9" hidden="1" customWidth="1"/>
    <col min="23" max="23" width="10.57421875" style="9" hidden="1" customWidth="1"/>
    <col min="24" max="24" width="11.00390625" style="9" hidden="1" customWidth="1"/>
    <col min="25" max="25" width="8.28125" style="9" hidden="1" customWidth="1"/>
    <col min="26" max="26" width="9.28125" style="6" hidden="1" customWidth="1"/>
    <col min="27" max="27" width="17.7109375" style="6" hidden="1" customWidth="1"/>
    <col min="28" max="29" width="12.140625" style="6" hidden="1" customWidth="1"/>
    <col min="30" max="30" width="13.8515625" style="6" hidden="1" customWidth="1"/>
    <col min="31" max="31" width="10.57421875" style="6" hidden="1" customWidth="1"/>
    <col min="32" max="32" width="8.7109375" style="6" hidden="1" customWidth="1"/>
    <col min="33" max="33" width="15.7109375" style="9" hidden="1" customWidth="1"/>
    <col min="34" max="34" width="13.7109375" style="9" hidden="1" customWidth="1"/>
    <col min="35" max="36" width="10.57421875" style="6" hidden="1" customWidth="1"/>
    <col min="37" max="39" width="8.7109375" style="6" hidden="1" customWidth="1"/>
    <col min="40" max="40" width="10.57421875" style="9" hidden="1" customWidth="1"/>
    <col min="41" max="41" width="14.421875" style="6" hidden="1" customWidth="1"/>
    <col min="42" max="42" width="12.28125" style="6" hidden="1" customWidth="1"/>
    <col min="43" max="43" width="8.7109375" style="6" hidden="1" customWidth="1"/>
    <col min="44" max="45" width="12.00390625" style="6" hidden="1" customWidth="1"/>
    <col min="46" max="46" width="10.57421875" style="6" hidden="1" customWidth="1"/>
    <col min="47" max="47" width="9.28125" style="6" hidden="1" customWidth="1"/>
    <col min="48" max="48" width="11.00390625" style="9" hidden="1" customWidth="1"/>
    <col min="49" max="50" width="10.57421875" style="6" hidden="1" customWidth="1"/>
    <col min="51" max="51" width="12.140625" style="6" hidden="1" customWidth="1"/>
    <col min="52" max="52" width="10.57421875" style="9" hidden="1" customWidth="1"/>
    <col min="53" max="54" width="11.7109375" style="6" hidden="1" customWidth="1"/>
    <col min="55" max="56" width="14.00390625" style="9" hidden="1" customWidth="1"/>
    <col min="57" max="57" width="14.421875" style="9" bestFit="1" customWidth="1"/>
    <col min="58" max="58" width="10.28125" style="9" bestFit="1" customWidth="1"/>
    <col min="59" max="59" width="13.00390625" style="9" customWidth="1"/>
    <col min="60" max="60" width="15.00390625" style="9" hidden="1" customWidth="1"/>
    <col min="61" max="61" width="14.140625" style="9" hidden="1" customWidth="1"/>
    <col min="62" max="62" width="8.421875" style="9" hidden="1" customWidth="1"/>
    <col min="63" max="63" width="3.57421875" style="9" customWidth="1"/>
    <col min="64" max="66" width="10.140625" style="6" hidden="1" customWidth="1"/>
    <col min="67" max="67" width="10.8515625" style="6" hidden="1" customWidth="1"/>
    <col min="68" max="69" width="10.140625" style="6" hidden="1" customWidth="1"/>
    <col min="70" max="72" width="10.8515625" style="6" hidden="1" customWidth="1"/>
    <col min="73" max="75" width="12.28125" style="6" hidden="1" customWidth="1"/>
    <col min="76" max="76" width="13.140625" style="9" hidden="1" customWidth="1"/>
    <col min="77" max="78" width="12.8515625" style="6" hidden="1" customWidth="1"/>
    <col min="79" max="79" width="12.28125" style="9" hidden="1" customWidth="1"/>
    <col min="80" max="81" width="11.421875" style="6" hidden="1" customWidth="1"/>
    <col min="82" max="82" width="12.28125" style="9" hidden="1" customWidth="1"/>
    <col min="83" max="83" width="10.421875" style="9" hidden="1" customWidth="1"/>
    <col min="84" max="84" width="10.57421875" style="9" hidden="1" customWidth="1"/>
    <col min="85" max="85" width="11.00390625" style="9" hidden="1" customWidth="1"/>
    <col min="86" max="86" width="8.28125" style="9" hidden="1" customWidth="1"/>
    <col min="87" max="87" width="9.28125" style="6" hidden="1" customWidth="1"/>
    <col min="88" max="88" width="17.7109375" style="6" hidden="1" customWidth="1"/>
    <col min="89" max="90" width="12.140625" style="6" hidden="1" customWidth="1"/>
    <col min="91" max="91" width="13.8515625" style="6" hidden="1" customWidth="1"/>
    <col min="92" max="92" width="10.57421875" style="6" hidden="1" customWidth="1"/>
    <col min="93" max="93" width="8.7109375" style="6" hidden="1" customWidth="1"/>
    <col min="94" max="94" width="15.7109375" style="9" hidden="1" customWidth="1"/>
    <col min="95" max="95" width="13.7109375" style="9" hidden="1" customWidth="1"/>
    <col min="96" max="97" width="10.57421875" style="6" hidden="1" customWidth="1"/>
    <col min="98" max="100" width="8.7109375" style="6" hidden="1" customWidth="1"/>
    <col min="101" max="101" width="10.57421875" style="9" hidden="1" customWidth="1"/>
    <col min="102" max="102" width="14.421875" style="6" hidden="1" customWidth="1"/>
    <col min="103" max="103" width="12.28125" style="6" hidden="1" customWidth="1"/>
    <col min="104" max="104" width="8.7109375" style="6" hidden="1" customWidth="1"/>
    <col min="105" max="106" width="12.00390625" style="6" hidden="1" customWidth="1"/>
    <col min="107" max="107" width="10.57421875" style="6" hidden="1" customWidth="1"/>
    <col min="108" max="108" width="9.28125" style="6" hidden="1" customWidth="1"/>
    <col min="109" max="109" width="11.00390625" style="9" hidden="1" customWidth="1"/>
    <col min="110" max="111" width="10.57421875" style="6" hidden="1" customWidth="1"/>
    <col min="112" max="112" width="12.140625" style="6" hidden="1" customWidth="1"/>
    <col min="113" max="113" width="10.57421875" style="9" hidden="1" customWidth="1"/>
    <col min="114" max="115" width="11.7109375" style="6" hidden="1" customWidth="1"/>
    <col min="116" max="117" width="14.00390625" style="9" hidden="1" customWidth="1"/>
    <col min="118" max="118" width="13.140625" style="9" bestFit="1" customWidth="1"/>
    <col min="119" max="119" width="14.421875" style="9" bestFit="1" customWidth="1"/>
    <col min="120" max="120" width="11.57421875" style="9" bestFit="1" customWidth="1"/>
    <col min="121" max="121" width="11.57421875" style="51" bestFit="1" customWidth="1"/>
    <col min="122" max="122" width="3.57421875" style="9" customWidth="1"/>
    <col min="123" max="131" width="9.421875" style="9" hidden="1" customWidth="1"/>
    <col min="132" max="134" width="10.7109375" style="9" hidden="1" customWidth="1"/>
    <col min="135" max="135" width="11.8515625" style="9" hidden="1" customWidth="1"/>
    <col min="136" max="137" width="12.28125" style="9" hidden="1" customWidth="1"/>
    <col min="138" max="138" width="9.421875" style="9" hidden="1" customWidth="1"/>
    <col min="139" max="140" width="11.28125" style="9" hidden="1" customWidth="1"/>
    <col min="141" max="142" width="9.421875" style="9" hidden="1" customWidth="1"/>
    <col min="143" max="143" width="10.140625" style="9" hidden="1" customWidth="1"/>
    <col min="144" max="146" width="9.421875" style="9" hidden="1" customWidth="1"/>
    <col min="147" max="147" width="17.421875" style="9" hidden="1" customWidth="1"/>
    <col min="148" max="150" width="11.8515625" style="9" hidden="1" customWidth="1"/>
    <col min="151" max="151" width="10.140625" style="9" hidden="1" customWidth="1"/>
    <col min="152" max="153" width="9.421875" style="9" hidden="1" customWidth="1"/>
    <col min="154" max="154" width="13.7109375" style="9" hidden="1" customWidth="1"/>
    <col min="155" max="156" width="10.140625" style="9" hidden="1" customWidth="1"/>
    <col min="157" max="160" width="9.421875" style="9" hidden="1" customWidth="1"/>
    <col min="161" max="161" width="14.140625" style="9" hidden="1" customWidth="1"/>
    <col min="162" max="162" width="12.140625" style="9" hidden="1" customWidth="1"/>
    <col min="163" max="163" width="9.421875" style="9" hidden="1" customWidth="1"/>
    <col min="164" max="165" width="11.8515625" style="9" hidden="1" customWidth="1"/>
    <col min="166" max="166" width="10.140625" style="9" hidden="1" customWidth="1"/>
    <col min="167" max="168" width="9.421875" style="9" hidden="1" customWidth="1"/>
    <col min="169" max="170" width="10.140625" style="9" hidden="1" customWidth="1"/>
    <col min="171" max="171" width="12.00390625" style="9" hidden="1" customWidth="1"/>
    <col min="172" max="172" width="9.421875" style="9" hidden="1" customWidth="1"/>
    <col min="173" max="174" width="11.7109375" style="9" hidden="1" customWidth="1"/>
    <col min="175" max="175" width="9.421875" style="9" hidden="1" customWidth="1"/>
    <col min="176" max="176" width="13.7109375" style="9" hidden="1" customWidth="1"/>
    <col min="177" max="177" width="9.421875" style="9" bestFit="1" customWidth="1"/>
    <col min="178" max="178" width="14.421875" style="9" bestFit="1" customWidth="1"/>
    <col min="179" max="180" width="11.57421875" style="9" bestFit="1" customWidth="1"/>
    <col min="181" max="181" width="3.8515625" style="9" customWidth="1"/>
    <col min="182" max="184" width="10.140625" style="6" hidden="1" customWidth="1"/>
    <col min="185" max="185" width="10.8515625" style="6" hidden="1" customWidth="1"/>
    <col min="186" max="187" width="10.140625" style="6" hidden="1" customWidth="1"/>
    <col min="188" max="190" width="10.8515625" style="6" hidden="1" customWidth="1"/>
    <col min="191" max="193" width="12.28125" style="6" hidden="1" customWidth="1"/>
    <col min="194" max="194" width="13.140625" style="9" hidden="1" customWidth="1"/>
    <col min="195" max="196" width="12.8515625" style="6" hidden="1" customWidth="1"/>
    <col min="197" max="197" width="12.28125" style="9" hidden="1" customWidth="1"/>
    <col min="198" max="199" width="11.421875" style="6" hidden="1" customWidth="1"/>
    <col min="200" max="200" width="12.28125" style="9" hidden="1" customWidth="1"/>
    <col min="201" max="201" width="10.421875" style="9" hidden="1" customWidth="1"/>
    <col min="202" max="202" width="10.57421875" style="9" hidden="1" customWidth="1"/>
    <col min="203" max="203" width="11.00390625" style="9" hidden="1" customWidth="1"/>
    <col min="204" max="204" width="8.28125" style="9" hidden="1" customWidth="1"/>
    <col min="205" max="205" width="9.28125" style="6" hidden="1" customWidth="1"/>
    <col min="206" max="206" width="17.7109375" style="6" hidden="1" customWidth="1"/>
    <col min="207" max="208" width="12.140625" style="6" hidden="1" customWidth="1"/>
    <col min="209" max="209" width="13.8515625" style="6" hidden="1" customWidth="1"/>
    <col min="210" max="210" width="10.57421875" style="6" hidden="1" customWidth="1"/>
    <col min="211" max="211" width="8.7109375" style="6" hidden="1" customWidth="1"/>
    <col min="212" max="212" width="15.7109375" style="9" hidden="1" customWidth="1"/>
    <col min="213" max="213" width="13.7109375" style="9" hidden="1" customWidth="1"/>
    <col min="214" max="215" width="10.57421875" style="6" hidden="1" customWidth="1"/>
    <col min="216" max="218" width="8.7109375" style="6" hidden="1" customWidth="1"/>
    <col min="219" max="219" width="10.57421875" style="9" hidden="1" customWidth="1"/>
    <col min="220" max="220" width="14.421875" style="6" hidden="1" customWidth="1"/>
    <col min="221" max="221" width="12.28125" style="6" hidden="1" customWidth="1"/>
    <col min="222" max="222" width="8.7109375" style="6" hidden="1" customWidth="1"/>
    <col min="223" max="224" width="12.00390625" style="6" hidden="1" customWidth="1"/>
    <col min="225" max="225" width="10.57421875" style="6" hidden="1" customWidth="1"/>
    <col min="226" max="226" width="9.28125" style="6" hidden="1" customWidth="1"/>
    <col min="227" max="227" width="11.00390625" style="9" hidden="1" customWidth="1"/>
    <col min="228" max="229" width="10.57421875" style="6" hidden="1" customWidth="1"/>
    <col min="230" max="230" width="12.140625" style="6" hidden="1" customWidth="1"/>
    <col min="231" max="231" width="10.57421875" style="9" hidden="1" customWidth="1"/>
    <col min="232" max="233" width="11.7109375" style="6" hidden="1" customWidth="1"/>
    <col min="234" max="235" width="14.00390625" style="9" hidden="1" customWidth="1"/>
    <col min="236" max="236" width="9.7109375" style="9" bestFit="1" customWidth="1"/>
    <col min="237" max="237" width="14.421875" style="9" bestFit="1" customWidth="1"/>
    <col min="238" max="238" width="9.7109375" style="9" bestFit="1" customWidth="1"/>
    <col min="239" max="239" width="11.57421875" style="9" bestFit="1" customWidth="1"/>
    <col min="240" max="240" width="11.57421875" style="51" bestFit="1" customWidth="1"/>
    <col min="241" max="16384" width="9.140625" style="9" customWidth="1"/>
  </cols>
  <sheetData>
    <row r="1" spans="1:233" ht="27.75" customHeight="1">
      <c r="A1" s="37" t="s">
        <v>86</v>
      </c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S1" s="5"/>
      <c r="T1" s="5"/>
      <c r="Z1" s="5"/>
      <c r="AA1" s="5"/>
      <c r="AB1" s="5"/>
      <c r="AC1" s="5"/>
      <c r="AD1" s="5"/>
      <c r="AE1" s="5"/>
      <c r="AF1" s="5"/>
      <c r="AI1" s="5"/>
      <c r="AJ1" s="5"/>
      <c r="AK1" s="5"/>
      <c r="AL1" s="5"/>
      <c r="AM1" s="5"/>
      <c r="AO1" s="5"/>
      <c r="AP1" s="5"/>
      <c r="AQ1" s="5"/>
      <c r="AR1" s="5"/>
      <c r="AS1" s="5"/>
      <c r="AT1" s="5"/>
      <c r="AU1" s="5"/>
      <c r="AW1" s="5"/>
      <c r="AX1" s="5"/>
      <c r="AY1" s="5"/>
      <c r="BA1" s="5"/>
      <c r="BB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Y1" s="5"/>
      <c r="BZ1" s="5"/>
      <c r="CB1" s="5"/>
      <c r="CC1" s="5"/>
      <c r="CI1" s="5"/>
      <c r="CJ1" s="5"/>
      <c r="CK1" s="5"/>
      <c r="CL1" s="5"/>
      <c r="CM1" s="5"/>
      <c r="CN1" s="5"/>
      <c r="CO1" s="5"/>
      <c r="CR1" s="5"/>
      <c r="CS1" s="5"/>
      <c r="CT1" s="5"/>
      <c r="CU1" s="5"/>
      <c r="CV1" s="5"/>
      <c r="CX1" s="5"/>
      <c r="CY1" s="5"/>
      <c r="CZ1" s="5"/>
      <c r="DA1" s="5"/>
      <c r="DB1" s="5"/>
      <c r="DC1" s="5"/>
      <c r="DD1" s="5"/>
      <c r="DF1" s="5"/>
      <c r="DG1" s="5"/>
      <c r="DH1" s="5"/>
      <c r="DJ1" s="5"/>
      <c r="DK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M1" s="5"/>
      <c r="GN1" s="5"/>
      <c r="GP1" s="5"/>
      <c r="GQ1" s="5"/>
      <c r="GW1" s="5"/>
      <c r="GX1" s="5"/>
      <c r="GY1" s="5"/>
      <c r="GZ1" s="5"/>
      <c r="HA1" s="5"/>
      <c r="HB1" s="5"/>
      <c r="HC1" s="5"/>
      <c r="HF1" s="5"/>
      <c r="HG1" s="5"/>
      <c r="HH1" s="5"/>
      <c r="HI1" s="5"/>
      <c r="HJ1" s="5"/>
      <c r="HL1" s="5"/>
      <c r="HM1" s="5"/>
      <c r="HN1" s="5"/>
      <c r="HO1" s="5"/>
      <c r="HP1" s="5"/>
      <c r="HQ1" s="5"/>
      <c r="HR1" s="5"/>
      <c r="HT1" s="5"/>
      <c r="HU1" s="5"/>
      <c r="HV1" s="5"/>
      <c r="HX1" s="5"/>
      <c r="HY1" s="5"/>
    </row>
    <row r="2" spans="1:233" ht="27.75" customHeight="1">
      <c r="A2" s="37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S2" s="5"/>
      <c r="T2" s="5"/>
      <c r="Z2" s="5"/>
      <c r="AA2" s="5"/>
      <c r="AB2" s="5"/>
      <c r="AC2" s="5"/>
      <c r="AD2" s="5"/>
      <c r="AE2" s="5"/>
      <c r="AF2" s="5"/>
      <c r="AI2" s="5"/>
      <c r="AJ2" s="5"/>
      <c r="AK2" s="5"/>
      <c r="AL2" s="5"/>
      <c r="AM2" s="5"/>
      <c r="AO2" s="5"/>
      <c r="AP2" s="5"/>
      <c r="AQ2" s="5"/>
      <c r="AR2" s="5"/>
      <c r="AS2" s="5"/>
      <c r="AT2" s="5"/>
      <c r="AU2" s="5"/>
      <c r="AW2" s="5"/>
      <c r="AX2" s="5"/>
      <c r="AY2" s="5"/>
      <c r="BA2" s="5"/>
      <c r="BB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Y2" s="5"/>
      <c r="BZ2" s="5"/>
      <c r="CB2" s="5"/>
      <c r="CC2" s="5"/>
      <c r="CI2" s="5"/>
      <c r="CJ2" s="5"/>
      <c r="CK2" s="5"/>
      <c r="CL2" s="5"/>
      <c r="CM2" s="5"/>
      <c r="CN2" s="5"/>
      <c r="CO2" s="5"/>
      <c r="CR2" s="5"/>
      <c r="CS2" s="5"/>
      <c r="CT2" s="5"/>
      <c r="CU2" s="5"/>
      <c r="CV2" s="5"/>
      <c r="CX2" s="5"/>
      <c r="CY2" s="5"/>
      <c r="CZ2" s="5"/>
      <c r="DA2" s="5"/>
      <c r="DB2" s="5"/>
      <c r="DC2" s="5"/>
      <c r="DD2" s="5"/>
      <c r="DF2" s="5"/>
      <c r="DG2" s="5"/>
      <c r="DH2" s="5"/>
      <c r="DJ2" s="5"/>
      <c r="DK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M2" s="5"/>
      <c r="GN2" s="5"/>
      <c r="GP2" s="5"/>
      <c r="GQ2" s="5"/>
      <c r="GW2" s="5"/>
      <c r="GX2" s="5"/>
      <c r="GY2" s="5"/>
      <c r="GZ2" s="5"/>
      <c r="HA2" s="5"/>
      <c r="HB2" s="5"/>
      <c r="HC2" s="5"/>
      <c r="HF2" s="5"/>
      <c r="HG2" s="5"/>
      <c r="HH2" s="5"/>
      <c r="HI2" s="5"/>
      <c r="HJ2" s="5"/>
      <c r="HL2" s="5"/>
      <c r="HM2" s="5"/>
      <c r="HN2" s="5"/>
      <c r="HO2" s="5"/>
      <c r="HP2" s="5"/>
      <c r="HQ2" s="5"/>
      <c r="HR2" s="5"/>
      <c r="HT2" s="5"/>
      <c r="HU2" s="5"/>
      <c r="HV2" s="5"/>
      <c r="HX2" s="5"/>
      <c r="HY2" s="5"/>
    </row>
    <row r="3" spans="1:240" ht="23.25">
      <c r="A3" s="37"/>
      <c r="B3" s="1"/>
      <c r="C3" s="62" t="s">
        <v>72</v>
      </c>
      <c r="D3" s="62" t="s">
        <v>72</v>
      </c>
      <c r="E3" s="62" t="s">
        <v>72</v>
      </c>
      <c r="F3" s="62" t="s">
        <v>72</v>
      </c>
      <c r="G3" s="62" t="s">
        <v>72</v>
      </c>
      <c r="H3" s="62" t="s">
        <v>72</v>
      </c>
      <c r="I3" s="62" t="s">
        <v>72</v>
      </c>
      <c r="J3" s="62" t="s">
        <v>72</v>
      </c>
      <c r="K3" s="62" t="s">
        <v>72</v>
      </c>
      <c r="L3" s="62" t="s">
        <v>72</v>
      </c>
      <c r="M3" s="62" t="s">
        <v>72</v>
      </c>
      <c r="N3" s="62" t="s">
        <v>72</v>
      </c>
      <c r="O3" s="61" t="s">
        <v>72</v>
      </c>
      <c r="P3" s="62" t="s">
        <v>72</v>
      </c>
      <c r="Q3" s="62" t="s">
        <v>72</v>
      </c>
      <c r="R3" s="61" t="s">
        <v>72</v>
      </c>
      <c r="S3" s="62" t="s">
        <v>72</v>
      </c>
      <c r="T3" s="62" t="s">
        <v>72</v>
      </c>
      <c r="U3" s="61" t="s">
        <v>72</v>
      </c>
      <c r="V3" s="62" t="s">
        <v>72</v>
      </c>
      <c r="W3" s="62" t="s">
        <v>72</v>
      </c>
      <c r="X3" s="61" t="s">
        <v>72</v>
      </c>
      <c r="Y3" s="61" t="s">
        <v>72</v>
      </c>
      <c r="Z3" s="62" t="s">
        <v>72</v>
      </c>
      <c r="AA3" s="62" t="s">
        <v>72</v>
      </c>
      <c r="AB3" s="62" t="s">
        <v>72</v>
      </c>
      <c r="AC3" s="62" t="s">
        <v>72</v>
      </c>
      <c r="AD3" s="62" t="s">
        <v>72</v>
      </c>
      <c r="AE3" s="62" t="s">
        <v>72</v>
      </c>
      <c r="AF3" s="62" t="s">
        <v>72</v>
      </c>
      <c r="AG3" s="61" t="s">
        <v>72</v>
      </c>
      <c r="AH3" s="61" t="s">
        <v>72</v>
      </c>
      <c r="AI3" s="62" t="s">
        <v>72</v>
      </c>
      <c r="AJ3" s="62" t="s">
        <v>72</v>
      </c>
      <c r="AK3" s="62" t="s">
        <v>72</v>
      </c>
      <c r="AL3" s="62" t="s">
        <v>72</v>
      </c>
      <c r="AM3" s="62" t="s">
        <v>72</v>
      </c>
      <c r="AN3" s="61" t="s">
        <v>72</v>
      </c>
      <c r="AO3" s="62" t="s">
        <v>72</v>
      </c>
      <c r="AP3" s="62" t="s">
        <v>72</v>
      </c>
      <c r="AQ3" s="62" t="s">
        <v>72</v>
      </c>
      <c r="AR3" s="62" t="s">
        <v>72</v>
      </c>
      <c r="AS3" s="62" t="s">
        <v>72</v>
      </c>
      <c r="AT3" s="62" t="s">
        <v>72</v>
      </c>
      <c r="AU3" s="62" t="s">
        <v>72</v>
      </c>
      <c r="AV3" s="61" t="s">
        <v>72</v>
      </c>
      <c r="AW3" s="62" t="s">
        <v>72</v>
      </c>
      <c r="AX3" s="62" t="s">
        <v>72</v>
      </c>
      <c r="AY3" s="62" t="s">
        <v>72</v>
      </c>
      <c r="AZ3" s="61" t="s">
        <v>72</v>
      </c>
      <c r="BA3" s="62" t="s">
        <v>72</v>
      </c>
      <c r="BB3" s="62" t="s">
        <v>72</v>
      </c>
      <c r="BC3" s="61" t="s">
        <v>72</v>
      </c>
      <c r="BD3" s="61" t="s">
        <v>72</v>
      </c>
      <c r="BE3" s="61" t="s">
        <v>72</v>
      </c>
      <c r="BF3" s="62" t="s">
        <v>72</v>
      </c>
      <c r="BG3" s="62" t="s">
        <v>72</v>
      </c>
      <c r="BH3" s="62" t="s">
        <v>72</v>
      </c>
      <c r="BI3" s="62" t="s">
        <v>72</v>
      </c>
      <c r="BJ3" s="62" t="s">
        <v>72</v>
      </c>
      <c r="BL3" s="63" t="s">
        <v>73</v>
      </c>
      <c r="BM3" s="63" t="s">
        <v>73</v>
      </c>
      <c r="BN3" s="63" t="s">
        <v>73</v>
      </c>
      <c r="BO3" s="63" t="s">
        <v>73</v>
      </c>
      <c r="BP3" s="63" t="s">
        <v>73</v>
      </c>
      <c r="BQ3" s="63" t="s">
        <v>73</v>
      </c>
      <c r="BR3" s="63" t="s">
        <v>73</v>
      </c>
      <c r="BS3" s="63" t="s">
        <v>73</v>
      </c>
      <c r="BT3" s="63" t="s">
        <v>73</v>
      </c>
      <c r="BU3" s="63" t="s">
        <v>73</v>
      </c>
      <c r="BV3" s="63" t="s">
        <v>73</v>
      </c>
      <c r="BW3" s="63" t="s">
        <v>73</v>
      </c>
      <c r="BX3" s="64" t="s">
        <v>73</v>
      </c>
      <c r="BY3" s="63" t="s">
        <v>73</v>
      </c>
      <c r="BZ3" s="63" t="s">
        <v>73</v>
      </c>
      <c r="CA3" s="64" t="s">
        <v>73</v>
      </c>
      <c r="CB3" s="63" t="s">
        <v>73</v>
      </c>
      <c r="CC3" s="63" t="s">
        <v>73</v>
      </c>
      <c r="CD3" s="64" t="s">
        <v>73</v>
      </c>
      <c r="CE3" s="63" t="s">
        <v>73</v>
      </c>
      <c r="CF3" s="63" t="s">
        <v>73</v>
      </c>
      <c r="CG3" s="64" t="s">
        <v>73</v>
      </c>
      <c r="CH3" s="64" t="s">
        <v>73</v>
      </c>
      <c r="CI3" s="63" t="s">
        <v>73</v>
      </c>
      <c r="CJ3" s="63" t="s">
        <v>73</v>
      </c>
      <c r="CK3" s="63" t="s">
        <v>73</v>
      </c>
      <c r="CL3" s="63" t="s">
        <v>73</v>
      </c>
      <c r="CM3" s="63" t="s">
        <v>73</v>
      </c>
      <c r="CN3" s="63" t="s">
        <v>73</v>
      </c>
      <c r="CO3" s="63" t="s">
        <v>73</v>
      </c>
      <c r="CP3" s="64" t="s">
        <v>73</v>
      </c>
      <c r="CQ3" s="64" t="s">
        <v>73</v>
      </c>
      <c r="CR3" s="63" t="s">
        <v>73</v>
      </c>
      <c r="CS3" s="63" t="s">
        <v>73</v>
      </c>
      <c r="CT3" s="63" t="s">
        <v>73</v>
      </c>
      <c r="CU3" s="63" t="s">
        <v>73</v>
      </c>
      <c r="CV3" s="63" t="s">
        <v>73</v>
      </c>
      <c r="CW3" s="64" t="s">
        <v>73</v>
      </c>
      <c r="CX3" s="63" t="s">
        <v>73</v>
      </c>
      <c r="CY3" s="63" t="s">
        <v>73</v>
      </c>
      <c r="CZ3" s="63" t="s">
        <v>73</v>
      </c>
      <c r="DA3" s="63" t="s">
        <v>73</v>
      </c>
      <c r="DB3" s="63" t="s">
        <v>73</v>
      </c>
      <c r="DC3" s="63" t="s">
        <v>73</v>
      </c>
      <c r="DD3" s="63" t="s">
        <v>73</v>
      </c>
      <c r="DE3" s="64" t="s">
        <v>73</v>
      </c>
      <c r="DF3" s="63" t="s">
        <v>73</v>
      </c>
      <c r="DG3" s="63" t="s">
        <v>73</v>
      </c>
      <c r="DH3" s="63" t="s">
        <v>73</v>
      </c>
      <c r="DI3" s="64" t="s">
        <v>73</v>
      </c>
      <c r="DJ3" s="63" t="s">
        <v>73</v>
      </c>
      <c r="DK3" s="63" t="s">
        <v>73</v>
      </c>
      <c r="DL3" s="64" t="s">
        <v>73</v>
      </c>
      <c r="DM3" s="64" t="s">
        <v>73</v>
      </c>
      <c r="DN3" s="64" t="s">
        <v>73</v>
      </c>
      <c r="DO3" s="63" t="s">
        <v>73</v>
      </c>
      <c r="DP3" s="63" t="s">
        <v>73</v>
      </c>
      <c r="DQ3" s="63" t="s">
        <v>73</v>
      </c>
      <c r="DR3" s="65"/>
      <c r="DS3" s="74" t="s">
        <v>80</v>
      </c>
      <c r="DT3" s="74" t="s">
        <v>80</v>
      </c>
      <c r="DU3" s="74" t="s">
        <v>80</v>
      </c>
      <c r="DV3" s="74" t="s">
        <v>80</v>
      </c>
      <c r="DW3" s="74" t="s">
        <v>80</v>
      </c>
      <c r="DX3" s="74" t="s">
        <v>80</v>
      </c>
      <c r="DY3" s="74" t="s">
        <v>80</v>
      </c>
      <c r="DZ3" s="74" t="s">
        <v>80</v>
      </c>
      <c r="EA3" s="74" t="s">
        <v>80</v>
      </c>
      <c r="EB3" s="74" t="s">
        <v>80</v>
      </c>
      <c r="EC3" s="74" t="s">
        <v>80</v>
      </c>
      <c r="ED3" s="74" t="s">
        <v>80</v>
      </c>
      <c r="EE3" s="74" t="s">
        <v>80</v>
      </c>
      <c r="EF3" s="74" t="s">
        <v>80</v>
      </c>
      <c r="EG3" s="74" t="s">
        <v>80</v>
      </c>
      <c r="EH3" s="74" t="s">
        <v>80</v>
      </c>
      <c r="EI3" s="74" t="s">
        <v>80</v>
      </c>
      <c r="EJ3" s="74" t="s">
        <v>80</v>
      </c>
      <c r="EK3" s="74" t="s">
        <v>80</v>
      </c>
      <c r="EL3" s="74" t="s">
        <v>80</v>
      </c>
      <c r="EM3" s="74" t="s">
        <v>80</v>
      </c>
      <c r="EN3" s="74" t="s">
        <v>80</v>
      </c>
      <c r="EO3" s="74" t="s">
        <v>80</v>
      </c>
      <c r="EP3" s="74" t="s">
        <v>80</v>
      </c>
      <c r="EQ3" s="74" t="s">
        <v>80</v>
      </c>
      <c r="ER3" s="74" t="s">
        <v>80</v>
      </c>
      <c r="ES3" s="74" t="s">
        <v>80</v>
      </c>
      <c r="ET3" s="74" t="s">
        <v>80</v>
      </c>
      <c r="EU3" s="74" t="s">
        <v>80</v>
      </c>
      <c r="EV3" s="74" t="s">
        <v>80</v>
      </c>
      <c r="EW3" s="74" t="s">
        <v>80</v>
      </c>
      <c r="EX3" s="74" t="s">
        <v>80</v>
      </c>
      <c r="EY3" s="74" t="s">
        <v>80</v>
      </c>
      <c r="EZ3" s="74" t="s">
        <v>80</v>
      </c>
      <c r="FA3" s="74" t="s">
        <v>80</v>
      </c>
      <c r="FB3" s="74" t="s">
        <v>80</v>
      </c>
      <c r="FC3" s="74" t="s">
        <v>80</v>
      </c>
      <c r="FD3" s="74" t="s">
        <v>80</v>
      </c>
      <c r="FE3" s="74" t="s">
        <v>80</v>
      </c>
      <c r="FF3" s="74" t="s">
        <v>80</v>
      </c>
      <c r="FG3" s="74" t="s">
        <v>80</v>
      </c>
      <c r="FH3" s="74" t="s">
        <v>80</v>
      </c>
      <c r="FI3" s="74" t="s">
        <v>80</v>
      </c>
      <c r="FJ3" s="74" t="s">
        <v>80</v>
      </c>
      <c r="FK3" s="74" t="s">
        <v>80</v>
      </c>
      <c r="FL3" s="74" t="s">
        <v>80</v>
      </c>
      <c r="FM3" s="74" t="s">
        <v>80</v>
      </c>
      <c r="FN3" s="74" t="s">
        <v>80</v>
      </c>
      <c r="FO3" s="74" t="s">
        <v>80</v>
      </c>
      <c r="FP3" s="74" t="s">
        <v>80</v>
      </c>
      <c r="FQ3" s="74" t="s">
        <v>80</v>
      </c>
      <c r="FR3" s="74" t="s">
        <v>80</v>
      </c>
      <c r="FS3" s="74" t="s">
        <v>80</v>
      </c>
      <c r="FT3" s="74" t="s">
        <v>80</v>
      </c>
      <c r="FU3" s="74" t="s">
        <v>80</v>
      </c>
      <c r="FV3" s="74" t="s">
        <v>80</v>
      </c>
      <c r="FW3" s="74" t="s">
        <v>80</v>
      </c>
      <c r="FX3" s="74" t="s">
        <v>80</v>
      </c>
      <c r="FZ3" s="66" t="s">
        <v>81</v>
      </c>
      <c r="GA3" s="66" t="s">
        <v>81</v>
      </c>
      <c r="GB3" s="66" t="s">
        <v>81</v>
      </c>
      <c r="GC3" s="66" t="s">
        <v>81</v>
      </c>
      <c r="GD3" s="66" t="s">
        <v>81</v>
      </c>
      <c r="GE3" s="66" t="s">
        <v>81</v>
      </c>
      <c r="GF3" s="66" t="s">
        <v>81</v>
      </c>
      <c r="GG3" s="66" t="s">
        <v>81</v>
      </c>
      <c r="GH3" s="66" t="s">
        <v>81</v>
      </c>
      <c r="GI3" s="66" t="s">
        <v>81</v>
      </c>
      <c r="GJ3" s="66" t="s">
        <v>81</v>
      </c>
      <c r="GK3" s="66" t="s">
        <v>81</v>
      </c>
      <c r="GL3" s="66" t="s">
        <v>81</v>
      </c>
      <c r="GM3" s="66" t="s">
        <v>81</v>
      </c>
      <c r="GN3" s="66" t="s">
        <v>81</v>
      </c>
      <c r="GO3" s="66" t="s">
        <v>81</v>
      </c>
      <c r="GP3" s="66" t="s">
        <v>81</v>
      </c>
      <c r="GQ3" s="66" t="s">
        <v>81</v>
      </c>
      <c r="GR3" s="66" t="s">
        <v>81</v>
      </c>
      <c r="GS3" s="66" t="s">
        <v>81</v>
      </c>
      <c r="GT3" s="66" t="s">
        <v>81</v>
      </c>
      <c r="GU3" s="66" t="s">
        <v>81</v>
      </c>
      <c r="GV3" s="66" t="s">
        <v>81</v>
      </c>
      <c r="GW3" s="66" t="s">
        <v>81</v>
      </c>
      <c r="GX3" s="66" t="s">
        <v>81</v>
      </c>
      <c r="GY3" s="66" t="s">
        <v>81</v>
      </c>
      <c r="GZ3" s="66" t="s">
        <v>81</v>
      </c>
      <c r="HA3" s="66" t="s">
        <v>81</v>
      </c>
      <c r="HB3" s="66" t="s">
        <v>81</v>
      </c>
      <c r="HC3" s="66" t="s">
        <v>81</v>
      </c>
      <c r="HD3" s="66" t="s">
        <v>81</v>
      </c>
      <c r="HE3" s="66" t="s">
        <v>81</v>
      </c>
      <c r="HF3" s="66" t="s">
        <v>81</v>
      </c>
      <c r="HG3" s="66" t="s">
        <v>81</v>
      </c>
      <c r="HH3" s="66" t="s">
        <v>81</v>
      </c>
      <c r="HI3" s="66" t="s">
        <v>81</v>
      </c>
      <c r="HJ3" s="66" t="s">
        <v>81</v>
      </c>
      <c r="HK3" s="66" t="s">
        <v>81</v>
      </c>
      <c r="HL3" s="66" t="s">
        <v>81</v>
      </c>
      <c r="HM3" s="66" t="s">
        <v>81</v>
      </c>
      <c r="HN3" s="66" t="s">
        <v>81</v>
      </c>
      <c r="HO3" s="66" t="s">
        <v>81</v>
      </c>
      <c r="HP3" s="66" t="s">
        <v>81</v>
      </c>
      <c r="HQ3" s="66" t="s">
        <v>81</v>
      </c>
      <c r="HR3" s="66" t="s">
        <v>81</v>
      </c>
      <c r="HS3" s="66" t="s">
        <v>81</v>
      </c>
      <c r="HT3" s="66" t="s">
        <v>81</v>
      </c>
      <c r="HU3" s="66" t="s">
        <v>81</v>
      </c>
      <c r="HV3" s="66" t="s">
        <v>81</v>
      </c>
      <c r="HW3" s="66" t="s">
        <v>81</v>
      </c>
      <c r="HX3" s="66" t="s">
        <v>81</v>
      </c>
      <c r="HY3" s="66" t="s">
        <v>81</v>
      </c>
      <c r="HZ3" s="66" t="s">
        <v>81</v>
      </c>
      <c r="IA3" s="66" t="s">
        <v>81</v>
      </c>
      <c r="IB3" s="66" t="s">
        <v>81</v>
      </c>
      <c r="IC3" s="66" t="s">
        <v>81</v>
      </c>
      <c r="ID3" s="66" t="s">
        <v>81</v>
      </c>
      <c r="IE3" s="66" t="s">
        <v>81</v>
      </c>
      <c r="IF3" s="66" t="s">
        <v>81</v>
      </c>
    </row>
    <row r="4" spans="9:238" ht="18" customHeight="1">
      <c r="I4" s="5"/>
      <c r="J4" s="5"/>
      <c r="K4" s="5"/>
      <c r="L4" s="5"/>
      <c r="M4" s="5"/>
      <c r="N4" s="5"/>
      <c r="P4" s="5"/>
      <c r="Q4" s="5"/>
      <c r="R4" s="3" t="s">
        <v>3</v>
      </c>
      <c r="S4" s="5"/>
      <c r="T4" s="5"/>
      <c r="U4" s="3" t="s">
        <v>12</v>
      </c>
      <c r="X4" s="3" t="s">
        <v>19</v>
      </c>
      <c r="Y4" s="3" t="s">
        <v>14</v>
      </c>
      <c r="AB4" s="8" t="s">
        <v>36</v>
      </c>
      <c r="AC4" s="8" t="s">
        <v>36</v>
      </c>
      <c r="AD4" s="8" t="s">
        <v>36</v>
      </c>
      <c r="AE4" s="5"/>
      <c r="AF4" s="5"/>
      <c r="AG4" s="3" t="s">
        <v>16</v>
      </c>
      <c r="AI4" s="8" t="s">
        <v>9</v>
      </c>
      <c r="AJ4" s="8" t="s">
        <v>9</v>
      </c>
      <c r="AK4" s="8" t="s">
        <v>9</v>
      </c>
      <c r="AL4" s="8" t="s">
        <v>9</v>
      </c>
      <c r="AM4" s="8" t="s">
        <v>9</v>
      </c>
      <c r="AO4" s="7" t="s">
        <v>8</v>
      </c>
      <c r="AP4" s="7" t="s">
        <v>8</v>
      </c>
      <c r="AQ4" s="7" t="s">
        <v>8</v>
      </c>
      <c r="AR4" s="7" t="s">
        <v>8</v>
      </c>
      <c r="AS4" s="7" t="s">
        <v>8</v>
      </c>
      <c r="AT4" s="7" t="s">
        <v>8</v>
      </c>
      <c r="AU4" s="7" t="s">
        <v>8</v>
      </c>
      <c r="AW4" s="7" t="s">
        <v>10</v>
      </c>
      <c r="AX4" s="7" t="s">
        <v>10</v>
      </c>
      <c r="AY4" s="7" t="s">
        <v>10</v>
      </c>
      <c r="BA4" s="7" t="s">
        <v>44</v>
      </c>
      <c r="BB4" s="7" t="s">
        <v>44</v>
      </c>
      <c r="BC4" s="3" t="s">
        <v>44</v>
      </c>
      <c r="BD4" s="3"/>
      <c r="BH4" s="3" t="s">
        <v>65</v>
      </c>
      <c r="BI4" s="3" t="s">
        <v>66</v>
      </c>
      <c r="BR4" s="5"/>
      <c r="BS4" s="5"/>
      <c r="BT4" s="5"/>
      <c r="BU4" s="5"/>
      <c r="BV4" s="5"/>
      <c r="BW4" s="5"/>
      <c r="BY4" s="5"/>
      <c r="BZ4" s="5"/>
      <c r="CA4" s="3" t="s">
        <v>3</v>
      </c>
      <c r="CB4" s="5"/>
      <c r="CC4" s="5"/>
      <c r="CD4" s="3" t="s">
        <v>12</v>
      </c>
      <c r="CG4" s="3" t="s">
        <v>19</v>
      </c>
      <c r="CH4" s="3" t="s">
        <v>14</v>
      </c>
      <c r="CK4" s="8" t="s">
        <v>36</v>
      </c>
      <c r="CL4" s="8" t="s">
        <v>36</v>
      </c>
      <c r="CM4" s="8" t="s">
        <v>36</v>
      </c>
      <c r="CN4" s="5"/>
      <c r="CO4" s="5"/>
      <c r="CP4" s="3" t="s">
        <v>16</v>
      </c>
      <c r="CR4" s="8" t="s">
        <v>9</v>
      </c>
      <c r="CS4" s="8" t="s">
        <v>9</v>
      </c>
      <c r="CT4" s="8" t="s">
        <v>9</v>
      </c>
      <c r="CU4" s="8" t="s">
        <v>9</v>
      </c>
      <c r="CV4" s="8" t="s">
        <v>9</v>
      </c>
      <c r="CX4" s="7" t="s">
        <v>8</v>
      </c>
      <c r="CY4" s="7" t="s">
        <v>8</v>
      </c>
      <c r="CZ4" s="7" t="s">
        <v>8</v>
      </c>
      <c r="DA4" s="7" t="s">
        <v>8</v>
      </c>
      <c r="DB4" s="7" t="s">
        <v>8</v>
      </c>
      <c r="DC4" s="7" t="s">
        <v>8</v>
      </c>
      <c r="DD4" s="7" t="s">
        <v>8</v>
      </c>
      <c r="DF4" s="7" t="s">
        <v>10</v>
      </c>
      <c r="DG4" s="7" t="s">
        <v>10</v>
      </c>
      <c r="DH4" s="7" t="s">
        <v>10</v>
      </c>
      <c r="DJ4" s="7" t="s">
        <v>44</v>
      </c>
      <c r="DK4" s="7" t="s">
        <v>44</v>
      </c>
      <c r="DL4" s="3" t="s">
        <v>44</v>
      </c>
      <c r="DM4" s="3"/>
      <c r="DO4" s="60" t="s">
        <v>74</v>
      </c>
      <c r="DS4" s="6"/>
      <c r="DT4" s="6"/>
      <c r="DU4" s="6"/>
      <c r="DV4" s="6"/>
      <c r="DW4" s="6"/>
      <c r="DX4" s="6"/>
      <c r="DY4" s="5"/>
      <c r="DZ4" s="5"/>
      <c r="EA4" s="5"/>
      <c r="EB4" s="5"/>
      <c r="EC4" s="5"/>
      <c r="ED4" s="5"/>
      <c r="EF4" s="5"/>
      <c r="EG4" s="5"/>
      <c r="EH4" s="3" t="s">
        <v>3</v>
      </c>
      <c r="EI4" s="5"/>
      <c r="EJ4" s="5"/>
      <c r="EK4" s="3" t="s">
        <v>12</v>
      </c>
      <c r="EN4" s="3" t="s">
        <v>19</v>
      </c>
      <c r="EO4" s="3" t="s">
        <v>14</v>
      </c>
      <c r="EP4" s="6"/>
      <c r="EQ4" s="6"/>
      <c r="ER4" s="8" t="s">
        <v>36</v>
      </c>
      <c r="ES4" s="8" t="s">
        <v>36</v>
      </c>
      <c r="ET4" s="8" t="s">
        <v>36</v>
      </c>
      <c r="EU4" s="5"/>
      <c r="EV4" s="5"/>
      <c r="EW4" s="3" t="s">
        <v>16</v>
      </c>
      <c r="EY4" s="8" t="s">
        <v>9</v>
      </c>
      <c r="EZ4" s="8" t="s">
        <v>9</v>
      </c>
      <c r="FA4" s="8" t="s">
        <v>9</v>
      </c>
      <c r="FB4" s="8" t="s">
        <v>9</v>
      </c>
      <c r="FC4" s="8" t="s">
        <v>9</v>
      </c>
      <c r="FE4" s="7" t="s">
        <v>8</v>
      </c>
      <c r="FF4" s="7" t="s">
        <v>8</v>
      </c>
      <c r="FG4" s="7" t="s">
        <v>8</v>
      </c>
      <c r="FH4" s="7" t="s">
        <v>8</v>
      </c>
      <c r="FI4" s="7" t="s">
        <v>8</v>
      </c>
      <c r="FJ4" s="7" t="s">
        <v>8</v>
      </c>
      <c r="FK4" s="7" t="s">
        <v>8</v>
      </c>
      <c r="FM4" s="7" t="s">
        <v>10</v>
      </c>
      <c r="FN4" s="7" t="s">
        <v>10</v>
      </c>
      <c r="FO4" s="7" t="s">
        <v>10</v>
      </c>
      <c r="FQ4" s="7" t="s">
        <v>44</v>
      </c>
      <c r="FR4" s="7" t="s">
        <v>44</v>
      </c>
      <c r="FS4" s="3" t="s">
        <v>44</v>
      </c>
      <c r="FT4" s="3"/>
      <c r="FV4" s="60" t="s">
        <v>74</v>
      </c>
      <c r="FX4" s="51"/>
      <c r="GF4" s="5"/>
      <c r="GG4" s="5"/>
      <c r="GH4" s="5"/>
      <c r="GI4" s="5"/>
      <c r="GJ4" s="5"/>
      <c r="GK4" s="5"/>
      <c r="GM4" s="5"/>
      <c r="GN4" s="5"/>
      <c r="GO4" s="3" t="s">
        <v>3</v>
      </c>
      <c r="GP4" s="5"/>
      <c r="GQ4" s="5"/>
      <c r="GR4" s="3" t="s">
        <v>12</v>
      </c>
      <c r="GU4" s="3" t="s">
        <v>19</v>
      </c>
      <c r="GV4" s="3" t="s">
        <v>14</v>
      </c>
      <c r="GY4" s="8" t="s">
        <v>36</v>
      </c>
      <c r="GZ4" s="8" t="s">
        <v>36</v>
      </c>
      <c r="HA4" s="8" t="s">
        <v>36</v>
      </c>
      <c r="HB4" s="5"/>
      <c r="HC4" s="5"/>
      <c r="HD4" s="3" t="s">
        <v>16</v>
      </c>
      <c r="HF4" s="8" t="s">
        <v>9</v>
      </c>
      <c r="HG4" s="8" t="s">
        <v>9</v>
      </c>
      <c r="HH4" s="8" t="s">
        <v>9</v>
      </c>
      <c r="HI4" s="8" t="s">
        <v>9</v>
      </c>
      <c r="HJ4" s="8" t="s">
        <v>9</v>
      </c>
      <c r="HL4" s="7" t="s">
        <v>8</v>
      </c>
      <c r="HM4" s="7" t="s">
        <v>8</v>
      </c>
      <c r="HN4" s="7" t="s">
        <v>8</v>
      </c>
      <c r="HO4" s="7" t="s">
        <v>8</v>
      </c>
      <c r="HP4" s="7" t="s">
        <v>8</v>
      </c>
      <c r="HQ4" s="7" t="s">
        <v>8</v>
      </c>
      <c r="HR4" s="7" t="s">
        <v>8</v>
      </c>
      <c r="HT4" s="7" t="s">
        <v>10</v>
      </c>
      <c r="HU4" s="7" t="s">
        <v>10</v>
      </c>
      <c r="HV4" s="7" t="s">
        <v>10</v>
      </c>
      <c r="HX4" s="7" t="s">
        <v>44</v>
      </c>
      <c r="HY4" s="7" t="s">
        <v>44</v>
      </c>
      <c r="HZ4" s="3" t="s">
        <v>44</v>
      </c>
      <c r="IA4" s="3"/>
      <c r="IC4" s="60" t="s">
        <v>74</v>
      </c>
      <c r="ID4" s="3" t="s">
        <v>44</v>
      </c>
    </row>
    <row r="5" spans="1:240" ht="16.5" customHeight="1">
      <c r="A5" s="3" t="s">
        <v>5</v>
      </c>
      <c r="C5" s="8" t="s">
        <v>57</v>
      </c>
      <c r="D5" s="8" t="s">
        <v>57</v>
      </c>
      <c r="F5" s="8" t="s">
        <v>58</v>
      </c>
      <c r="G5" s="8" t="s">
        <v>58</v>
      </c>
      <c r="I5" s="8" t="s">
        <v>59</v>
      </c>
      <c r="K5" s="8" t="s">
        <v>59</v>
      </c>
      <c r="L5" s="8" t="s">
        <v>60</v>
      </c>
      <c r="N5" s="8" t="s">
        <v>60</v>
      </c>
      <c r="O5" s="3" t="s">
        <v>2</v>
      </c>
      <c r="P5" s="8" t="s">
        <v>28</v>
      </c>
      <c r="Q5" s="8" t="s">
        <v>28</v>
      </c>
      <c r="R5" s="3" t="s">
        <v>4</v>
      </c>
      <c r="S5" s="8" t="s">
        <v>33</v>
      </c>
      <c r="T5" s="8" t="s">
        <v>33</v>
      </c>
      <c r="U5" s="3" t="s">
        <v>13</v>
      </c>
      <c r="V5" s="8" t="s">
        <v>29</v>
      </c>
      <c r="W5" s="8" t="s">
        <v>29</v>
      </c>
      <c r="X5" s="3" t="s">
        <v>20</v>
      </c>
      <c r="Y5" s="3" t="s">
        <v>15</v>
      </c>
      <c r="Z5" s="8" t="s">
        <v>34</v>
      </c>
      <c r="AA5" s="8" t="s">
        <v>35</v>
      </c>
      <c r="AB5" s="8" t="s">
        <v>49</v>
      </c>
      <c r="AC5" s="8" t="s">
        <v>49</v>
      </c>
      <c r="AD5" s="8" t="s">
        <v>31</v>
      </c>
      <c r="AE5" s="8" t="s">
        <v>30</v>
      </c>
      <c r="AF5" s="8" t="s">
        <v>30</v>
      </c>
      <c r="AG5" s="3" t="s">
        <v>17</v>
      </c>
      <c r="AH5" s="3" t="s">
        <v>7</v>
      </c>
      <c r="AI5" s="8" t="s">
        <v>40</v>
      </c>
      <c r="AJ5" s="8" t="s">
        <v>17</v>
      </c>
      <c r="AK5" s="8" t="s">
        <v>50</v>
      </c>
      <c r="AL5" s="8" t="s">
        <v>51</v>
      </c>
      <c r="AM5" s="8" t="s">
        <v>52</v>
      </c>
      <c r="AN5" s="3" t="s">
        <v>9</v>
      </c>
      <c r="AO5" s="8" t="s">
        <v>39</v>
      </c>
      <c r="AP5" s="8" t="s">
        <v>53</v>
      </c>
      <c r="AQ5" s="8" t="s">
        <v>54</v>
      </c>
      <c r="AR5" s="8" t="s">
        <v>55</v>
      </c>
      <c r="AS5" s="8" t="s">
        <v>55</v>
      </c>
      <c r="AT5" s="8" t="s">
        <v>56</v>
      </c>
      <c r="AU5" s="8" t="s">
        <v>56</v>
      </c>
      <c r="AV5" s="3" t="s">
        <v>8</v>
      </c>
      <c r="AW5" s="8" t="s">
        <v>41</v>
      </c>
      <c r="AX5" s="8" t="s">
        <v>42</v>
      </c>
      <c r="AY5" s="8" t="s">
        <v>43</v>
      </c>
      <c r="AZ5" s="3" t="s">
        <v>10</v>
      </c>
      <c r="BA5" s="8" t="s">
        <v>45</v>
      </c>
      <c r="BB5" s="8" t="s">
        <v>47</v>
      </c>
      <c r="BC5" s="3" t="s">
        <v>18</v>
      </c>
      <c r="BD5" s="3" t="s">
        <v>68</v>
      </c>
      <c r="BE5" s="60" t="s">
        <v>11</v>
      </c>
      <c r="BF5" s="3" t="s">
        <v>11</v>
      </c>
      <c r="BG5" s="3" t="s">
        <v>11</v>
      </c>
      <c r="BH5" s="3" t="s">
        <v>64</v>
      </c>
      <c r="BI5" s="3" t="s">
        <v>67</v>
      </c>
      <c r="BL5" s="8" t="s">
        <v>57</v>
      </c>
      <c r="BM5" s="8" t="s">
        <v>57</v>
      </c>
      <c r="BO5" s="8" t="s">
        <v>58</v>
      </c>
      <c r="BP5" s="8" t="s">
        <v>58</v>
      </c>
      <c r="BR5" s="8" t="s">
        <v>59</v>
      </c>
      <c r="BT5" s="8" t="s">
        <v>59</v>
      </c>
      <c r="BU5" s="8" t="s">
        <v>60</v>
      </c>
      <c r="BW5" s="8" t="s">
        <v>60</v>
      </c>
      <c r="BX5" s="3" t="s">
        <v>2</v>
      </c>
      <c r="BY5" s="8" t="s">
        <v>28</v>
      </c>
      <c r="BZ5" s="8" t="s">
        <v>28</v>
      </c>
      <c r="CA5" s="3" t="s">
        <v>4</v>
      </c>
      <c r="CB5" s="8" t="s">
        <v>33</v>
      </c>
      <c r="CC5" s="8" t="s">
        <v>33</v>
      </c>
      <c r="CD5" s="3" t="s">
        <v>13</v>
      </c>
      <c r="CE5" s="8" t="s">
        <v>29</v>
      </c>
      <c r="CF5" s="8" t="s">
        <v>29</v>
      </c>
      <c r="CG5" s="3" t="s">
        <v>20</v>
      </c>
      <c r="CH5" s="3" t="s">
        <v>15</v>
      </c>
      <c r="CI5" s="8" t="s">
        <v>34</v>
      </c>
      <c r="CJ5" s="8" t="s">
        <v>35</v>
      </c>
      <c r="CK5" s="8" t="s">
        <v>49</v>
      </c>
      <c r="CL5" s="8" t="s">
        <v>49</v>
      </c>
      <c r="CM5" s="8" t="s">
        <v>31</v>
      </c>
      <c r="CN5" s="8" t="s">
        <v>30</v>
      </c>
      <c r="CO5" s="8" t="s">
        <v>30</v>
      </c>
      <c r="CP5" s="3" t="s">
        <v>17</v>
      </c>
      <c r="CQ5" s="3" t="s">
        <v>7</v>
      </c>
      <c r="CR5" s="8" t="s">
        <v>40</v>
      </c>
      <c r="CS5" s="8" t="s">
        <v>17</v>
      </c>
      <c r="CT5" s="8" t="s">
        <v>50</v>
      </c>
      <c r="CU5" s="8" t="s">
        <v>51</v>
      </c>
      <c r="CV5" s="8" t="s">
        <v>52</v>
      </c>
      <c r="CW5" s="3" t="s">
        <v>9</v>
      </c>
      <c r="CX5" s="8" t="s">
        <v>39</v>
      </c>
      <c r="CY5" s="8" t="s">
        <v>53</v>
      </c>
      <c r="CZ5" s="8" t="s">
        <v>54</v>
      </c>
      <c r="DA5" s="8" t="s">
        <v>55</v>
      </c>
      <c r="DB5" s="8" t="s">
        <v>55</v>
      </c>
      <c r="DC5" s="8" t="s">
        <v>56</v>
      </c>
      <c r="DD5" s="8" t="s">
        <v>56</v>
      </c>
      <c r="DE5" s="3" t="s">
        <v>8</v>
      </c>
      <c r="DF5" s="8" t="s">
        <v>41</v>
      </c>
      <c r="DG5" s="8" t="s">
        <v>42</v>
      </c>
      <c r="DH5" s="8" t="s">
        <v>43</v>
      </c>
      <c r="DI5" s="3" t="s">
        <v>10</v>
      </c>
      <c r="DJ5" s="8" t="s">
        <v>45</v>
      </c>
      <c r="DK5" s="8" t="s">
        <v>47</v>
      </c>
      <c r="DL5" s="3" t="s">
        <v>18</v>
      </c>
      <c r="DM5" s="3" t="s">
        <v>68</v>
      </c>
      <c r="DN5" s="60" t="s">
        <v>11</v>
      </c>
      <c r="DO5" s="60" t="s">
        <v>6</v>
      </c>
      <c r="DP5" s="3" t="s">
        <v>11</v>
      </c>
      <c r="DQ5" s="52" t="s">
        <v>11</v>
      </c>
      <c r="DS5" s="8" t="s">
        <v>57</v>
      </c>
      <c r="DT5" s="8" t="s">
        <v>57</v>
      </c>
      <c r="DU5" s="6"/>
      <c r="DV5" s="8" t="s">
        <v>58</v>
      </c>
      <c r="DW5" s="8" t="s">
        <v>58</v>
      </c>
      <c r="DX5" s="6"/>
      <c r="DY5" s="8" t="s">
        <v>59</v>
      </c>
      <c r="DZ5" s="6"/>
      <c r="EA5" s="8" t="s">
        <v>59</v>
      </c>
      <c r="EB5" s="8" t="s">
        <v>60</v>
      </c>
      <c r="EC5" s="6"/>
      <c r="ED5" s="8" t="s">
        <v>60</v>
      </c>
      <c r="EE5" s="3" t="s">
        <v>2</v>
      </c>
      <c r="EF5" s="8" t="s">
        <v>28</v>
      </c>
      <c r="EG5" s="8" t="s">
        <v>28</v>
      </c>
      <c r="EH5" s="3" t="s">
        <v>4</v>
      </c>
      <c r="EI5" s="8" t="s">
        <v>33</v>
      </c>
      <c r="EJ5" s="8" t="s">
        <v>33</v>
      </c>
      <c r="EK5" s="3" t="s">
        <v>13</v>
      </c>
      <c r="EL5" s="8" t="s">
        <v>29</v>
      </c>
      <c r="EM5" s="8" t="s">
        <v>29</v>
      </c>
      <c r="EN5" s="3" t="s">
        <v>20</v>
      </c>
      <c r="EO5" s="3" t="s">
        <v>15</v>
      </c>
      <c r="EP5" s="8" t="s">
        <v>34</v>
      </c>
      <c r="EQ5" s="8" t="s">
        <v>35</v>
      </c>
      <c r="ER5" s="8" t="s">
        <v>49</v>
      </c>
      <c r="ES5" s="8" t="s">
        <v>49</v>
      </c>
      <c r="ET5" s="8" t="s">
        <v>31</v>
      </c>
      <c r="EU5" s="8" t="s">
        <v>30</v>
      </c>
      <c r="EV5" s="8" t="s">
        <v>30</v>
      </c>
      <c r="EW5" s="3" t="s">
        <v>17</v>
      </c>
      <c r="EX5" s="3" t="s">
        <v>7</v>
      </c>
      <c r="EY5" s="8" t="s">
        <v>40</v>
      </c>
      <c r="EZ5" s="8" t="s">
        <v>17</v>
      </c>
      <c r="FA5" s="8" t="s">
        <v>50</v>
      </c>
      <c r="FB5" s="8" t="s">
        <v>51</v>
      </c>
      <c r="FC5" s="8" t="s">
        <v>52</v>
      </c>
      <c r="FD5" s="3" t="s">
        <v>9</v>
      </c>
      <c r="FE5" s="8" t="s">
        <v>39</v>
      </c>
      <c r="FF5" s="8" t="s">
        <v>53</v>
      </c>
      <c r="FG5" s="8" t="s">
        <v>54</v>
      </c>
      <c r="FH5" s="8" t="s">
        <v>55</v>
      </c>
      <c r="FI5" s="8" t="s">
        <v>55</v>
      </c>
      <c r="FJ5" s="8" t="s">
        <v>56</v>
      </c>
      <c r="FK5" s="8" t="s">
        <v>56</v>
      </c>
      <c r="FL5" s="3" t="s">
        <v>8</v>
      </c>
      <c r="FM5" s="8" t="s">
        <v>41</v>
      </c>
      <c r="FN5" s="8" t="s">
        <v>42</v>
      </c>
      <c r="FO5" s="8" t="s">
        <v>43</v>
      </c>
      <c r="FP5" s="3" t="s">
        <v>10</v>
      </c>
      <c r="FQ5" s="8" t="s">
        <v>45</v>
      </c>
      <c r="FR5" s="8" t="s">
        <v>47</v>
      </c>
      <c r="FS5" s="3" t="s">
        <v>18</v>
      </c>
      <c r="FT5" s="3" t="s">
        <v>68</v>
      </c>
      <c r="FU5" s="60" t="s">
        <v>11</v>
      </c>
      <c r="FV5" s="60" t="s">
        <v>6</v>
      </c>
      <c r="FW5" s="3" t="s">
        <v>11</v>
      </c>
      <c r="FX5" s="52" t="s">
        <v>11</v>
      </c>
      <c r="FZ5" s="8" t="s">
        <v>57</v>
      </c>
      <c r="GA5" s="8" t="s">
        <v>57</v>
      </c>
      <c r="GC5" s="8" t="s">
        <v>58</v>
      </c>
      <c r="GD5" s="8" t="s">
        <v>58</v>
      </c>
      <c r="GF5" s="8" t="s">
        <v>59</v>
      </c>
      <c r="GH5" s="8" t="s">
        <v>59</v>
      </c>
      <c r="GI5" s="8" t="s">
        <v>60</v>
      </c>
      <c r="GK5" s="8" t="s">
        <v>60</v>
      </c>
      <c r="GL5" s="3" t="s">
        <v>2</v>
      </c>
      <c r="GM5" s="8" t="s">
        <v>28</v>
      </c>
      <c r="GN5" s="8" t="s">
        <v>28</v>
      </c>
      <c r="GO5" s="3" t="s">
        <v>4</v>
      </c>
      <c r="GP5" s="8" t="s">
        <v>33</v>
      </c>
      <c r="GQ5" s="8" t="s">
        <v>33</v>
      </c>
      <c r="GR5" s="3" t="s">
        <v>13</v>
      </c>
      <c r="GS5" s="8" t="s">
        <v>29</v>
      </c>
      <c r="GT5" s="8" t="s">
        <v>29</v>
      </c>
      <c r="GU5" s="3" t="s">
        <v>20</v>
      </c>
      <c r="GV5" s="3" t="s">
        <v>15</v>
      </c>
      <c r="GW5" s="8" t="s">
        <v>34</v>
      </c>
      <c r="GX5" s="8" t="s">
        <v>35</v>
      </c>
      <c r="GY5" s="8" t="s">
        <v>49</v>
      </c>
      <c r="GZ5" s="8" t="s">
        <v>49</v>
      </c>
      <c r="HA5" s="8" t="s">
        <v>31</v>
      </c>
      <c r="HB5" s="8" t="s">
        <v>30</v>
      </c>
      <c r="HC5" s="8" t="s">
        <v>30</v>
      </c>
      <c r="HD5" s="3" t="s">
        <v>17</v>
      </c>
      <c r="HE5" s="3" t="s">
        <v>7</v>
      </c>
      <c r="HF5" s="8" t="s">
        <v>40</v>
      </c>
      <c r="HG5" s="8" t="s">
        <v>17</v>
      </c>
      <c r="HH5" s="8" t="s">
        <v>50</v>
      </c>
      <c r="HI5" s="8" t="s">
        <v>51</v>
      </c>
      <c r="HJ5" s="8" t="s">
        <v>52</v>
      </c>
      <c r="HK5" s="3" t="s">
        <v>9</v>
      </c>
      <c r="HL5" s="8" t="s">
        <v>39</v>
      </c>
      <c r="HM5" s="8" t="s">
        <v>53</v>
      </c>
      <c r="HN5" s="8" t="s">
        <v>54</v>
      </c>
      <c r="HO5" s="8" t="s">
        <v>55</v>
      </c>
      <c r="HP5" s="8" t="s">
        <v>55</v>
      </c>
      <c r="HQ5" s="8" t="s">
        <v>56</v>
      </c>
      <c r="HR5" s="8" t="s">
        <v>56</v>
      </c>
      <c r="HS5" s="3" t="s">
        <v>8</v>
      </c>
      <c r="HT5" s="8" t="s">
        <v>41</v>
      </c>
      <c r="HU5" s="8" t="s">
        <v>42</v>
      </c>
      <c r="HV5" s="8" t="s">
        <v>43</v>
      </c>
      <c r="HW5" s="3" t="s">
        <v>10</v>
      </c>
      <c r="HX5" s="8" t="s">
        <v>45</v>
      </c>
      <c r="HY5" s="8" t="s">
        <v>47</v>
      </c>
      <c r="HZ5" s="3" t="s">
        <v>18</v>
      </c>
      <c r="IA5" s="3" t="s">
        <v>68</v>
      </c>
      <c r="IB5" s="60" t="s">
        <v>11</v>
      </c>
      <c r="IC5" s="60" t="s">
        <v>6</v>
      </c>
      <c r="ID5" s="83" t="s">
        <v>11</v>
      </c>
      <c r="IE5" s="3" t="s">
        <v>11</v>
      </c>
      <c r="IF5" s="52" t="s">
        <v>11</v>
      </c>
    </row>
    <row r="6" spans="1:240" ht="18.75" customHeight="1">
      <c r="A6" s="2" t="s">
        <v>6</v>
      </c>
      <c r="B6" s="2" t="s">
        <v>0</v>
      </c>
      <c r="C6" s="8" t="s">
        <v>37</v>
      </c>
      <c r="D6" s="8" t="s">
        <v>48</v>
      </c>
      <c r="E6" s="8" t="s">
        <v>57</v>
      </c>
      <c r="F6" s="8" t="s">
        <v>37</v>
      </c>
      <c r="G6" s="8" t="s">
        <v>48</v>
      </c>
      <c r="H6" s="8" t="s">
        <v>58</v>
      </c>
      <c r="I6" s="8" t="s">
        <v>37</v>
      </c>
      <c r="J6" s="8" t="s">
        <v>59</v>
      </c>
      <c r="K6" s="8" t="s">
        <v>48</v>
      </c>
      <c r="L6" s="8" t="s">
        <v>37</v>
      </c>
      <c r="M6" s="8" t="s">
        <v>60</v>
      </c>
      <c r="N6" s="8" t="s">
        <v>48</v>
      </c>
      <c r="O6" s="2" t="s">
        <v>69</v>
      </c>
      <c r="P6" s="8" t="s">
        <v>26</v>
      </c>
      <c r="Q6" s="8" t="s">
        <v>27</v>
      </c>
      <c r="R6" s="2" t="s">
        <v>69</v>
      </c>
      <c r="S6" s="8" t="s">
        <v>26</v>
      </c>
      <c r="T6" s="8" t="s">
        <v>27</v>
      </c>
      <c r="U6" s="2" t="s">
        <v>69</v>
      </c>
      <c r="V6" s="8" t="s">
        <v>27</v>
      </c>
      <c r="W6" s="8" t="s">
        <v>26</v>
      </c>
      <c r="X6" s="2" t="s">
        <v>69</v>
      </c>
      <c r="Y6" s="2" t="s">
        <v>69</v>
      </c>
      <c r="Z6" s="8" t="s">
        <v>32</v>
      </c>
      <c r="AA6" s="8" t="s">
        <v>32</v>
      </c>
      <c r="AB6" s="8" t="s">
        <v>26</v>
      </c>
      <c r="AC6" s="8" t="s">
        <v>27</v>
      </c>
      <c r="AD6" s="8" t="s">
        <v>32</v>
      </c>
      <c r="AE6" s="8" t="s">
        <v>26</v>
      </c>
      <c r="AF6" s="8" t="s">
        <v>27</v>
      </c>
      <c r="AG6" s="2" t="s">
        <v>69</v>
      </c>
      <c r="AH6" s="2" t="s">
        <v>69</v>
      </c>
      <c r="AI6" s="8" t="s">
        <v>26</v>
      </c>
      <c r="AJ6" s="8" t="s">
        <v>26</v>
      </c>
      <c r="AK6" s="8" t="s">
        <v>27</v>
      </c>
      <c r="AL6" s="8" t="s">
        <v>27</v>
      </c>
      <c r="AM6" s="8" t="s">
        <v>27</v>
      </c>
      <c r="AN6" s="2" t="s">
        <v>69</v>
      </c>
      <c r="AO6" s="8" t="s">
        <v>26</v>
      </c>
      <c r="AP6" s="8" t="s">
        <v>27</v>
      </c>
      <c r="AQ6" s="8" t="s">
        <v>27</v>
      </c>
      <c r="AR6" s="8" t="s">
        <v>27</v>
      </c>
      <c r="AS6" s="8" t="s">
        <v>26</v>
      </c>
      <c r="AT6" s="8" t="s">
        <v>26</v>
      </c>
      <c r="AU6" s="8" t="s">
        <v>27</v>
      </c>
      <c r="AV6" s="2" t="s">
        <v>69</v>
      </c>
      <c r="AW6" s="8" t="s">
        <v>26</v>
      </c>
      <c r="AX6" s="8" t="s">
        <v>26</v>
      </c>
      <c r="AY6" s="8" t="s">
        <v>27</v>
      </c>
      <c r="AZ6" s="2" t="s">
        <v>69</v>
      </c>
      <c r="BA6" s="8" t="s">
        <v>27</v>
      </c>
      <c r="BB6" s="8" t="s">
        <v>46</v>
      </c>
      <c r="BC6" s="2" t="s">
        <v>69</v>
      </c>
      <c r="BD6" s="2" t="s">
        <v>69</v>
      </c>
      <c r="BE6" s="4" t="s">
        <v>69</v>
      </c>
      <c r="BF6" s="2" t="s">
        <v>23</v>
      </c>
      <c r="BG6" s="2" t="s">
        <v>24</v>
      </c>
      <c r="BH6" s="2" t="s">
        <v>63</v>
      </c>
      <c r="BI6" s="2" t="s">
        <v>63</v>
      </c>
      <c r="BJ6" s="10" t="s">
        <v>22</v>
      </c>
      <c r="BK6" s="1"/>
      <c r="BL6" s="8" t="s">
        <v>37</v>
      </c>
      <c r="BM6" s="8" t="s">
        <v>48</v>
      </c>
      <c r="BN6" s="8" t="s">
        <v>57</v>
      </c>
      <c r="BO6" s="8" t="s">
        <v>37</v>
      </c>
      <c r="BP6" s="8" t="s">
        <v>48</v>
      </c>
      <c r="BQ6" s="8" t="s">
        <v>58</v>
      </c>
      <c r="BR6" s="8" t="s">
        <v>37</v>
      </c>
      <c r="BS6" s="8" t="s">
        <v>59</v>
      </c>
      <c r="BT6" s="8" t="s">
        <v>48</v>
      </c>
      <c r="BU6" s="8" t="s">
        <v>37</v>
      </c>
      <c r="BV6" s="8" t="s">
        <v>60</v>
      </c>
      <c r="BW6" s="8" t="s">
        <v>48</v>
      </c>
      <c r="BX6" s="2" t="s">
        <v>69</v>
      </c>
      <c r="BY6" s="8" t="s">
        <v>26</v>
      </c>
      <c r="BZ6" s="8" t="s">
        <v>27</v>
      </c>
      <c r="CA6" s="2" t="s">
        <v>69</v>
      </c>
      <c r="CB6" s="8" t="s">
        <v>26</v>
      </c>
      <c r="CC6" s="8" t="s">
        <v>27</v>
      </c>
      <c r="CD6" s="2" t="s">
        <v>69</v>
      </c>
      <c r="CE6" s="8" t="s">
        <v>27</v>
      </c>
      <c r="CF6" s="8" t="s">
        <v>26</v>
      </c>
      <c r="CG6" s="2" t="s">
        <v>69</v>
      </c>
      <c r="CH6" s="2" t="s">
        <v>69</v>
      </c>
      <c r="CI6" s="8" t="s">
        <v>32</v>
      </c>
      <c r="CJ6" s="8" t="s">
        <v>32</v>
      </c>
      <c r="CK6" s="8" t="s">
        <v>26</v>
      </c>
      <c r="CL6" s="8" t="s">
        <v>27</v>
      </c>
      <c r="CM6" s="8" t="s">
        <v>32</v>
      </c>
      <c r="CN6" s="8" t="s">
        <v>26</v>
      </c>
      <c r="CO6" s="8" t="s">
        <v>27</v>
      </c>
      <c r="CP6" s="2" t="s">
        <v>69</v>
      </c>
      <c r="CQ6" s="2" t="s">
        <v>69</v>
      </c>
      <c r="CR6" s="8" t="s">
        <v>26</v>
      </c>
      <c r="CS6" s="8" t="s">
        <v>26</v>
      </c>
      <c r="CT6" s="8" t="s">
        <v>27</v>
      </c>
      <c r="CU6" s="8" t="s">
        <v>27</v>
      </c>
      <c r="CV6" s="8" t="s">
        <v>27</v>
      </c>
      <c r="CW6" s="2" t="s">
        <v>69</v>
      </c>
      <c r="CX6" s="8" t="s">
        <v>26</v>
      </c>
      <c r="CY6" s="8" t="s">
        <v>27</v>
      </c>
      <c r="CZ6" s="8" t="s">
        <v>27</v>
      </c>
      <c r="DA6" s="8" t="s">
        <v>27</v>
      </c>
      <c r="DB6" s="8" t="s">
        <v>26</v>
      </c>
      <c r="DC6" s="8" t="s">
        <v>26</v>
      </c>
      <c r="DD6" s="8" t="s">
        <v>27</v>
      </c>
      <c r="DE6" s="2" t="s">
        <v>69</v>
      </c>
      <c r="DF6" s="8" t="s">
        <v>26</v>
      </c>
      <c r="DG6" s="8" t="s">
        <v>26</v>
      </c>
      <c r="DH6" s="8" t="s">
        <v>27</v>
      </c>
      <c r="DI6" s="2" t="s">
        <v>69</v>
      </c>
      <c r="DJ6" s="8" t="s">
        <v>27</v>
      </c>
      <c r="DK6" s="8" t="s">
        <v>46</v>
      </c>
      <c r="DL6" s="2" t="s">
        <v>69</v>
      </c>
      <c r="DM6" s="2" t="s">
        <v>69</v>
      </c>
      <c r="DN6" s="4" t="s">
        <v>69</v>
      </c>
      <c r="DO6" s="4" t="s">
        <v>69</v>
      </c>
      <c r="DP6" s="2" t="s">
        <v>23</v>
      </c>
      <c r="DQ6" s="53" t="s">
        <v>24</v>
      </c>
      <c r="DS6" s="8" t="s">
        <v>37</v>
      </c>
      <c r="DT6" s="8" t="s">
        <v>48</v>
      </c>
      <c r="DU6" s="8" t="s">
        <v>57</v>
      </c>
      <c r="DV6" s="8" t="s">
        <v>37</v>
      </c>
      <c r="DW6" s="8" t="s">
        <v>48</v>
      </c>
      <c r="DX6" s="8" t="s">
        <v>58</v>
      </c>
      <c r="DY6" s="8" t="s">
        <v>37</v>
      </c>
      <c r="DZ6" s="8" t="s">
        <v>59</v>
      </c>
      <c r="EA6" s="8" t="s">
        <v>48</v>
      </c>
      <c r="EB6" s="8" t="s">
        <v>37</v>
      </c>
      <c r="EC6" s="8" t="s">
        <v>60</v>
      </c>
      <c r="ED6" s="8" t="s">
        <v>48</v>
      </c>
      <c r="EE6" s="2" t="s">
        <v>69</v>
      </c>
      <c r="EF6" s="8" t="s">
        <v>26</v>
      </c>
      <c r="EG6" s="8" t="s">
        <v>27</v>
      </c>
      <c r="EH6" s="2" t="s">
        <v>69</v>
      </c>
      <c r="EI6" s="8" t="s">
        <v>26</v>
      </c>
      <c r="EJ6" s="8" t="s">
        <v>27</v>
      </c>
      <c r="EK6" s="2" t="s">
        <v>69</v>
      </c>
      <c r="EL6" s="8" t="s">
        <v>27</v>
      </c>
      <c r="EM6" s="8" t="s">
        <v>26</v>
      </c>
      <c r="EN6" s="2" t="s">
        <v>69</v>
      </c>
      <c r="EO6" s="2" t="s">
        <v>69</v>
      </c>
      <c r="EP6" s="8" t="s">
        <v>32</v>
      </c>
      <c r="EQ6" s="8" t="s">
        <v>32</v>
      </c>
      <c r="ER6" s="8" t="s">
        <v>26</v>
      </c>
      <c r="ES6" s="8" t="s">
        <v>27</v>
      </c>
      <c r="ET6" s="8" t="s">
        <v>32</v>
      </c>
      <c r="EU6" s="8" t="s">
        <v>26</v>
      </c>
      <c r="EV6" s="8" t="s">
        <v>27</v>
      </c>
      <c r="EW6" s="2" t="s">
        <v>69</v>
      </c>
      <c r="EX6" s="2" t="s">
        <v>69</v>
      </c>
      <c r="EY6" s="8" t="s">
        <v>26</v>
      </c>
      <c r="EZ6" s="8" t="s">
        <v>26</v>
      </c>
      <c r="FA6" s="8" t="s">
        <v>27</v>
      </c>
      <c r="FB6" s="8" t="s">
        <v>27</v>
      </c>
      <c r="FC6" s="8" t="s">
        <v>27</v>
      </c>
      <c r="FD6" s="2" t="s">
        <v>69</v>
      </c>
      <c r="FE6" s="8" t="s">
        <v>26</v>
      </c>
      <c r="FF6" s="8" t="s">
        <v>27</v>
      </c>
      <c r="FG6" s="8" t="s">
        <v>27</v>
      </c>
      <c r="FH6" s="8" t="s">
        <v>27</v>
      </c>
      <c r="FI6" s="8" t="s">
        <v>26</v>
      </c>
      <c r="FJ6" s="8" t="s">
        <v>26</v>
      </c>
      <c r="FK6" s="8" t="s">
        <v>27</v>
      </c>
      <c r="FL6" s="2" t="s">
        <v>69</v>
      </c>
      <c r="FM6" s="8" t="s">
        <v>26</v>
      </c>
      <c r="FN6" s="8" t="s">
        <v>26</v>
      </c>
      <c r="FO6" s="8" t="s">
        <v>27</v>
      </c>
      <c r="FP6" s="2" t="s">
        <v>69</v>
      </c>
      <c r="FQ6" s="8" t="s">
        <v>27</v>
      </c>
      <c r="FR6" s="8" t="s">
        <v>46</v>
      </c>
      <c r="FS6" s="2" t="s">
        <v>69</v>
      </c>
      <c r="FT6" s="2" t="s">
        <v>69</v>
      </c>
      <c r="FU6" s="4" t="s">
        <v>69</v>
      </c>
      <c r="FV6" s="4" t="s">
        <v>69</v>
      </c>
      <c r="FW6" s="2" t="s">
        <v>23</v>
      </c>
      <c r="FX6" s="53" t="s">
        <v>24</v>
      </c>
      <c r="FZ6" s="8" t="s">
        <v>37</v>
      </c>
      <c r="GA6" s="8" t="s">
        <v>48</v>
      </c>
      <c r="GB6" s="8" t="s">
        <v>57</v>
      </c>
      <c r="GC6" s="8" t="s">
        <v>37</v>
      </c>
      <c r="GD6" s="8" t="s">
        <v>48</v>
      </c>
      <c r="GE6" s="8" t="s">
        <v>58</v>
      </c>
      <c r="GF6" s="8" t="s">
        <v>37</v>
      </c>
      <c r="GG6" s="8" t="s">
        <v>59</v>
      </c>
      <c r="GH6" s="8" t="s">
        <v>48</v>
      </c>
      <c r="GI6" s="8" t="s">
        <v>37</v>
      </c>
      <c r="GJ6" s="8" t="s">
        <v>60</v>
      </c>
      <c r="GK6" s="8" t="s">
        <v>48</v>
      </c>
      <c r="GL6" s="2" t="s">
        <v>69</v>
      </c>
      <c r="GM6" s="8" t="s">
        <v>26</v>
      </c>
      <c r="GN6" s="8" t="s">
        <v>27</v>
      </c>
      <c r="GO6" s="2" t="s">
        <v>69</v>
      </c>
      <c r="GP6" s="8" t="s">
        <v>26</v>
      </c>
      <c r="GQ6" s="8" t="s">
        <v>27</v>
      </c>
      <c r="GR6" s="2" t="s">
        <v>69</v>
      </c>
      <c r="GS6" s="8" t="s">
        <v>27</v>
      </c>
      <c r="GT6" s="8" t="s">
        <v>26</v>
      </c>
      <c r="GU6" s="2" t="s">
        <v>69</v>
      </c>
      <c r="GV6" s="2" t="s">
        <v>69</v>
      </c>
      <c r="GW6" s="8" t="s">
        <v>32</v>
      </c>
      <c r="GX6" s="8" t="s">
        <v>32</v>
      </c>
      <c r="GY6" s="8" t="s">
        <v>26</v>
      </c>
      <c r="GZ6" s="8" t="s">
        <v>27</v>
      </c>
      <c r="HA6" s="8" t="s">
        <v>32</v>
      </c>
      <c r="HB6" s="8" t="s">
        <v>26</v>
      </c>
      <c r="HC6" s="8" t="s">
        <v>27</v>
      </c>
      <c r="HD6" s="2" t="s">
        <v>69</v>
      </c>
      <c r="HE6" s="2" t="s">
        <v>69</v>
      </c>
      <c r="HF6" s="8" t="s">
        <v>26</v>
      </c>
      <c r="HG6" s="8" t="s">
        <v>26</v>
      </c>
      <c r="HH6" s="8" t="s">
        <v>27</v>
      </c>
      <c r="HI6" s="8" t="s">
        <v>27</v>
      </c>
      <c r="HJ6" s="8" t="s">
        <v>27</v>
      </c>
      <c r="HK6" s="2" t="s">
        <v>69</v>
      </c>
      <c r="HL6" s="8" t="s">
        <v>26</v>
      </c>
      <c r="HM6" s="8" t="s">
        <v>27</v>
      </c>
      <c r="HN6" s="8" t="s">
        <v>27</v>
      </c>
      <c r="HO6" s="8" t="s">
        <v>27</v>
      </c>
      <c r="HP6" s="8" t="s">
        <v>26</v>
      </c>
      <c r="HQ6" s="8" t="s">
        <v>26</v>
      </c>
      <c r="HR6" s="8" t="s">
        <v>27</v>
      </c>
      <c r="HS6" s="2" t="s">
        <v>69</v>
      </c>
      <c r="HT6" s="8" t="s">
        <v>26</v>
      </c>
      <c r="HU6" s="8" t="s">
        <v>26</v>
      </c>
      <c r="HV6" s="8" t="s">
        <v>27</v>
      </c>
      <c r="HW6" s="2" t="s">
        <v>69</v>
      </c>
      <c r="HX6" s="8" t="s">
        <v>27</v>
      </c>
      <c r="HY6" s="8" t="s">
        <v>46</v>
      </c>
      <c r="HZ6" s="2" t="s">
        <v>69</v>
      </c>
      <c r="IA6" s="2" t="s">
        <v>69</v>
      </c>
      <c r="IB6" s="4" t="s">
        <v>69</v>
      </c>
      <c r="IC6" s="4" t="s">
        <v>69</v>
      </c>
      <c r="ID6" s="84" t="s">
        <v>69</v>
      </c>
      <c r="IE6" s="2" t="s">
        <v>23</v>
      </c>
      <c r="IF6" s="53" t="s">
        <v>24</v>
      </c>
    </row>
    <row r="7" spans="1:240" ht="15.75" customHeight="1">
      <c r="A7" s="2"/>
      <c r="B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"/>
      <c r="P7" s="8"/>
      <c r="Q7" s="8"/>
      <c r="R7" s="2"/>
      <c r="S7" s="8"/>
      <c r="T7" s="8"/>
      <c r="U7" s="2"/>
      <c r="V7" s="8"/>
      <c r="W7" s="8"/>
      <c r="X7" s="2"/>
      <c r="Y7" s="2"/>
      <c r="Z7" s="8"/>
      <c r="AA7" s="8"/>
      <c r="AB7" s="8"/>
      <c r="AC7" s="8"/>
      <c r="AD7" s="8"/>
      <c r="AE7" s="8"/>
      <c r="AF7" s="8"/>
      <c r="AG7" s="2"/>
      <c r="AH7" s="2"/>
      <c r="AI7" s="8"/>
      <c r="AJ7" s="8"/>
      <c r="AK7" s="8"/>
      <c r="AL7" s="8"/>
      <c r="AM7" s="8"/>
      <c r="AN7" s="2"/>
      <c r="AO7" s="8"/>
      <c r="AP7" s="8"/>
      <c r="AQ7" s="8"/>
      <c r="AR7" s="8"/>
      <c r="AS7" s="8"/>
      <c r="AT7" s="8"/>
      <c r="AU7" s="8"/>
      <c r="AV7" s="2"/>
      <c r="AW7" s="8"/>
      <c r="AX7" s="8"/>
      <c r="AY7" s="8"/>
      <c r="AZ7" s="2"/>
      <c r="BA7" s="8"/>
      <c r="BB7" s="8"/>
      <c r="BC7" s="2"/>
      <c r="BD7" s="2"/>
      <c r="BE7" s="4"/>
      <c r="BF7" s="2"/>
      <c r="BG7" s="2"/>
      <c r="BH7" s="2"/>
      <c r="BI7" s="2"/>
      <c r="BJ7" s="10"/>
      <c r="BK7" s="1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2"/>
      <c r="BY7" s="8"/>
      <c r="BZ7" s="8"/>
      <c r="CA7" s="2"/>
      <c r="CB7" s="8"/>
      <c r="CC7" s="8"/>
      <c r="CD7" s="2"/>
      <c r="CE7" s="8"/>
      <c r="CF7" s="8"/>
      <c r="CG7" s="2"/>
      <c r="CH7" s="2"/>
      <c r="CI7" s="8"/>
      <c r="CJ7" s="8"/>
      <c r="CK7" s="8"/>
      <c r="CL7" s="8"/>
      <c r="CM7" s="8"/>
      <c r="CN7" s="8"/>
      <c r="CO7" s="8"/>
      <c r="CP7" s="2"/>
      <c r="CQ7" s="2"/>
      <c r="CR7" s="8"/>
      <c r="CS7" s="8"/>
      <c r="CT7" s="8"/>
      <c r="CU7" s="8"/>
      <c r="CV7" s="8"/>
      <c r="CW7" s="2"/>
      <c r="CX7" s="8"/>
      <c r="CY7" s="8"/>
      <c r="CZ7" s="8"/>
      <c r="DA7" s="8"/>
      <c r="DB7" s="8"/>
      <c r="DC7" s="8"/>
      <c r="DD7" s="8"/>
      <c r="DE7" s="2"/>
      <c r="DF7" s="8"/>
      <c r="DG7" s="8"/>
      <c r="DH7" s="8"/>
      <c r="DI7" s="2"/>
      <c r="DJ7" s="8"/>
      <c r="DK7" s="8"/>
      <c r="DL7" s="2"/>
      <c r="DM7" s="2"/>
      <c r="DN7" s="4"/>
      <c r="DO7" s="4"/>
      <c r="DP7" s="2"/>
      <c r="DQ7" s="53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2"/>
      <c r="EF7" s="8"/>
      <c r="EG7" s="8"/>
      <c r="EH7" s="2"/>
      <c r="EI7" s="8"/>
      <c r="EJ7" s="8"/>
      <c r="EK7" s="2"/>
      <c r="EL7" s="8"/>
      <c r="EM7" s="8"/>
      <c r="EN7" s="2"/>
      <c r="EO7" s="2"/>
      <c r="EP7" s="8"/>
      <c r="EQ7" s="8"/>
      <c r="ER7" s="8"/>
      <c r="ES7" s="8"/>
      <c r="ET7" s="8"/>
      <c r="EU7" s="8"/>
      <c r="EV7" s="8"/>
      <c r="EW7" s="2"/>
      <c r="EX7" s="2"/>
      <c r="EY7" s="8"/>
      <c r="EZ7" s="8"/>
      <c r="FA7" s="8"/>
      <c r="FB7" s="8"/>
      <c r="FC7" s="8"/>
      <c r="FD7" s="2"/>
      <c r="FE7" s="8"/>
      <c r="FF7" s="8"/>
      <c r="FG7" s="8"/>
      <c r="FH7" s="8"/>
      <c r="FI7" s="8"/>
      <c r="FJ7" s="8"/>
      <c r="FK7" s="8"/>
      <c r="FL7" s="2"/>
      <c r="FM7" s="8"/>
      <c r="FN7" s="8"/>
      <c r="FO7" s="8"/>
      <c r="FP7" s="2"/>
      <c r="FQ7" s="8"/>
      <c r="FR7" s="8"/>
      <c r="FS7" s="2"/>
      <c r="FT7" s="2"/>
      <c r="FU7" s="4"/>
      <c r="FV7" s="4"/>
      <c r="FW7" s="2"/>
      <c r="FX7" s="53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2"/>
      <c r="GM7" s="8"/>
      <c r="GN7" s="8"/>
      <c r="GO7" s="2"/>
      <c r="GP7" s="8"/>
      <c r="GQ7" s="8"/>
      <c r="GR7" s="2"/>
      <c r="GS7" s="8"/>
      <c r="GT7" s="8"/>
      <c r="GU7" s="2"/>
      <c r="GV7" s="2"/>
      <c r="GW7" s="8"/>
      <c r="GX7" s="8"/>
      <c r="GY7" s="8"/>
      <c r="GZ7" s="8"/>
      <c r="HA7" s="8"/>
      <c r="HB7" s="8"/>
      <c r="HC7" s="8"/>
      <c r="HD7" s="2"/>
      <c r="HE7" s="2"/>
      <c r="HF7" s="8"/>
      <c r="HG7" s="8"/>
      <c r="HH7" s="8"/>
      <c r="HI7" s="8"/>
      <c r="HJ7" s="8"/>
      <c r="HK7" s="2"/>
      <c r="HL7" s="8"/>
      <c r="HM7" s="8"/>
      <c r="HN7" s="8"/>
      <c r="HO7" s="8"/>
      <c r="HP7" s="8"/>
      <c r="HQ7" s="8"/>
      <c r="HR7" s="8"/>
      <c r="HS7" s="2"/>
      <c r="HT7" s="8"/>
      <c r="HU7" s="8"/>
      <c r="HV7" s="8"/>
      <c r="HW7" s="2"/>
      <c r="HX7" s="8"/>
      <c r="HY7" s="8"/>
      <c r="HZ7" s="2"/>
      <c r="IA7" s="2"/>
      <c r="IB7" s="4"/>
      <c r="IC7" s="4"/>
      <c r="ID7" s="84"/>
      <c r="IE7" s="2"/>
      <c r="IF7" s="53"/>
    </row>
    <row r="8" spans="1:240" s="11" customFormat="1" ht="15.75">
      <c r="A8" s="12">
        <v>40513</v>
      </c>
      <c r="B8" s="12" t="s">
        <v>85</v>
      </c>
      <c r="C8" s="13"/>
      <c r="D8" s="13"/>
      <c r="E8" s="13">
        <v>5.31</v>
      </c>
      <c r="F8" s="13"/>
      <c r="G8" s="13"/>
      <c r="H8" s="13">
        <v>3.61</v>
      </c>
      <c r="I8" s="13"/>
      <c r="J8" s="13">
        <v>105.28</v>
      </c>
      <c r="K8" s="13"/>
      <c r="L8" s="13"/>
      <c r="M8" s="13">
        <v>51.51</v>
      </c>
      <c r="N8" s="13"/>
      <c r="O8" s="14">
        <f>SUM(C8:N8)</f>
        <v>165.71</v>
      </c>
      <c r="P8" s="13"/>
      <c r="Q8" s="13">
        <v>114.35</v>
      </c>
      <c r="R8" s="13">
        <f>SUM(P8:Q8)</f>
        <v>114.35</v>
      </c>
      <c r="S8" s="13"/>
      <c r="T8" s="13">
        <v>174.74</v>
      </c>
      <c r="U8" s="14">
        <f>SUM(S8:T8)</f>
        <v>174.74</v>
      </c>
      <c r="V8" s="13">
        <v>29.21</v>
      </c>
      <c r="W8" s="13">
        <v>-42.97</v>
      </c>
      <c r="X8" s="14">
        <f>SUM(V8:W8)</f>
        <v>-13.759999999999998</v>
      </c>
      <c r="Y8" s="14"/>
      <c r="Z8" s="13"/>
      <c r="AA8" s="13"/>
      <c r="AB8" s="13"/>
      <c r="AC8" s="13"/>
      <c r="AD8" s="13">
        <v>-796.11</v>
      </c>
      <c r="AE8" s="13"/>
      <c r="AF8" s="13"/>
      <c r="AG8" s="14">
        <f>SUM(Z8:AF8)</f>
        <v>-796.11</v>
      </c>
      <c r="AH8" s="14">
        <v>-362.36</v>
      </c>
      <c r="AI8" s="13"/>
      <c r="AJ8" s="13"/>
      <c r="AK8" s="13"/>
      <c r="AL8" s="13"/>
      <c r="AM8" s="13"/>
      <c r="AN8" s="14">
        <f>SUM(AI8:AM8)</f>
        <v>0</v>
      </c>
      <c r="AO8" s="13"/>
      <c r="AP8" s="13">
        <v>2.79</v>
      </c>
      <c r="AQ8" s="13"/>
      <c r="AR8" s="13"/>
      <c r="AS8" s="13"/>
      <c r="AT8" s="13"/>
      <c r="AU8" s="13"/>
      <c r="AV8" s="14">
        <f>SUM(AO8:AU8)</f>
        <v>2.79</v>
      </c>
      <c r="AW8" s="13"/>
      <c r="AX8" s="13"/>
      <c r="AY8" s="13"/>
      <c r="AZ8" s="14">
        <f>SUM(AW8:AY8)</f>
        <v>0</v>
      </c>
      <c r="BA8" s="13">
        <v>2479.48</v>
      </c>
      <c r="BB8" s="13">
        <v>1894.53</v>
      </c>
      <c r="BC8" s="14">
        <f>SUM(BA8:BB8)</f>
        <v>4374.01</v>
      </c>
      <c r="BD8" s="14">
        <f>R8+U8+X8+Y8+AH8+AN8+AV8+AZ8+BC8</f>
        <v>4289.77</v>
      </c>
      <c r="BE8" s="15">
        <v>100</v>
      </c>
      <c r="BF8" s="16"/>
      <c r="BG8" s="17"/>
      <c r="BH8" s="38">
        <v>5944.562</v>
      </c>
      <c r="BI8" s="38">
        <v>5052.9399</v>
      </c>
      <c r="BJ8" s="17">
        <f>O8+R8+U8+X8+Y8+AG8+AH8+AN8+AV8+AZ8+BC8-BE8</f>
        <v>3559.37</v>
      </c>
      <c r="BL8" s="13"/>
      <c r="BM8" s="13"/>
      <c r="BN8" s="13">
        <v>-0.44</v>
      </c>
      <c r="BO8" s="13"/>
      <c r="BP8" s="13"/>
      <c r="BQ8" s="13">
        <v>-0.26</v>
      </c>
      <c r="BR8" s="13"/>
      <c r="BS8" s="13">
        <v>-2.24</v>
      </c>
      <c r="BT8" s="13"/>
      <c r="BU8" s="13"/>
      <c r="BV8" s="13">
        <v>-1.01</v>
      </c>
      <c r="BW8" s="13"/>
      <c r="BX8" s="14">
        <f>SUM(BL8:BW8)</f>
        <v>-3.95</v>
      </c>
      <c r="BY8" s="13"/>
      <c r="BZ8" s="13">
        <v>-0.05</v>
      </c>
      <c r="CA8" s="13">
        <f>SUM(BY8:BZ8)</f>
        <v>-0.05</v>
      </c>
      <c r="CB8" s="13"/>
      <c r="CC8" s="13">
        <v>29.8429</v>
      </c>
      <c r="CD8" s="14">
        <f>SUM(CB8:CC8)</f>
        <v>29.8429</v>
      </c>
      <c r="CE8" s="13"/>
      <c r="CF8" s="13">
        <v>0.03</v>
      </c>
      <c r="CG8" s="14">
        <f>SUM(CE8:CF8)</f>
        <v>0.03</v>
      </c>
      <c r="CH8" s="14"/>
      <c r="CI8" s="13"/>
      <c r="CJ8" s="13"/>
      <c r="CK8" s="13"/>
      <c r="CL8" s="13"/>
      <c r="CM8" s="13"/>
      <c r="CN8" s="13"/>
      <c r="CO8" s="13"/>
      <c r="CP8" s="14">
        <f>SUM(CI8:CO8)</f>
        <v>0</v>
      </c>
      <c r="CQ8" s="14">
        <v>-13.73</v>
      </c>
      <c r="CR8" s="13"/>
      <c r="CS8" s="13"/>
      <c r="CT8" s="13"/>
      <c r="CU8" s="13"/>
      <c r="CV8" s="13"/>
      <c r="CW8" s="14">
        <f>SUM(CR8:CV8)</f>
        <v>0</v>
      </c>
      <c r="CX8" s="13"/>
      <c r="CY8" s="13">
        <v>0.03</v>
      </c>
      <c r="CZ8" s="13"/>
      <c r="DA8" s="13"/>
      <c r="DB8" s="13"/>
      <c r="DC8" s="13"/>
      <c r="DD8" s="13"/>
      <c r="DE8" s="14">
        <f>SUM(CX8:DD8)</f>
        <v>0.03</v>
      </c>
      <c r="DF8" s="13"/>
      <c r="DG8" s="13"/>
      <c r="DH8" s="13"/>
      <c r="DI8" s="14">
        <f>SUM(DF8:DH8)</f>
        <v>0</v>
      </c>
      <c r="DJ8" s="13"/>
      <c r="DK8" s="13"/>
      <c r="DL8" s="14">
        <f>SUM(DJ8:DK8)</f>
        <v>0</v>
      </c>
      <c r="DM8" s="14">
        <f>CA8+CD8+CG8+CH8+CQ8+CW8+DE8+DI8+DL8</f>
        <v>16.1229</v>
      </c>
      <c r="DN8" s="15">
        <v>10</v>
      </c>
      <c r="DO8" s="15">
        <f>BE8+DN8</f>
        <v>110</v>
      </c>
      <c r="DP8" s="16"/>
      <c r="DQ8" s="54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4">
        <f>SUM(DS8:ED8)</f>
        <v>0</v>
      </c>
      <c r="EF8" s="13"/>
      <c r="EG8" s="13"/>
      <c r="EH8" s="13">
        <f>SUM(EF8:EG8)</f>
        <v>0</v>
      </c>
      <c r="EI8" s="13"/>
      <c r="EJ8" s="13"/>
      <c r="EK8" s="14">
        <f>SUM(EI8:EJ8)</f>
        <v>0</v>
      </c>
      <c r="EL8" s="13"/>
      <c r="EM8" s="68">
        <v>-14.55</v>
      </c>
      <c r="EN8" s="69">
        <f>SUM(EL8:EM8)</f>
        <v>-14.55</v>
      </c>
      <c r="EO8" s="69"/>
      <c r="EP8" s="68"/>
      <c r="EQ8" s="68"/>
      <c r="ER8" s="68"/>
      <c r="ES8" s="68"/>
      <c r="ET8" s="68"/>
      <c r="EU8" s="68"/>
      <c r="EV8" s="68"/>
      <c r="EW8" s="69">
        <f>SUM(EP8:EV8)</f>
        <v>0</v>
      </c>
      <c r="EX8" s="69">
        <v>-0.22</v>
      </c>
      <c r="EY8" s="68"/>
      <c r="EZ8" s="68"/>
      <c r="FA8" s="68"/>
      <c r="FB8" s="68"/>
      <c r="FC8" s="68"/>
      <c r="FD8" s="69">
        <f>SUM(EY8:FC8)</f>
        <v>0</v>
      </c>
      <c r="FE8" s="68"/>
      <c r="FF8" s="68">
        <v>0.22</v>
      </c>
      <c r="FG8" s="68"/>
      <c r="FH8" s="68"/>
      <c r="FI8" s="68"/>
      <c r="FJ8" s="68"/>
      <c r="FK8" s="68"/>
      <c r="FL8" s="69">
        <f>SUM(FE8:FK8)</f>
        <v>0.22</v>
      </c>
      <c r="FM8" s="68"/>
      <c r="FN8" s="68"/>
      <c r="FO8" s="68"/>
      <c r="FP8" s="69">
        <f>SUM(FM8:FO8)</f>
        <v>0</v>
      </c>
      <c r="FQ8" s="68"/>
      <c r="FR8" s="68"/>
      <c r="FS8" s="14">
        <f>SUM(FQ8:FR8)</f>
        <v>0</v>
      </c>
      <c r="FT8" s="14">
        <f>EH8+EK8+EN8+EO8+EX8+FD8+FL8+FP8+FS8</f>
        <v>-14.55</v>
      </c>
      <c r="FU8" s="15">
        <v>0</v>
      </c>
      <c r="FV8" s="15">
        <f>BE8+DN8+FU8</f>
        <v>110</v>
      </c>
      <c r="FW8" s="17"/>
      <c r="FX8" s="70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4">
        <f>SUM(FZ8:GK8)</f>
        <v>0</v>
      </c>
      <c r="GM8" s="13"/>
      <c r="GN8" s="13"/>
      <c r="GO8" s="13">
        <f>SUM(GM8:GN8)</f>
        <v>0</v>
      </c>
      <c r="GP8" s="13"/>
      <c r="GQ8" s="13"/>
      <c r="GR8" s="14">
        <f>SUM(GP8:GQ8)</f>
        <v>0</v>
      </c>
      <c r="GS8" s="13"/>
      <c r="GT8" s="13"/>
      <c r="GU8" s="14">
        <f>SUM(GS8:GT8)</f>
        <v>0</v>
      </c>
      <c r="GV8" s="14"/>
      <c r="GW8" s="13"/>
      <c r="GX8" s="13"/>
      <c r="GY8" s="13"/>
      <c r="GZ8" s="13"/>
      <c r="HA8" s="13"/>
      <c r="HB8" s="13"/>
      <c r="HC8" s="13"/>
      <c r="HD8" s="14">
        <f>SUM(GW8:HC8)</f>
        <v>0</v>
      </c>
      <c r="HE8" s="14">
        <v>0.66</v>
      </c>
      <c r="HF8" s="13"/>
      <c r="HG8" s="13"/>
      <c r="HH8" s="13"/>
      <c r="HI8" s="13"/>
      <c r="HJ8" s="13"/>
      <c r="HK8" s="14">
        <f>SUM(HF8:HJ8)</f>
        <v>0</v>
      </c>
      <c r="HL8" s="13"/>
      <c r="HM8" s="13"/>
      <c r="HN8" s="13"/>
      <c r="HO8" s="13"/>
      <c r="HP8" s="13"/>
      <c r="HQ8" s="13"/>
      <c r="HR8" s="13"/>
      <c r="HS8" s="14">
        <f>SUM(HL8:HR8)</f>
        <v>0</v>
      </c>
      <c r="HT8" s="13"/>
      <c r="HU8" s="13"/>
      <c r="HV8" s="13"/>
      <c r="HW8" s="14">
        <f>SUM(HT8:HV8)</f>
        <v>0</v>
      </c>
      <c r="HX8" s="13"/>
      <c r="HY8" s="13"/>
      <c r="HZ8" s="14">
        <f>SUM(HX8:HY8)</f>
        <v>0</v>
      </c>
      <c r="IA8" s="14">
        <f>GO8+GR8+GU8+GV8+HE8+HK8+HS8+HW8+HZ8</f>
        <v>0.66</v>
      </c>
      <c r="IB8" s="77">
        <v>0.1</v>
      </c>
      <c r="IC8" s="15">
        <f>BE8+DN8+FU8+IB8</f>
        <v>110.1</v>
      </c>
      <c r="ID8" s="15"/>
      <c r="IE8" s="16"/>
      <c r="IF8" s="54"/>
    </row>
    <row r="9" spans="1:240" s="11" customFormat="1" ht="15.75">
      <c r="A9" s="18">
        <f>A8+1</f>
        <v>40514</v>
      </c>
      <c r="B9" s="18" t="s">
        <v>85</v>
      </c>
      <c r="C9" s="19"/>
      <c r="D9" s="19"/>
      <c r="E9" s="19">
        <v>-80.25</v>
      </c>
      <c r="F9" s="19"/>
      <c r="G9" s="19"/>
      <c r="H9" s="19">
        <v>-24.05</v>
      </c>
      <c r="I9" s="19"/>
      <c r="J9" s="19">
        <v>-149.24</v>
      </c>
      <c r="K9" s="19"/>
      <c r="L9" s="19"/>
      <c r="M9" s="19">
        <v>-47.95</v>
      </c>
      <c r="N9" s="19"/>
      <c r="O9" s="20">
        <f>SUM(C9:N9)</f>
        <v>-301.49</v>
      </c>
      <c r="P9" s="19"/>
      <c r="Q9" s="19">
        <v>112.63</v>
      </c>
      <c r="R9" s="19">
        <f>SUM(P9:Q9)</f>
        <v>112.63</v>
      </c>
      <c r="S9" s="19"/>
      <c r="T9" s="19">
        <v>68.98</v>
      </c>
      <c r="U9" s="20">
        <f>SUM(S9:T9)</f>
        <v>68.98</v>
      </c>
      <c r="V9" s="19">
        <v>30.73</v>
      </c>
      <c r="W9" s="19">
        <v>-54.58</v>
      </c>
      <c r="X9" s="20">
        <f>SUM(V9:W9)</f>
        <v>-23.849999999999998</v>
      </c>
      <c r="Y9" s="20"/>
      <c r="Z9" s="19"/>
      <c r="AA9" s="19"/>
      <c r="AB9" s="19"/>
      <c r="AC9" s="19"/>
      <c r="AD9" s="19">
        <v>-1940.09</v>
      </c>
      <c r="AE9" s="19"/>
      <c r="AF9" s="19"/>
      <c r="AG9" s="20">
        <f>SUM(Z9:AF9)</f>
        <v>-1940.09</v>
      </c>
      <c r="AH9" s="20">
        <v>-2488.69</v>
      </c>
      <c r="AI9" s="19"/>
      <c r="AJ9" s="19"/>
      <c r="AK9" s="19"/>
      <c r="AL9" s="19"/>
      <c r="AM9" s="19"/>
      <c r="AN9" s="20">
        <f>SUM(AI9:AM9)</f>
        <v>0</v>
      </c>
      <c r="AO9" s="19"/>
      <c r="AP9" s="19">
        <v>0.3</v>
      </c>
      <c r="AQ9" s="19">
        <v>2.67</v>
      </c>
      <c r="AR9" s="19"/>
      <c r="AS9" s="19">
        <v>-27.14</v>
      </c>
      <c r="AT9" s="19"/>
      <c r="AU9" s="19"/>
      <c r="AV9" s="20">
        <f>SUM(AO9:AU9)</f>
        <v>-24.17</v>
      </c>
      <c r="AW9" s="19"/>
      <c r="AX9" s="19"/>
      <c r="AY9" s="19"/>
      <c r="AZ9" s="20">
        <f>SUM(AW9:AY9)</f>
        <v>0</v>
      </c>
      <c r="BA9" s="19">
        <v>2294.97</v>
      </c>
      <c r="BB9" s="19">
        <v>1852.7</v>
      </c>
      <c r="BC9" s="20">
        <f>SUM(BA9:BB9)</f>
        <v>4147.67</v>
      </c>
      <c r="BD9" s="20">
        <f>R9+U9+X9+Y9+AH9+AN9+AV9+AZ9+BC9</f>
        <v>1792.5700000000002</v>
      </c>
      <c r="BE9" s="21">
        <v>200</v>
      </c>
      <c r="BF9" s="22"/>
      <c r="BG9" s="23"/>
      <c r="BH9" s="39">
        <v>5502.2503</v>
      </c>
      <c r="BI9" s="39">
        <v>4941.3075</v>
      </c>
      <c r="BJ9" s="45">
        <f>O9+R9+U9+X9+Y9+AG9+AH9+AN9+AV9+AZ9+BC9-BE9</f>
        <v>-649.0100000000002</v>
      </c>
      <c r="BL9" s="19"/>
      <c r="BM9" s="19"/>
      <c r="BN9" s="19">
        <v>-0.74</v>
      </c>
      <c r="BO9" s="19"/>
      <c r="BP9" s="19"/>
      <c r="BQ9" s="19">
        <v>-0.25</v>
      </c>
      <c r="BR9" s="19"/>
      <c r="BS9" s="19">
        <v>-3.13</v>
      </c>
      <c r="BT9" s="19"/>
      <c r="BU9" s="19"/>
      <c r="BV9" s="19">
        <v>-1.41</v>
      </c>
      <c r="BW9" s="19"/>
      <c r="BX9" s="20">
        <f>SUM(BL9:BW9)</f>
        <v>-5.53</v>
      </c>
      <c r="BY9" s="19"/>
      <c r="BZ9" s="19">
        <v>-0.08</v>
      </c>
      <c r="CA9" s="19">
        <f>SUM(BY9:BZ9)</f>
        <v>-0.08</v>
      </c>
      <c r="CB9" s="19"/>
      <c r="CC9" s="19">
        <v>421.84</v>
      </c>
      <c r="CD9" s="20">
        <f>SUM(CB9:CC9)</f>
        <v>421.84</v>
      </c>
      <c r="CE9" s="19"/>
      <c r="CF9" s="19">
        <v>0.03</v>
      </c>
      <c r="CG9" s="20">
        <f>SUM(CE9:CF9)</f>
        <v>0.03</v>
      </c>
      <c r="CH9" s="20"/>
      <c r="CI9" s="19"/>
      <c r="CJ9" s="19"/>
      <c r="CK9" s="19"/>
      <c r="CL9" s="19"/>
      <c r="CM9" s="19"/>
      <c r="CN9" s="19"/>
      <c r="CO9" s="19"/>
      <c r="CP9" s="20">
        <f>SUM(CI9:CO9)</f>
        <v>0</v>
      </c>
      <c r="CQ9" s="20">
        <v>-43.12</v>
      </c>
      <c r="CR9" s="19"/>
      <c r="CS9" s="19"/>
      <c r="CT9" s="19"/>
      <c r="CU9" s="19"/>
      <c r="CV9" s="19"/>
      <c r="CW9" s="20">
        <f>SUM(CR9:CV9)</f>
        <v>0</v>
      </c>
      <c r="CX9" s="19"/>
      <c r="CY9" s="19"/>
      <c r="CZ9" s="19"/>
      <c r="DA9" s="19">
        <v>0.05</v>
      </c>
      <c r="DB9" s="19"/>
      <c r="DC9" s="19"/>
      <c r="DD9" s="19"/>
      <c r="DE9" s="20">
        <f>SUM(CX9:DD9)</f>
        <v>0.05</v>
      </c>
      <c r="DF9" s="19"/>
      <c r="DG9" s="19"/>
      <c r="DH9" s="19"/>
      <c r="DI9" s="20">
        <f>SUM(DF9:DH9)</f>
        <v>0</v>
      </c>
      <c r="DJ9" s="19"/>
      <c r="DK9" s="19"/>
      <c r="DL9" s="20">
        <f>SUM(DJ9:DK9)</f>
        <v>0</v>
      </c>
      <c r="DM9" s="20">
        <f>CA9+CD9+CG9+CH9+CQ9+CW9+DE9+DI9+DL9</f>
        <v>378.71999999999997</v>
      </c>
      <c r="DN9" s="21">
        <v>20</v>
      </c>
      <c r="DO9" s="21">
        <f>BE9+DN9</f>
        <v>220</v>
      </c>
      <c r="DP9" s="22"/>
      <c r="DQ9" s="55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20">
        <f>SUM(DS9:ED9)</f>
        <v>0</v>
      </c>
      <c r="EF9" s="19"/>
      <c r="EG9" s="19"/>
      <c r="EH9" s="19">
        <f>SUM(EF9:EG9)</f>
        <v>0</v>
      </c>
      <c r="EI9" s="19"/>
      <c r="EJ9" s="19"/>
      <c r="EK9" s="20">
        <f>SUM(EI9:EJ9)</f>
        <v>0</v>
      </c>
      <c r="EL9" s="19"/>
      <c r="EM9" s="19"/>
      <c r="EN9" s="20">
        <f>SUM(EL9:EM9)</f>
        <v>0</v>
      </c>
      <c r="EO9" s="20"/>
      <c r="EP9" s="19"/>
      <c r="EQ9" s="19"/>
      <c r="ER9" s="19"/>
      <c r="ES9" s="19"/>
      <c r="ET9" s="19"/>
      <c r="EU9" s="19"/>
      <c r="EV9" s="19"/>
      <c r="EW9" s="20">
        <f>SUM(EP9:EV9)</f>
        <v>0</v>
      </c>
      <c r="EX9" s="20"/>
      <c r="EY9" s="19"/>
      <c r="EZ9" s="19"/>
      <c r="FA9" s="19"/>
      <c r="FB9" s="19"/>
      <c r="FC9" s="19"/>
      <c r="FD9" s="20">
        <f>SUM(EY9:FC9)</f>
        <v>0</v>
      </c>
      <c r="FE9" s="19"/>
      <c r="FF9" s="19"/>
      <c r="FG9" s="19"/>
      <c r="FH9" s="19"/>
      <c r="FI9" s="19"/>
      <c r="FJ9" s="19"/>
      <c r="FK9" s="19"/>
      <c r="FL9" s="20">
        <f>SUM(FE9:FK9)</f>
        <v>0</v>
      </c>
      <c r="FM9" s="19"/>
      <c r="FN9" s="19"/>
      <c r="FO9" s="19"/>
      <c r="FP9" s="20">
        <f>SUM(FM9:FO9)</f>
        <v>0</v>
      </c>
      <c r="FQ9" s="19"/>
      <c r="FR9" s="19"/>
      <c r="FS9" s="20">
        <f>SUM(FQ9:FR9)</f>
        <v>0</v>
      </c>
      <c r="FT9" s="20">
        <f>EH9+EK9+EN9+EO9+EX9+FD9+FL9+FP9+FS9</f>
        <v>0</v>
      </c>
      <c r="FU9" s="21">
        <v>2</v>
      </c>
      <c r="FV9" s="21">
        <f>BE9+DN9+FU9</f>
        <v>222</v>
      </c>
      <c r="FW9" s="23"/>
      <c r="FX9" s="55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20">
        <f>SUM(FZ9:GK9)</f>
        <v>0</v>
      </c>
      <c r="GM9" s="19"/>
      <c r="GN9" s="19"/>
      <c r="GO9" s="19">
        <f>SUM(GM9:GN9)</f>
        <v>0</v>
      </c>
      <c r="GP9" s="19"/>
      <c r="GQ9" s="19"/>
      <c r="GR9" s="20">
        <f>SUM(GP9:GQ9)</f>
        <v>0</v>
      </c>
      <c r="GS9" s="19"/>
      <c r="GT9" s="19">
        <v>-1.17</v>
      </c>
      <c r="GU9" s="20">
        <f>SUM(GS9:GT9)</f>
        <v>-1.17</v>
      </c>
      <c r="GV9" s="20"/>
      <c r="GW9" s="19"/>
      <c r="GX9" s="19"/>
      <c r="GY9" s="19"/>
      <c r="GZ9" s="19"/>
      <c r="HA9" s="19"/>
      <c r="HB9" s="19"/>
      <c r="HC9" s="19"/>
      <c r="HD9" s="20">
        <f>SUM(GW9:HC9)</f>
        <v>0</v>
      </c>
      <c r="HE9" s="20">
        <v>-6.71</v>
      </c>
      <c r="HF9" s="19"/>
      <c r="HG9" s="19"/>
      <c r="HH9" s="19"/>
      <c r="HI9" s="19"/>
      <c r="HJ9" s="19"/>
      <c r="HK9" s="20">
        <f>SUM(HF9:HJ9)</f>
        <v>0</v>
      </c>
      <c r="HL9" s="19"/>
      <c r="HM9" s="19">
        <v>0.03</v>
      </c>
      <c r="HN9" s="19">
        <v>2.6</v>
      </c>
      <c r="HO9" s="19"/>
      <c r="HP9" s="19">
        <v>4.27</v>
      </c>
      <c r="HQ9" s="19"/>
      <c r="HR9" s="19"/>
      <c r="HS9" s="20">
        <f>SUM(HL9:HR9)</f>
        <v>6.8999999999999995</v>
      </c>
      <c r="HT9" s="19"/>
      <c r="HU9" s="19"/>
      <c r="HV9" s="19"/>
      <c r="HW9" s="20">
        <f>SUM(HT9:HV9)</f>
        <v>0</v>
      </c>
      <c r="HX9" s="19"/>
      <c r="HY9" s="19"/>
      <c r="HZ9" s="20">
        <f>SUM(HX9:HY9)</f>
        <v>0</v>
      </c>
      <c r="IA9" s="20">
        <f>GO9+GR9+GU9+GV9+HE9+HK9+HS9+HW9+HZ9</f>
        <v>-0.9800000000000004</v>
      </c>
      <c r="IB9" s="78">
        <v>0.2</v>
      </c>
      <c r="IC9" s="21">
        <f>BE9+DN9+FU9+IB9</f>
        <v>222.2</v>
      </c>
      <c r="ID9" s="21"/>
      <c r="IE9" s="22"/>
      <c r="IF9" s="55"/>
    </row>
    <row r="10" spans="1:240" s="11" customFormat="1" ht="15.75">
      <c r="A10" s="12" t="s">
        <v>21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4">
        <f>SUM(O8:O9)</f>
        <v>-135.78</v>
      </c>
      <c r="P10" s="5"/>
      <c r="Q10" s="5"/>
      <c r="R10" s="24">
        <f>SUM(R8:R9)</f>
        <v>226.98</v>
      </c>
      <c r="S10" s="5"/>
      <c r="T10" s="5"/>
      <c r="U10" s="24">
        <f>SUM(U8:U9)</f>
        <v>243.72000000000003</v>
      </c>
      <c r="V10" s="5"/>
      <c r="W10" s="5"/>
      <c r="X10" s="24">
        <f>SUM(X8:X9)</f>
        <v>-37.61</v>
      </c>
      <c r="Y10" s="24">
        <f>SUM(Y8:Y9)</f>
        <v>0</v>
      </c>
      <c r="Z10" s="5"/>
      <c r="AA10" s="5"/>
      <c r="AB10" s="5"/>
      <c r="AC10" s="5"/>
      <c r="AD10" s="5"/>
      <c r="AE10" s="5"/>
      <c r="AF10" s="5"/>
      <c r="AG10" s="24">
        <f>SUM(AG8:AG9)</f>
        <v>-2736.2</v>
      </c>
      <c r="AH10" s="24">
        <f>SUM(AH8:AH9)</f>
        <v>-2851.05</v>
      </c>
      <c r="AI10" s="5"/>
      <c r="AJ10" s="5"/>
      <c r="AK10" s="5"/>
      <c r="AL10" s="5"/>
      <c r="AM10" s="5"/>
      <c r="AN10" s="24">
        <f>SUM(AN8:AN9)</f>
        <v>0</v>
      </c>
      <c r="AO10" s="5"/>
      <c r="AP10" s="5"/>
      <c r="AQ10" s="5"/>
      <c r="AR10" s="5"/>
      <c r="AS10" s="5"/>
      <c r="AT10" s="5"/>
      <c r="AU10" s="5"/>
      <c r="AV10" s="24">
        <f>SUM(AV8:AV9)</f>
        <v>-21.380000000000003</v>
      </c>
      <c r="AW10" s="5"/>
      <c r="AX10" s="5"/>
      <c r="AY10" s="5"/>
      <c r="AZ10" s="24">
        <f>SUM(AZ8:AZ9)</f>
        <v>0</v>
      </c>
      <c r="BA10" s="5"/>
      <c r="BB10" s="5"/>
      <c r="BC10" s="24">
        <f>SUM(BC8:BC9)</f>
        <v>8521.68</v>
      </c>
      <c r="BD10" s="24">
        <f>SUM(BD8:BD9)</f>
        <v>6082.34</v>
      </c>
      <c r="BE10" s="25">
        <f>SUM(BE8:BE9)</f>
        <v>300</v>
      </c>
      <c r="BF10" s="26" t="s">
        <v>25</v>
      </c>
      <c r="BG10" s="27">
        <v>40528</v>
      </c>
      <c r="BH10" s="40"/>
      <c r="BI10" s="40"/>
      <c r="BJ10" s="17">
        <f>O10+R10+U10+X10+Y10+AG10+AH10+AN10+AV10+AZ10+BC10-BE10</f>
        <v>2910.3599999999997</v>
      </c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24">
        <f>SUM(BX8:BX9)</f>
        <v>-9.48</v>
      </c>
      <c r="BY10" s="5"/>
      <c r="BZ10" s="5"/>
      <c r="CA10" s="24">
        <f>SUM(CA8:CA9)</f>
        <v>-0.13</v>
      </c>
      <c r="CB10" s="5"/>
      <c r="CC10" s="5"/>
      <c r="CD10" s="24">
        <f>SUM(CD8:CD9)</f>
        <v>451.68289999999996</v>
      </c>
      <c r="CE10" s="5"/>
      <c r="CF10" s="5"/>
      <c r="CG10" s="24">
        <f>SUM(CG8:CG9)</f>
        <v>0.06</v>
      </c>
      <c r="CH10" s="24">
        <f>SUM(CH8:CH9)</f>
        <v>0</v>
      </c>
      <c r="CI10" s="5"/>
      <c r="CJ10" s="5"/>
      <c r="CK10" s="5"/>
      <c r="CL10" s="5"/>
      <c r="CM10" s="5"/>
      <c r="CN10" s="5"/>
      <c r="CO10" s="5"/>
      <c r="CP10" s="24">
        <f>SUM(CP8:CP9)</f>
        <v>0</v>
      </c>
      <c r="CQ10" s="24">
        <f>SUM(CQ8:CQ9)</f>
        <v>-56.849999999999994</v>
      </c>
      <c r="CR10" s="5"/>
      <c r="CS10" s="5"/>
      <c r="CT10" s="5"/>
      <c r="CU10" s="5"/>
      <c r="CV10" s="5"/>
      <c r="CW10" s="24">
        <f>SUM(CW8:CW9)</f>
        <v>0</v>
      </c>
      <c r="CX10" s="5"/>
      <c r="CY10" s="5"/>
      <c r="CZ10" s="5"/>
      <c r="DA10" s="5"/>
      <c r="DB10" s="5"/>
      <c r="DC10" s="5"/>
      <c r="DD10" s="5"/>
      <c r="DE10" s="24">
        <f>SUM(DE8:DE9)</f>
        <v>0.08</v>
      </c>
      <c r="DF10" s="5"/>
      <c r="DG10" s="5"/>
      <c r="DH10" s="5"/>
      <c r="DI10" s="24">
        <f>SUM(DI8:DI9)</f>
        <v>0</v>
      </c>
      <c r="DJ10" s="5"/>
      <c r="DK10" s="5"/>
      <c r="DL10" s="24">
        <f>SUM(DL8:DL9)</f>
        <v>0</v>
      </c>
      <c r="DM10" s="24">
        <f>SUM(DM8:DM9)</f>
        <v>394.8429</v>
      </c>
      <c r="DN10" s="25">
        <f>SUM(DN8:DN9)</f>
        <v>30</v>
      </c>
      <c r="DO10" s="25">
        <f>SUM(DO8:DO9)</f>
        <v>330</v>
      </c>
      <c r="DP10" s="26" t="s">
        <v>77</v>
      </c>
      <c r="DQ10" s="27">
        <v>40577</v>
      </c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24">
        <f>SUM(EE8:EE9)</f>
        <v>0</v>
      </c>
      <c r="EF10" s="5"/>
      <c r="EG10" s="5"/>
      <c r="EH10" s="24">
        <f>SUM(EH8:EH9)</f>
        <v>0</v>
      </c>
      <c r="EI10" s="5"/>
      <c r="EJ10" s="5"/>
      <c r="EK10" s="24">
        <f>SUM(EK8:EK9)</f>
        <v>0</v>
      </c>
      <c r="EL10" s="5"/>
      <c r="EM10" s="5"/>
      <c r="EN10" s="24">
        <f>SUM(EN8:EN9)</f>
        <v>-14.55</v>
      </c>
      <c r="EO10" s="24">
        <f>SUM(EO8:EO9)</f>
        <v>0</v>
      </c>
      <c r="EP10" s="5"/>
      <c r="EQ10" s="5"/>
      <c r="ER10" s="5"/>
      <c r="ES10" s="5"/>
      <c r="ET10" s="5"/>
      <c r="EU10" s="5"/>
      <c r="EV10" s="5"/>
      <c r="EW10" s="24">
        <f>SUM(EW8:EW9)</f>
        <v>0</v>
      </c>
      <c r="EX10" s="24">
        <f>SUM(EX8:EX9)</f>
        <v>-0.22</v>
      </c>
      <c r="EY10" s="5"/>
      <c r="EZ10" s="5"/>
      <c r="FA10" s="5"/>
      <c r="FB10" s="5"/>
      <c r="FC10" s="5"/>
      <c r="FD10" s="24">
        <f>SUM(FD8:FD9)</f>
        <v>0</v>
      </c>
      <c r="FE10" s="5"/>
      <c r="FF10" s="5"/>
      <c r="FG10" s="5"/>
      <c r="FH10" s="5"/>
      <c r="FI10" s="5"/>
      <c r="FJ10" s="5"/>
      <c r="FK10" s="5"/>
      <c r="FL10" s="24">
        <f>SUM(FL8:FL9)</f>
        <v>0.22</v>
      </c>
      <c r="FM10" s="5"/>
      <c r="FN10" s="5"/>
      <c r="FO10" s="5"/>
      <c r="FP10" s="24">
        <f>SUM(FP8:FP9)</f>
        <v>0</v>
      </c>
      <c r="FQ10" s="5"/>
      <c r="FR10" s="5"/>
      <c r="FS10" s="24">
        <f>SUM(FS8:FS9)</f>
        <v>0</v>
      </c>
      <c r="FT10" s="24">
        <f>SUM(FT8:FT9)</f>
        <v>-14.55</v>
      </c>
      <c r="FU10" s="25">
        <f>SUM(FU8:FU9)</f>
        <v>2</v>
      </c>
      <c r="FV10" s="25">
        <f>SUM(FV8:FV9)</f>
        <v>332</v>
      </c>
      <c r="FW10" s="27" t="s">
        <v>82</v>
      </c>
      <c r="FX10" s="56">
        <v>40647</v>
      </c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24">
        <f>SUM(GL8:GL9)</f>
        <v>0</v>
      </c>
      <c r="GM10" s="5"/>
      <c r="GN10" s="5"/>
      <c r="GO10" s="24">
        <f>SUM(GO8:GO9)</f>
        <v>0</v>
      </c>
      <c r="GP10" s="5"/>
      <c r="GQ10" s="5"/>
      <c r="GR10" s="24">
        <f>SUM(GR8:GR9)</f>
        <v>0</v>
      </c>
      <c r="GS10" s="5"/>
      <c r="GT10" s="5"/>
      <c r="GU10" s="24">
        <f>SUM(GU8:GU9)</f>
        <v>-1.17</v>
      </c>
      <c r="GV10" s="24">
        <f>SUM(GV8:GV9)</f>
        <v>0</v>
      </c>
      <c r="GW10" s="5"/>
      <c r="GX10" s="5"/>
      <c r="GY10" s="5"/>
      <c r="GZ10" s="5"/>
      <c r="HA10" s="5"/>
      <c r="HB10" s="5"/>
      <c r="HC10" s="5"/>
      <c r="HD10" s="24">
        <f>SUM(HD8:HD9)</f>
        <v>0</v>
      </c>
      <c r="HE10" s="24">
        <f>SUM(HE8:HE9)</f>
        <v>-6.05</v>
      </c>
      <c r="HF10" s="5"/>
      <c r="HG10" s="5"/>
      <c r="HH10" s="5"/>
      <c r="HI10" s="5"/>
      <c r="HJ10" s="5"/>
      <c r="HK10" s="24">
        <f>SUM(HK8:HK9)</f>
        <v>0</v>
      </c>
      <c r="HL10" s="5"/>
      <c r="HM10" s="5"/>
      <c r="HN10" s="5"/>
      <c r="HO10" s="5"/>
      <c r="HP10" s="5"/>
      <c r="HQ10" s="5"/>
      <c r="HR10" s="5"/>
      <c r="HS10" s="24">
        <f>SUM(HS8:HS9)</f>
        <v>6.8999999999999995</v>
      </c>
      <c r="HT10" s="5"/>
      <c r="HU10" s="5"/>
      <c r="HV10" s="5"/>
      <c r="HW10" s="24">
        <f>SUM(HW8:HW9)</f>
        <v>0</v>
      </c>
      <c r="HX10" s="5"/>
      <c r="HY10" s="5"/>
      <c r="HZ10" s="24">
        <f>SUM(HZ8:HZ9)</f>
        <v>0</v>
      </c>
      <c r="IA10" s="24">
        <f>SUM(IA8:IA9)</f>
        <v>-0.3200000000000004</v>
      </c>
      <c r="IB10" s="25">
        <f>SUM(IB8:IB9)</f>
        <v>0.30000000000000004</v>
      </c>
      <c r="IC10" s="25">
        <f>SUM(IC8:IC9)</f>
        <v>332.29999999999995</v>
      </c>
      <c r="ID10" s="25"/>
      <c r="IE10" s="26"/>
      <c r="IF10" s="27"/>
    </row>
    <row r="11" spans="1:240" s="11" customFormat="1" ht="15.75">
      <c r="A11" s="12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4"/>
      <c r="P11" s="5"/>
      <c r="Q11" s="5"/>
      <c r="R11" s="14"/>
      <c r="S11" s="5"/>
      <c r="T11" s="5"/>
      <c r="U11" s="14"/>
      <c r="V11" s="5"/>
      <c r="W11" s="5"/>
      <c r="X11" s="14"/>
      <c r="Y11" s="14"/>
      <c r="Z11" s="5"/>
      <c r="AA11" s="5"/>
      <c r="AB11" s="5"/>
      <c r="AC11" s="5"/>
      <c r="AD11" s="5"/>
      <c r="AE11" s="5"/>
      <c r="AF11" s="5"/>
      <c r="AG11" s="24"/>
      <c r="AH11" s="14"/>
      <c r="AI11" s="5"/>
      <c r="AJ11" s="5"/>
      <c r="AK11" s="5"/>
      <c r="AL11" s="5"/>
      <c r="AM11" s="5"/>
      <c r="AN11" s="14"/>
      <c r="AO11" s="5"/>
      <c r="AP11" s="5"/>
      <c r="AQ11" s="5"/>
      <c r="AR11" s="5"/>
      <c r="AS11" s="5"/>
      <c r="AT11" s="5"/>
      <c r="AU11" s="5"/>
      <c r="AV11" s="14"/>
      <c r="AW11" s="5"/>
      <c r="AX11" s="5"/>
      <c r="AY11" s="5"/>
      <c r="AZ11" s="14"/>
      <c r="BA11" s="5"/>
      <c r="BB11" s="5"/>
      <c r="BC11" s="14"/>
      <c r="BD11" s="14"/>
      <c r="BE11" s="25"/>
      <c r="BF11" s="28"/>
      <c r="BG11" s="29"/>
      <c r="BH11" s="41"/>
      <c r="BI11" s="41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24"/>
      <c r="BY11" s="5"/>
      <c r="BZ11" s="5"/>
      <c r="CA11" s="14"/>
      <c r="CB11" s="5"/>
      <c r="CC11" s="5"/>
      <c r="CD11" s="14"/>
      <c r="CE11" s="5"/>
      <c r="CF11" s="5"/>
      <c r="CG11" s="14"/>
      <c r="CH11" s="14"/>
      <c r="CI11" s="5"/>
      <c r="CJ11" s="5"/>
      <c r="CK11" s="5"/>
      <c r="CL11" s="5"/>
      <c r="CM11" s="5"/>
      <c r="CN11" s="5"/>
      <c r="CO11" s="5"/>
      <c r="CP11" s="24"/>
      <c r="CQ11" s="14"/>
      <c r="CR11" s="5"/>
      <c r="CS11" s="5"/>
      <c r="CT11" s="5"/>
      <c r="CU11" s="5"/>
      <c r="CV11" s="5"/>
      <c r="CW11" s="14"/>
      <c r="CX11" s="5"/>
      <c r="CY11" s="5"/>
      <c r="CZ11" s="5"/>
      <c r="DA11" s="5"/>
      <c r="DB11" s="5"/>
      <c r="DC11" s="5"/>
      <c r="DD11" s="5"/>
      <c r="DE11" s="14"/>
      <c r="DF11" s="5"/>
      <c r="DG11" s="5"/>
      <c r="DH11" s="5"/>
      <c r="DI11" s="14"/>
      <c r="DJ11" s="5"/>
      <c r="DK11" s="5"/>
      <c r="DL11" s="14"/>
      <c r="DM11" s="14"/>
      <c r="DN11" s="25"/>
      <c r="DO11" s="25"/>
      <c r="DP11" s="28"/>
      <c r="DQ11" s="57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24"/>
      <c r="EF11" s="5"/>
      <c r="EG11" s="5"/>
      <c r="EH11" s="14"/>
      <c r="EI11" s="5"/>
      <c r="EJ11" s="5"/>
      <c r="EK11" s="14"/>
      <c r="EL11" s="5"/>
      <c r="EM11" s="5"/>
      <c r="EN11" s="14"/>
      <c r="EO11" s="14"/>
      <c r="EP11" s="5"/>
      <c r="EQ11" s="5"/>
      <c r="ER11" s="5"/>
      <c r="ES11" s="5"/>
      <c r="ET11" s="5"/>
      <c r="EU11" s="5"/>
      <c r="EV11" s="5"/>
      <c r="EW11" s="24"/>
      <c r="EX11" s="14"/>
      <c r="EY11" s="5"/>
      <c r="EZ11" s="5"/>
      <c r="FA11" s="5"/>
      <c r="FB11" s="5"/>
      <c r="FC11" s="5"/>
      <c r="FD11" s="14"/>
      <c r="FE11" s="5"/>
      <c r="FF11" s="5"/>
      <c r="FG11" s="5"/>
      <c r="FH11" s="5"/>
      <c r="FI11" s="5"/>
      <c r="FJ11" s="5"/>
      <c r="FK11" s="5"/>
      <c r="FL11" s="14"/>
      <c r="FM11" s="5"/>
      <c r="FN11" s="5"/>
      <c r="FO11" s="5"/>
      <c r="FP11" s="14"/>
      <c r="FQ11" s="5"/>
      <c r="FR11" s="5"/>
      <c r="FS11" s="14"/>
      <c r="FT11" s="14"/>
      <c r="FU11" s="25"/>
      <c r="FV11" s="25"/>
      <c r="FW11" s="29"/>
      <c r="FX11" s="57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24"/>
      <c r="GM11" s="5"/>
      <c r="GN11" s="5"/>
      <c r="GO11" s="14"/>
      <c r="GP11" s="5"/>
      <c r="GQ11" s="5"/>
      <c r="GR11" s="14"/>
      <c r="GS11" s="5"/>
      <c r="GT11" s="5"/>
      <c r="GU11" s="14"/>
      <c r="GV11" s="14"/>
      <c r="GW11" s="5"/>
      <c r="GX11" s="5"/>
      <c r="GY11" s="5"/>
      <c r="GZ11" s="5"/>
      <c r="HA11" s="5"/>
      <c r="HB11" s="5"/>
      <c r="HC11" s="5"/>
      <c r="HD11" s="24"/>
      <c r="HE11" s="14"/>
      <c r="HF11" s="5"/>
      <c r="HG11" s="5"/>
      <c r="HH11" s="5"/>
      <c r="HI11" s="5"/>
      <c r="HJ11" s="5"/>
      <c r="HK11" s="14"/>
      <c r="HL11" s="5"/>
      <c r="HM11" s="5"/>
      <c r="HN11" s="5"/>
      <c r="HO11" s="5"/>
      <c r="HP11" s="5"/>
      <c r="HQ11" s="5"/>
      <c r="HR11" s="5"/>
      <c r="HS11" s="14"/>
      <c r="HT11" s="5"/>
      <c r="HU11" s="5"/>
      <c r="HV11" s="5"/>
      <c r="HW11" s="14"/>
      <c r="HX11" s="5"/>
      <c r="HY11" s="5"/>
      <c r="HZ11" s="14"/>
      <c r="IA11" s="14"/>
      <c r="IB11" s="25"/>
      <c r="IC11" s="25"/>
      <c r="ID11" s="25"/>
      <c r="IE11" s="28"/>
      <c r="IF11" s="57"/>
    </row>
    <row r="12" spans="1:240" s="11" customFormat="1" ht="15.75">
      <c r="A12" s="12">
        <f>A9+1</f>
        <v>40515</v>
      </c>
      <c r="B12" s="12" t="s">
        <v>85</v>
      </c>
      <c r="C12" s="13"/>
      <c r="D12" s="13"/>
      <c r="E12" s="13">
        <v>-36.07</v>
      </c>
      <c r="F12" s="13"/>
      <c r="G12" s="13"/>
      <c r="H12" s="13">
        <v>-6.09</v>
      </c>
      <c r="I12" s="13"/>
      <c r="J12" s="13">
        <v>-44.6</v>
      </c>
      <c r="K12" s="13"/>
      <c r="L12" s="13"/>
      <c r="M12" s="13">
        <v>-27.6</v>
      </c>
      <c r="N12" s="13"/>
      <c r="O12" s="14">
        <f aca="true" t="shared" si="0" ref="O12:O18">SUM(C12:N12)</f>
        <v>-114.35999999999999</v>
      </c>
      <c r="P12" s="13"/>
      <c r="Q12" s="13">
        <v>111.47</v>
      </c>
      <c r="R12" s="13">
        <f>SUM(P12:Q12)</f>
        <v>111.47</v>
      </c>
      <c r="S12" s="13"/>
      <c r="T12" s="13"/>
      <c r="U12" s="14">
        <f aca="true" t="shared" si="1" ref="U12:U18">SUM(S12:T12)</f>
        <v>0</v>
      </c>
      <c r="V12" s="13"/>
      <c r="W12" s="13">
        <v>-9.34</v>
      </c>
      <c r="X12" s="14">
        <f aca="true" t="shared" si="2" ref="X12:X18">SUM(V12:W12)</f>
        <v>-9.34</v>
      </c>
      <c r="Y12" s="14"/>
      <c r="Z12" s="13"/>
      <c r="AA12" s="13"/>
      <c r="AB12" s="13"/>
      <c r="AC12" s="13"/>
      <c r="AD12" s="13">
        <v>-4208.05</v>
      </c>
      <c r="AE12" s="13"/>
      <c r="AF12" s="13"/>
      <c r="AG12" s="14">
        <f>SUM(Z12:AF12)</f>
        <v>-4208.05</v>
      </c>
      <c r="AH12" s="14">
        <v>535.37</v>
      </c>
      <c r="AI12" s="13"/>
      <c r="AJ12" s="13"/>
      <c r="AK12" s="13"/>
      <c r="AL12" s="13"/>
      <c r="AM12" s="13"/>
      <c r="AN12" s="14">
        <f aca="true" t="shared" si="3" ref="AN12:AN18">SUM(AI12:AM12)</f>
        <v>0</v>
      </c>
      <c r="AO12" s="13"/>
      <c r="AP12" s="13">
        <v>62.58</v>
      </c>
      <c r="AQ12" s="13"/>
      <c r="AR12" s="13"/>
      <c r="AS12" s="13"/>
      <c r="AT12" s="13"/>
      <c r="AU12" s="13"/>
      <c r="AV12" s="14">
        <f aca="true" t="shared" si="4" ref="AV12:AV18">SUM(AO12:AU12)</f>
        <v>62.58</v>
      </c>
      <c r="AW12" s="13"/>
      <c r="AX12" s="13"/>
      <c r="AY12" s="13"/>
      <c r="AZ12" s="14">
        <f aca="true" t="shared" si="5" ref="AZ12:AZ18">SUM(AW12:AY12)</f>
        <v>0</v>
      </c>
      <c r="BA12" s="13">
        <v>2163.79</v>
      </c>
      <c r="BB12" s="13">
        <v>1932.54</v>
      </c>
      <c r="BC12" s="14">
        <f aca="true" t="shared" si="6" ref="BC12:BC18">SUM(BA12:BB12)</f>
        <v>4096.33</v>
      </c>
      <c r="BD12" s="14">
        <f aca="true" t="shared" si="7" ref="BD12:BD18">R12+U12+X12+Y12+AH12+AN12+AV12+AZ12+BC12</f>
        <v>4796.41</v>
      </c>
      <c r="BE12" s="15">
        <v>-300</v>
      </c>
      <c r="BF12" s="29"/>
      <c r="BG12" s="29"/>
      <c r="BH12" s="41">
        <v>5447.1706</v>
      </c>
      <c r="BI12" s="41">
        <v>5152.8108</v>
      </c>
      <c r="BJ12" s="17">
        <f aca="true" t="shared" si="8" ref="BJ12:BJ19">O12+R12+U12+X12+Y12+AG12+AH12+AN12+AV12+AZ12+BC12-BE12</f>
        <v>774</v>
      </c>
      <c r="BL12" s="13"/>
      <c r="BM12" s="13"/>
      <c r="BN12" s="13">
        <v>-0.61</v>
      </c>
      <c r="BO12" s="13"/>
      <c r="BP12" s="13"/>
      <c r="BQ12" s="13">
        <v>-0.3</v>
      </c>
      <c r="BR12" s="13"/>
      <c r="BS12" s="13">
        <v>-2.98</v>
      </c>
      <c r="BT12" s="13"/>
      <c r="BU12" s="13"/>
      <c r="BV12" s="13">
        <v>-1.21</v>
      </c>
      <c r="BW12" s="13"/>
      <c r="BX12" s="14">
        <f aca="true" t="shared" si="9" ref="BX12:BX18">SUM(BL12:BW12)</f>
        <v>-5.1</v>
      </c>
      <c r="BY12" s="13"/>
      <c r="BZ12" s="13">
        <v>-0.08</v>
      </c>
      <c r="CA12" s="13">
        <f>SUM(BY12:BZ12)</f>
        <v>-0.08</v>
      </c>
      <c r="CB12" s="13"/>
      <c r="CC12" s="13">
        <v>104.69</v>
      </c>
      <c r="CD12" s="14">
        <f aca="true" t="shared" si="10" ref="CD12:CD18">SUM(CB12:CC12)</f>
        <v>104.69</v>
      </c>
      <c r="CE12" s="13"/>
      <c r="CF12" s="13"/>
      <c r="CG12" s="14">
        <f aca="true" t="shared" si="11" ref="CG12:CG18">SUM(CE12:CF12)</f>
        <v>0</v>
      </c>
      <c r="CH12" s="14"/>
      <c r="CI12" s="13"/>
      <c r="CJ12" s="13"/>
      <c r="CK12" s="13"/>
      <c r="CL12" s="13"/>
      <c r="CM12" s="13"/>
      <c r="CN12" s="13"/>
      <c r="CO12" s="13"/>
      <c r="CP12" s="14">
        <f>SUM(CI12:CO12)</f>
        <v>0</v>
      </c>
      <c r="CQ12" s="14">
        <v>-47.02</v>
      </c>
      <c r="CR12" s="13"/>
      <c r="CS12" s="13"/>
      <c r="CT12" s="13"/>
      <c r="CU12" s="13"/>
      <c r="CV12" s="13"/>
      <c r="CW12" s="14">
        <f aca="true" t="shared" si="12" ref="CW12:CW18">SUM(CR12:CV12)</f>
        <v>0</v>
      </c>
      <c r="CX12" s="13"/>
      <c r="CY12" s="13">
        <v>-1.02</v>
      </c>
      <c r="CZ12" s="13"/>
      <c r="DA12" s="13"/>
      <c r="DB12" s="13"/>
      <c r="DC12" s="13"/>
      <c r="DD12" s="13"/>
      <c r="DE12" s="14">
        <f aca="true" t="shared" si="13" ref="DE12:DE18">SUM(CX12:DD12)</f>
        <v>-1.02</v>
      </c>
      <c r="DF12" s="13"/>
      <c r="DG12" s="13"/>
      <c r="DH12" s="13"/>
      <c r="DI12" s="14">
        <f aca="true" t="shared" si="14" ref="DI12:DI18">SUM(DF12:DH12)</f>
        <v>0</v>
      </c>
      <c r="DJ12" s="13"/>
      <c r="DK12" s="13"/>
      <c r="DL12" s="14">
        <f aca="true" t="shared" si="15" ref="DL12:DL18">SUM(DJ12:DK12)</f>
        <v>0</v>
      </c>
      <c r="DM12" s="14">
        <f aca="true" t="shared" si="16" ref="DM12:DM18">CA12+CD12+CG12+CH12+CQ12+CW12+DE12+DI12+DL12</f>
        <v>56.56999999999999</v>
      </c>
      <c r="DN12" s="15">
        <v>-30</v>
      </c>
      <c r="DO12" s="15">
        <f aca="true" t="shared" si="17" ref="DO12:DO18">BE12+DN12</f>
        <v>-330</v>
      </c>
      <c r="DP12" s="29"/>
      <c r="DQ12" s="57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4">
        <f aca="true" t="shared" si="18" ref="EE12:EE18">SUM(DS12:ED12)</f>
        <v>0</v>
      </c>
      <c r="EF12" s="13"/>
      <c r="EG12" s="13"/>
      <c r="EH12" s="13">
        <f>SUM(EF12:EG12)</f>
        <v>0</v>
      </c>
      <c r="EI12" s="13"/>
      <c r="EJ12" s="13"/>
      <c r="EK12" s="14">
        <f aca="true" t="shared" si="19" ref="EK12:EK18">SUM(EI12:EJ12)</f>
        <v>0</v>
      </c>
      <c r="EL12" s="13"/>
      <c r="EM12" s="13"/>
      <c r="EN12" s="14">
        <f aca="true" t="shared" si="20" ref="EN12:EN18">SUM(EL12:EM12)</f>
        <v>0</v>
      </c>
      <c r="EO12" s="14"/>
      <c r="EP12" s="13"/>
      <c r="EQ12" s="13"/>
      <c r="ER12" s="13"/>
      <c r="ES12" s="13"/>
      <c r="ET12" s="13"/>
      <c r="EU12" s="13"/>
      <c r="EV12" s="13"/>
      <c r="EW12" s="14">
        <f>SUM(EP12:EV12)</f>
        <v>0</v>
      </c>
      <c r="EX12" s="14"/>
      <c r="EY12" s="13"/>
      <c r="EZ12" s="13"/>
      <c r="FA12" s="13"/>
      <c r="FB12" s="13"/>
      <c r="FC12" s="13"/>
      <c r="FD12" s="14">
        <f aca="true" t="shared" si="21" ref="FD12:FD18">SUM(EY12:FC12)</f>
        <v>0</v>
      </c>
      <c r="FE12" s="13"/>
      <c r="FF12" s="13"/>
      <c r="FG12" s="13"/>
      <c r="FH12" s="13"/>
      <c r="FI12" s="13"/>
      <c r="FJ12" s="13"/>
      <c r="FK12" s="13"/>
      <c r="FL12" s="14">
        <f aca="true" t="shared" si="22" ref="FL12:FL18">SUM(FE12:FK12)</f>
        <v>0</v>
      </c>
      <c r="FM12" s="13"/>
      <c r="FN12" s="13"/>
      <c r="FO12" s="13"/>
      <c r="FP12" s="14">
        <f aca="true" t="shared" si="23" ref="FP12:FP18">SUM(FM12:FO12)</f>
        <v>0</v>
      </c>
      <c r="FQ12" s="13"/>
      <c r="FR12" s="13"/>
      <c r="FS12" s="14">
        <f aca="true" t="shared" si="24" ref="FS12:FS18">SUM(FQ12:FR12)</f>
        <v>0</v>
      </c>
      <c r="FT12" s="14">
        <f aca="true" t="shared" si="25" ref="FT12:FT18">EH12+EK12+EN12+EO12+EX12+FD12+FL12+FP12+FS12</f>
        <v>0</v>
      </c>
      <c r="FU12" s="15">
        <v>0</v>
      </c>
      <c r="FV12" s="15">
        <f aca="true" t="shared" si="26" ref="FV12:FV18">BE12+DN12+FU12</f>
        <v>-330</v>
      </c>
      <c r="FW12" s="29"/>
      <c r="FX12" s="57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4">
        <f aca="true" t="shared" si="27" ref="GL12:GL18">SUM(FZ12:GK12)</f>
        <v>0</v>
      </c>
      <c r="GM12" s="13"/>
      <c r="GN12" s="13">
        <v>0.07</v>
      </c>
      <c r="GO12" s="13">
        <f>SUM(GM12:GN12)</f>
        <v>0.07</v>
      </c>
      <c r="GP12" s="13"/>
      <c r="GQ12" s="13"/>
      <c r="GR12" s="14">
        <f aca="true" t="shared" si="28" ref="GR12:GR18">SUM(GP12:GQ12)</f>
        <v>0</v>
      </c>
      <c r="GS12" s="13"/>
      <c r="GT12" s="13">
        <v>-5.27</v>
      </c>
      <c r="GU12" s="14">
        <f aca="true" t="shared" si="29" ref="GU12:GU18">SUM(GS12:GT12)</f>
        <v>-5.27</v>
      </c>
      <c r="GV12" s="14"/>
      <c r="GW12" s="13"/>
      <c r="GX12" s="13"/>
      <c r="GY12" s="13"/>
      <c r="GZ12" s="13"/>
      <c r="HA12" s="13"/>
      <c r="HB12" s="13"/>
      <c r="HC12" s="13"/>
      <c r="HD12" s="14">
        <f>SUM(GW12:HC12)</f>
        <v>0</v>
      </c>
      <c r="HE12" s="14">
        <v>3.84</v>
      </c>
      <c r="HF12" s="13"/>
      <c r="HG12" s="13"/>
      <c r="HH12" s="13"/>
      <c r="HI12" s="13"/>
      <c r="HJ12" s="13"/>
      <c r="HK12" s="14">
        <f aca="true" t="shared" si="30" ref="HK12:HK18">SUM(HF12:HJ12)</f>
        <v>0</v>
      </c>
      <c r="HL12" s="13"/>
      <c r="HM12" s="13">
        <v>0.05</v>
      </c>
      <c r="HN12" s="13"/>
      <c r="HO12" s="13"/>
      <c r="HP12" s="13"/>
      <c r="HQ12" s="13"/>
      <c r="HR12" s="13"/>
      <c r="HS12" s="14">
        <f aca="true" t="shared" si="31" ref="HS12:HS18">SUM(HL12:HR12)</f>
        <v>0.05</v>
      </c>
      <c r="HT12" s="13"/>
      <c r="HU12" s="13"/>
      <c r="HV12" s="13"/>
      <c r="HW12" s="14">
        <f aca="true" t="shared" si="32" ref="HW12:HW18">SUM(HT12:HV12)</f>
        <v>0</v>
      </c>
      <c r="HX12" s="13"/>
      <c r="HY12" s="13"/>
      <c r="HZ12" s="14">
        <f aca="true" t="shared" si="33" ref="HZ12:HZ18">SUM(HX12:HY12)</f>
        <v>0</v>
      </c>
      <c r="IA12" s="14">
        <f aca="true" t="shared" si="34" ref="IA12:IA18">GO12+GR12+GU12+GV12+HE12+HK12+HS12+HW12+HZ12</f>
        <v>-1.3099999999999994</v>
      </c>
      <c r="IB12" s="77">
        <v>-0.3</v>
      </c>
      <c r="IC12" s="15">
        <f aca="true" t="shared" si="35" ref="IC12:IC18">BE12+DN12+FU12+IB12</f>
        <v>-330.3</v>
      </c>
      <c r="ID12" s="15"/>
      <c r="IE12" s="29"/>
      <c r="IF12" s="57"/>
    </row>
    <row r="13" spans="1:240" s="11" customFormat="1" ht="15.75">
      <c r="A13" s="12">
        <f aca="true" t="shared" si="36" ref="A13:A18">A12+1</f>
        <v>40516</v>
      </c>
      <c r="B13" s="12" t="s">
        <v>85</v>
      </c>
      <c r="C13" s="13"/>
      <c r="D13" s="13"/>
      <c r="E13" s="13">
        <v>-10.88</v>
      </c>
      <c r="F13" s="13"/>
      <c r="G13" s="13"/>
      <c r="H13" s="13">
        <v>5.56</v>
      </c>
      <c r="I13" s="13"/>
      <c r="J13" s="13">
        <v>35.31</v>
      </c>
      <c r="K13" s="13"/>
      <c r="L13" s="13"/>
      <c r="M13" s="13">
        <v>0.34</v>
      </c>
      <c r="N13" s="13"/>
      <c r="O13" s="14">
        <f t="shared" si="0"/>
        <v>30.330000000000002</v>
      </c>
      <c r="P13" s="13"/>
      <c r="Q13" s="13">
        <v>107.18</v>
      </c>
      <c r="R13" s="13">
        <f aca="true" t="shared" si="37" ref="R13:R18">SUM(P13:Q13)</f>
        <v>107.18</v>
      </c>
      <c r="S13" s="13"/>
      <c r="T13" s="13">
        <v>4.43</v>
      </c>
      <c r="U13" s="14">
        <f t="shared" si="1"/>
        <v>4.43</v>
      </c>
      <c r="V13" s="13"/>
      <c r="W13" s="13">
        <v>-23.76</v>
      </c>
      <c r="X13" s="14">
        <f t="shared" si="2"/>
        <v>-23.76</v>
      </c>
      <c r="Y13" s="14"/>
      <c r="Z13" s="13"/>
      <c r="AA13" s="13"/>
      <c r="AB13" s="13"/>
      <c r="AC13" s="13"/>
      <c r="AD13" s="13">
        <v>-1690.33</v>
      </c>
      <c r="AE13" s="13"/>
      <c r="AF13" s="13"/>
      <c r="AG13" s="14">
        <f aca="true" t="shared" si="38" ref="AG13:AG18">SUM(Z13:AF13)</f>
        <v>-1690.33</v>
      </c>
      <c r="AH13" s="14">
        <v>761.62</v>
      </c>
      <c r="AI13" s="13"/>
      <c r="AJ13" s="13"/>
      <c r="AK13" s="13"/>
      <c r="AL13" s="13"/>
      <c r="AM13" s="13"/>
      <c r="AN13" s="14">
        <f t="shared" si="3"/>
        <v>0</v>
      </c>
      <c r="AO13" s="13"/>
      <c r="AP13" s="13">
        <v>16.2</v>
      </c>
      <c r="AQ13" s="13"/>
      <c r="AR13" s="13"/>
      <c r="AS13" s="13"/>
      <c r="AT13" s="13"/>
      <c r="AU13" s="13"/>
      <c r="AV13" s="14">
        <f t="shared" si="4"/>
        <v>16.2</v>
      </c>
      <c r="AW13" s="13"/>
      <c r="AX13" s="13"/>
      <c r="AY13" s="13"/>
      <c r="AZ13" s="14">
        <f t="shared" si="5"/>
        <v>0</v>
      </c>
      <c r="BA13" s="13">
        <v>1949.05</v>
      </c>
      <c r="BB13" s="13">
        <v>1719.82</v>
      </c>
      <c r="BC13" s="14">
        <f t="shared" si="6"/>
        <v>3668.87</v>
      </c>
      <c r="BD13" s="14">
        <f t="shared" si="7"/>
        <v>4534.54</v>
      </c>
      <c r="BE13" s="15">
        <v>400</v>
      </c>
      <c r="BF13" s="29"/>
      <c r="BG13" s="29"/>
      <c r="BH13" s="41">
        <v>4672.8412</v>
      </c>
      <c r="BI13" s="41">
        <v>4588.4182</v>
      </c>
      <c r="BJ13" s="17">
        <f t="shared" si="8"/>
        <v>2474.54</v>
      </c>
      <c r="BL13" s="13"/>
      <c r="BM13" s="13"/>
      <c r="BN13" s="13">
        <v>-0.64</v>
      </c>
      <c r="BO13" s="13"/>
      <c r="BP13" s="13"/>
      <c r="BQ13" s="13">
        <v>-0.61</v>
      </c>
      <c r="BR13" s="13"/>
      <c r="BS13" s="13">
        <v>-3.33</v>
      </c>
      <c r="BT13" s="13"/>
      <c r="BU13" s="13"/>
      <c r="BV13" s="13">
        <v>-0.9</v>
      </c>
      <c r="BW13" s="13"/>
      <c r="BX13" s="14">
        <f t="shared" si="9"/>
        <v>-5.48</v>
      </c>
      <c r="BY13" s="13"/>
      <c r="BZ13" s="13">
        <v>-0.13</v>
      </c>
      <c r="CA13" s="13">
        <f aca="true" t="shared" si="39" ref="CA13:CA18">SUM(BY13:BZ13)</f>
        <v>-0.13</v>
      </c>
      <c r="CB13" s="13"/>
      <c r="CC13" s="13">
        <v>22.69</v>
      </c>
      <c r="CD13" s="14">
        <f t="shared" si="10"/>
        <v>22.69</v>
      </c>
      <c r="CE13" s="13"/>
      <c r="CF13" s="13">
        <v>0.02</v>
      </c>
      <c r="CG13" s="14">
        <f t="shared" si="11"/>
        <v>0.02</v>
      </c>
      <c r="CH13" s="14"/>
      <c r="CI13" s="13"/>
      <c r="CJ13" s="13"/>
      <c r="CK13" s="13"/>
      <c r="CL13" s="13"/>
      <c r="CM13" s="13"/>
      <c r="CN13" s="13"/>
      <c r="CO13" s="13"/>
      <c r="CP13" s="14">
        <f aca="true" t="shared" si="40" ref="CP13:CP18">SUM(CI13:CO13)</f>
        <v>0</v>
      </c>
      <c r="CQ13" s="14">
        <v>-85.76</v>
      </c>
      <c r="CR13" s="13"/>
      <c r="CS13" s="13"/>
      <c r="CT13" s="13"/>
      <c r="CU13" s="13"/>
      <c r="CV13" s="13"/>
      <c r="CW13" s="14">
        <f t="shared" si="12"/>
        <v>0</v>
      </c>
      <c r="CX13" s="13"/>
      <c r="CY13" s="13">
        <v>-0.11</v>
      </c>
      <c r="CZ13" s="13"/>
      <c r="DA13" s="13"/>
      <c r="DB13" s="13"/>
      <c r="DC13" s="13"/>
      <c r="DD13" s="13"/>
      <c r="DE13" s="14">
        <f t="shared" si="13"/>
        <v>-0.11</v>
      </c>
      <c r="DF13" s="13"/>
      <c r="DG13" s="13"/>
      <c r="DH13" s="13"/>
      <c r="DI13" s="14">
        <f t="shared" si="14"/>
        <v>0</v>
      </c>
      <c r="DJ13" s="13"/>
      <c r="DK13" s="13"/>
      <c r="DL13" s="14">
        <f t="shared" si="15"/>
        <v>0</v>
      </c>
      <c r="DM13" s="14">
        <f t="shared" si="16"/>
        <v>-63.290000000000006</v>
      </c>
      <c r="DN13" s="15">
        <v>40</v>
      </c>
      <c r="DO13" s="15">
        <f t="shared" si="17"/>
        <v>440</v>
      </c>
      <c r="DP13" s="29"/>
      <c r="DQ13" s="57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4">
        <f t="shared" si="18"/>
        <v>0</v>
      </c>
      <c r="EF13" s="13"/>
      <c r="EG13" s="13"/>
      <c r="EH13" s="13">
        <f aca="true" t="shared" si="41" ref="EH13:EH18">SUM(EF13:EG13)</f>
        <v>0</v>
      </c>
      <c r="EI13" s="13"/>
      <c r="EJ13" s="13"/>
      <c r="EK13" s="14">
        <f t="shared" si="19"/>
        <v>0</v>
      </c>
      <c r="EL13" s="13"/>
      <c r="EM13" s="13"/>
      <c r="EN13" s="14">
        <f t="shared" si="20"/>
        <v>0</v>
      </c>
      <c r="EO13" s="14"/>
      <c r="EP13" s="13"/>
      <c r="EQ13" s="13"/>
      <c r="ER13" s="13"/>
      <c r="ES13" s="13"/>
      <c r="ET13" s="13"/>
      <c r="EU13" s="13"/>
      <c r="EV13" s="13"/>
      <c r="EW13" s="14">
        <f aca="true" t="shared" si="42" ref="EW13:EW18">SUM(EP13:EV13)</f>
        <v>0</v>
      </c>
      <c r="EX13" s="14"/>
      <c r="EY13" s="13"/>
      <c r="EZ13" s="13"/>
      <c r="FA13" s="13"/>
      <c r="FB13" s="13"/>
      <c r="FC13" s="13"/>
      <c r="FD13" s="14">
        <f t="shared" si="21"/>
        <v>0</v>
      </c>
      <c r="FE13" s="13"/>
      <c r="FF13" s="13"/>
      <c r="FG13" s="13"/>
      <c r="FH13" s="13"/>
      <c r="FI13" s="13"/>
      <c r="FJ13" s="13"/>
      <c r="FK13" s="13"/>
      <c r="FL13" s="14">
        <f t="shared" si="22"/>
        <v>0</v>
      </c>
      <c r="FM13" s="13"/>
      <c r="FN13" s="13"/>
      <c r="FO13" s="13"/>
      <c r="FP13" s="14">
        <f t="shared" si="23"/>
        <v>0</v>
      </c>
      <c r="FQ13" s="13"/>
      <c r="FR13" s="13"/>
      <c r="FS13" s="14">
        <f t="shared" si="24"/>
        <v>0</v>
      </c>
      <c r="FT13" s="14">
        <f t="shared" si="25"/>
        <v>0</v>
      </c>
      <c r="FU13" s="15">
        <v>0</v>
      </c>
      <c r="FV13" s="15">
        <f t="shared" si="26"/>
        <v>440</v>
      </c>
      <c r="FW13" s="29"/>
      <c r="FX13" s="57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4">
        <f t="shared" si="27"/>
        <v>0</v>
      </c>
      <c r="GM13" s="13"/>
      <c r="GN13" s="13">
        <v>0.11</v>
      </c>
      <c r="GO13" s="13">
        <f aca="true" t="shared" si="43" ref="GO13:GO18">SUM(GM13:GN13)</f>
        <v>0.11</v>
      </c>
      <c r="GP13" s="13"/>
      <c r="GQ13" s="13"/>
      <c r="GR13" s="14">
        <f t="shared" si="28"/>
        <v>0</v>
      </c>
      <c r="GS13" s="13"/>
      <c r="GT13" s="13">
        <v>-5.17</v>
      </c>
      <c r="GU13" s="14">
        <f t="shared" si="29"/>
        <v>-5.17</v>
      </c>
      <c r="GV13" s="14"/>
      <c r="GW13" s="13"/>
      <c r="GX13" s="13"/>
      <c r="GY13" s="13"/>
      <c r="GZ13" s="13"/>
      <c r="HA13" s="13"/>
      <c r="HB13" s="13"/>
      <c r="HC13" s="13"/>
      <c r="HD13" s="14">
        <f aca="true" t="shared" si="44" ref="HD13:HD18">SUM(GW13:HC13)</f>
        <v>0</v>
      </c>
      <c r="HE13" s="14">
        <v>39.94</v>
      </c>
      <c r="HF13" s="13"/>
      <c r="HG13" s="13"/>
      <c r="HH13" s="13"/>
      <c r="HI13" s="13"/>
      <c r="HJ13" s="13"/>
      <c r="HK13" s="14">
        <f t="shared" si="30"/>
        <v>0</v>
      </c>
      <c r="HL13" s="13"/>
      <c r="HM13" s="13">
        <v>0.03</v>
      </c>
      <c r="HN13" s="13"/>
      <c r="HO13" s="13"/>
      <c r="HP13" s="13"/>
      <c r="HQ13" s="13"/>
      <c r="HR13" s="13"/>
      <c r="HS13" s="14">
        <f t="shared" si="31"/>
        <v>0.03</v>
      </c>
      <c r="HT13" s="13"/>
      <c r="HU13" s="13"/>
      <c r="HV13" s="13"/>
      <c r="HW13" s="14">
        <f t="shared" si="32"/>
        <v>0</v>
      </c>
      <c r="HX13" s="13"/>
      <c r="HY13" s="13"/>
      <c r="HZ13" s="14">
        <f t="shared" si="33"/>
        <v>0</v>
      </c>
      <c r="IA13" s="14">
        <f t="shared" si="34"/>
        <v>34.91</v>
      </c>
      <c r="IB13" s="77">
        <v>0.4</v>
      </c>
      <c r="IC13" s="15">
        <f t="shared" si="35"/>
        <v>440.4</v>
      </c>
      <c r="ID13" s="15"/>
      <c r="IE13" s="29"/>
      <c r="IF13" s="57"/>
    </row>
    <row r="14" spans="1:240" s="11" customFormat="1" ht="15.75">
      <c r="A14" s="12">
        <f t="shared" si="36"/>
        <v>40517</v>
      </c>
      <c r="B14" s="12" t="s">
        <v>85</v>
      </c>
      <c r="C14" s="13"/>
      <c r="D14" s="13"/>
      <c r="E14" s="13">
        <v>117.98</v>
      </c>
      <c r="F14" s="13"/>
      <c r="G14" s="13"/>
      <c r="H14" s="13">
        <v>74.23</v>
      </c>
      <c r="I14" s="13"/>
      <c r="J14" s="13">
        <v>665.15</v>
      </c>
      <c r="K14" s="13"/>
      <c r="L14" s="13"/>
      <c r="M14" s="13">
        <v>157.07</v>
      </c>
      <c r="N14" s="13"/>
      <c r="O14" s="14">
        <f t="shared" si="0"/>
        <v>1014.4300000000001</v>
      </c>
      <c r="P14" s="13"/>
      <c r="Q14" s="13">
        <v>121.58</v>
      </c>
      <c r="R14" s="13">
        <f t="shared" si="37"/>
        <v>121.58</v>
      </c>
      <c r="S14" s="13"/>
      <c r="T14" s="13">
        <v>53.01</v>
      </c>
      <c r="U14" s="14">
        <f t="shared" si="1"/>
        <v>53.01</v>
      </c>
      <c r="V14" s="13"/>
      <c r="W14" s="13">
        <v>-40.85</v>
      </c>
      <c r="X14" s="14">
        <f t="shared" si="2"/>
        <v>-40.85</v>
      </c>
      <c r="Y14" s="14"/>
      <c r="Z14" s="13"/>
      <c r="AA14" s="13"/>
      <c r="AB14" s="13"/>
      <c r="AC14" s="13"/>
      <c r="AD14" s="13">
        <v>1803.33</v>
      </c>
      <c r="AE14" s="13"/>
      <c r="AF14" s="13"/>
      <c r="AG14" s="14">
        <f t="shared" si="38"/>
        <v>1803.33</v>
      </c>
      <c r="AH14" s="14">
        <v>1339.58</v>
      </c>
      <c r="AI14" s="13"/>
      <c r="AJ14" s="13"/>
      <c r="AK14" s="13"/>
      <c r="AL14" s="13"/>
      <c r="AM14" s="13"/>
      <c r="AN14" s="14">
        <f t="shared" si="3"/>
        <v>0</v>
      </c>
      <c r="AO14" s="13"/>
      <c r="AP14" s="13">
        <v>19.05</v>
      </c>
      <c r="AQ14" s="13"/>
      <c r="AR14" s="13"/>
      <c r="AS14" s="13"/>
      <c r="AT14" s="13"/>
      <c r="AU14" s="13"/>
      <c r="AV14" s="14">
        <f t="shared" si="4"/>
        <v>19.05</v>
      </c>
      <c r="AW14" s="13"/>
      <c r="AX14" s="13"/>
      <c r="AY14" s="13"/>
      <c r="AZ14" s="14">
        <f t="shared" si="5"/>
        <v>0</v>
      </c>
      <c r="BA14" s="13">
        <v>2361.58</v>
      </c>
      <c r="BB14" s="13">
        <v>1957.44</v>
      </c>
      <c r="BC14" s="14">
        <f t="shared" si="6"/>
        <v>4319.02</v>
      </c>
      <c r="BD14" s="14">
        <f t="shared" si="7"/>
        <v>5811.39</v>
      </c>
      <c r="BE14" s="15">
        <v>-500</v>
      </c>
      <c r="BF14" s="29"/>
      <c r="BG14" s="29"/>
      <c r="BH14" s="41">
        <v>5661.9206</v>
      </c>
      <c r="BI14" s="41">
        <v>5219.4983</v>
      </c>
      <c r="BJ14" s="17">
        <f t="shared" si="8"/>
        <v>9129.150000000001</v>
      </c>
      <c r="BL14" s="13"/>
      <c r="BM14" s="13"/>
      <c r="BN14" s="13">
        <v>-0.42</v>
      </c>
      <c r="BO14" s="13"/>
      <c r="BP14" s="13"/>
      <c r="BQ14" s="13">
        <v>-0.25</v>
      </c>
      <c r="BR14" s="13"/>
      <c r="BS14" s="13">
        <v>-2.04</v>
      </c>
      <c r="BT14" s="13"/>
      <c r="BU14" s="13"/>
      <c r="BV14" s="13">
        <v>-0.47</v>
      </c>
      <c r="BW14" s="13"/>
      <c r="BX14" s="14">
        <f t="shared" si="9"/>
        <v>-3.1799999999999997</v>
      </c>
      <c r="BY14" s="13"/>
      <c r="BZ14" s="13">
        <v>-0.03</v>
      </c>
      <c r="CA14" s="13">
        <f t="shared" si="39"/>
        <v>-0.03</v>
      </c>
      <c r="CB14" s="13"/>
      <c r="CC14" s="13">
        <v>453.88</v>
      </c>
      <c r="CD14" s="14">
        <f t="shared" si="10"/>
        <v>453.88</v>
      </c>
      <c r="CE14" s="13"/>
      <c r="CF14" s="13">
        <v>0.03</v>
      </c>
      <c r="CG14" s="14">
        <f t="shared" si="11"/>
        <v>0.03</v>
      </c>
      <c r="CH14" s="14"/>
      <c r="CI14" s="13"/>
      <c r="CJ14" s="13"/>
      <c r="CK14" s="13"/>
      <c r="CL14" s="13"/>
      <c r="CM14" s="13"/>
      <c r="CN14" s="13"/>
      <c r="CO14" s="13"/>
      <c r="CP14" s="14">
        <f t="shared" si="40"/>
        <v>0</v>
      </c>
      <c r="CQ14" s="14">
        <v>-5.78</v>
      </c>
      <c r="CR14" s="13"/>
      <c r="CS14" s="13"/>
      <c r="CT14" s="13"/>
      <c r="CU14" s="13"/>
      <c r="CV14" s="13"/>
      <c r="CW14" s="14">
        <f t="shared" si="12"/>
        <v>0</v>
      </c>
      <c r="CX14" s="13"/>
      <c r="CY14" s="13">
        <v>0.04</v>
      </c>
      <c r="CZ14" s="13"/>
      <c r="DA14" s="13"/>
      <c r="DB14" s="13"/>
      <c r="DC14" s="13"/>
      <c r="DD14" s="13"/>
      <c r="DE14" s="14">
        <f t="shared" si="13"/>
        <v>0.04</v>
      </c>
      <c r="DF14" s="13"/>
      <c r="DG14" s="13"/>
      <c r="DH14" s="13"/>
      <c r="DI14" s="14">
        <f t="shared" si="14"/>
        <v>0</v>
      </c>
      <c r="DJ14" s="13"/>
      <c r="DK14" s="13"/>
      <c r="DL14" s="14">
        <f t="shared" si="15"/>
        <v>0</v>
      </c>
      <c r="DM14" s="14">
        <f t="shared" si="16"/>
        <v>448.14000000000004</v>
      </c>
      <c r="DN14" s="15">
        <v>-50</v>
      </c>
      <c r="DO14" s="15">
        <f t="shared" si="17"/>
        <v>-550</v>
      </c>
      <c r="DP14" s="29"/>
      <c r="DQ14" s="57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4">
        <f t="shared" si="18"/>
        <v>0</v>
      </c>
      <c r="EF14" s="13"/>
      <c r="EG14" s="13"/>
      <c r="EH14" s="13">
        <f t="shared" si="41"/>
        <v>0</v>
      </c>
      <c r="EI14" s="13"/>
      <c r="EJ14" s="13"/>
      <c r="EK14" s="14">
        <f t="shared" si="19"/>
        <v>0</v>
      </c>
      <c r="EL14" s="13"/>
      <c r="EM14" s="13"/>
      <c r="EN14" s="14">
        <f t="shared" si="20"/>
        <v>0</v>
      </c>
      <c r="EO14" s="14"/>
      <c r="EP14" s="13"/>
      <c r="EQ14" s="13"/>
      <c r="ER14" s="13"/>
      <c r="ES14" s="13"/>
      <c r="ET14" s="13"/>
      <c r="EU14" s="13"/>
      <c r="EV14" s="13"/>
      <c r="EW14" s="14">
        <f t="shared" si="42"/>
        <v>0</v>
      </c>
      <c r="EX14" s="14"/>
      <c r="EY14" s="13"/>
      <c r="EZ14" s="13"/>
      <c r="FA14" s="13"/>
      <c r="FB14" s="13"/>
      <c r="FC14" s="13"/>
      <c r="FD14" s="14">
        <f t="shared" si="21"/>
        <v>0</v>
      </c>
      <c r="FE14" s="13"/>
      <c r="FF14" s="13"/>
      <c r="FG14" s="13"/>
      <c r="FH14" s="13"/>
      <c r="FI14" s="13"/>
      <c r="FJ14" s="13"/>
      <c r="FK14" s="13"/>
      <c r="FL14" s="14">
        <f t="shared" si="22"/>
        <v>0</v>
      </c>
      <c r="FM14" s="13"/>
      <c r="FN14" s="13"/>
      <c r="FO14" s="13"/>
      <c r="FP14" s="14">
        <f t="shared" si="23"/>
        <v>0</v>
      </c>
      <c r="FQ14" s="13"/>
      <c r="FR14" s="13"/>
      <c r="FS14" s="14">
        <f t="shared" si="24"/>
        <v>0</v>
      </c>
      <c r="FT14" s="14">
        <f t="shared" si="25"/>
        <v>0</v>
      </c>
      <c r="FU14" s="15">
        <v>0</v>
      </c>
      <c r="FV14" s="15">
        <f t="shared" si="26"/>
        <v>-550</v>
      </c>
      <c r="FW14" s="29"/>
      <c r="FX14" s="57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4">
        <f t="shared" si="27"/>
        <v>0</v>
      </c>
      <c r="GM14" s="13"/>
      <c r="GN14" s="13">
        <v>0.08</v>
      </c>
      <c r="GO14" s="13">
        <f t="shared" si="43"/>
        <v>0.08</v>
      </c>
      <c r="GP14" s="13"/>
      <c r="GQ14" s="13"/>
      <c r="GR14" s="14">
        <f t="shared" si="28"/>
        <v>0</v>
      </c>
      <c r="GS14" s="13"/>
      <c r="GT14" s="13">
        <v>-23.59</v>
      </c>
      <c r="GU14" s="14">
        <f t="shared" si="29"/>
        <v>-23.59</v>
      </c>
      <c r="GV14" s="14"/>
      <c r="GW14" s="13"/>
      <c r="GX14" s="13"/>
      <c r="GY14" s="13"/>
      <c r="GZ14" s="13"/>
      <c r="HA14" s="13"/>
      <c r="HB14" s="13"/>
      <c r="HC14" s="13"/>
      <c r="HD14" s="14">
        <f t="shared" si="44"/>
        <v>0</v>
      </c>
      <c r="HE14" s="14">
        <v>-0.78</v>
      </c>
      <c r="HF14" s="13"/>
      <c r="HG14" s="13"/>
      <c r="HH14" s="13"/>
      <c r="HI14" s="13"/>
      <c r="HJ14" s="13"/>
      <c r="HK14" s="14">
        <f t="shared" si="30"/>
        <v>0</v>
      </c>
      <c r="HL14" s="13"/>
      <c r="HM14" s="13">
        <v>0.01</v>
      </c>
      <c r="HN14" s="13"/>
      <c r="HO14" s="13"/>
      <c r="HP14" s="13"/>
      <c r="HQ14" s="13"/>
      <c r="HR14" s="13"/>
      <c r="HS14" s="14">
        <f t="shared" si="31"/>
        <v>0.01</v>
      </c>
      <c r="HT14" s="13"/>
      <c r="HU14" s="13"/>
      <c r="HV14" s="13"/>
      <c r="HW14" s="14">
        <f t="shared" si="32"/>
        <v>0</v>
      </c>
      <c r="HX14" s="13"/>
      <c r="HY14" s="13"/>
      <c r="HZ14" s="14">
        <f t="shared" si="33"/>
        <v>0</v>
      </c>
      <c r="IA14" s="14">
        <f t="shared" si="34"/>
        <v>-24.28</v>
      </c>
      <c r="IB14" s="77">
        <v>-0.5</v>
      </c>
      <c r="IC14" s="15">
        <f t="shared" si="35"/>
        <v>-550.5</v>
      </c>
      <c r="ID14" s="15"/>
      <c r="IE14" s="29"/>
      <c r="IF14" s="57"/>
    </row>
    <row r="15" spans="1:240" s="11" customFormat="1" ht="15.75">
      <c r="A15" s="12">
        <f t="shared" si="36"/>
        <v>40518</v>
      </c>
      <c r="B15" s="12" t="s">
        <v>85</v>
      </c>
      <c r="C15" s="13"/>
      <c r="D15" s="13"/>
      <c r="E15" s="13">
        <v>122.94</v>
      </c>
      <c r="F15" s="13"/>
      <c r="G15" s="13"/>
      <c r="H15" s="13">
        <v>58.39</v>
      </c>
      <c r="I15" s="13"/>
      <c r="J15" s="13">
        <v>654.76</v>
      </c>
      <c r="K15" s="13"/>
      <c r="L15" s="13"/>
      <c r="M15" s="13">
        <v>136.43</v>
      </c>
      <c r="N15" s="13"/>
      <c r="O15" s="14">
        <f t="shared" si="0"/>
        <v>972.52</v>
      </c>
      <c r="P15" s="13"/>
      <c r="Q15" s="13">
        <v>119.62</v>
      </c>
      <c r="R15" s="13">
        <f t="shared" si="37"/>
        <v>119.62</v>
      </c>
      <c r="S15" s="13"/>
      <c r="T15" s="13"/>
      <c r="U15" s="14">
        <f t="shared" si="1"/>
        <v>0</v>
      </c>
      <c r="V15" s="13"/>
      <c r="W15" s="13">
        <v>-80.78</v>
      </c>
      <c r="X15" s="14">
        <f t="shared" si="2"/>
        <v>-80.78</v>
      </c>
      <c r="Y15" s="14"/>
      <c r="Z15" s="13"/>
      <c r="AA15" s="13"/>
      <c r="AB15" s="13"/>
      <c r="AC15" s="13"/>
      <c r="AD15" s="13">
        <v>-19484.6</v>
      </c>
      <c r="AE15" s="13"/>
      <c r="AF15" s="13"/>
      <c r="AG15" s="14">
        <f t="shared" si="38"/>
        <v>-19484.6</v>
      </c>
      <c r="AH15" s="14">
        <v>639.84</v>
      </c>
      <c r="AI15" s="13"/>
      <c r="AJ15" s="13"/>
      <c r="AK15" s="13"/>
      <c r="AL15" s="13"/>
      <c r="AM15" s="13"/>
      <c r="AN15" s="14">
        <f t="shared" si="3"/>
        <v>0</v>
      </c>
      <c r="AO15" s="13"/>
      <c r="AP15" s="13"/>
      <c r="AQ15" s="13"/>
      <c r="AR15" s="13"/>
      <c r="AS15" s="13">
        <v>-559.49</v>
      </c>
      <c r="AT15" s="13"/>
      <c r="AU15" s="13"/>
      <c r="AV15" s="14">
        <f t="shared" si="4"/>
        <v>-559.49</v>
      </c>
      <c r="AW15" s="13"/>
      <c r="AX15" s="13"/>
      <c r="AY15" s="13"/>
      <c r="AZ15" s="14">
        <f t="shared" si="5"/>
        <v>0</v>
      </c>
      <c r="BA15" s="13">
        <v>2684.66</v>
      </c>
      <c r="BB15" s="13">
        <v>1985.06</v>
      </c>
      <c r="BC15" s="14">
        <f t="shared" si="6"/>
        <v>4669.719999999999</v>
      </c>
      <c r="BD15" s="14">
        <f t="shared" si="7"/>
        <v>4788.91</v>
      </c>
      <c r="BE15" s="15">
        <v>600</v>
      </c>
      <c r="BF15" s="29"/>
      <c r="BG15" s="29"/>
      <c r="BH15" s="41">
        <v>6436.4461</v>
      </c>
      <c r="BI15" s="41">
        <v>5293.5237</v>
      </c>
      <c r="BJ15" s="17">
        <f t="shared" si="8"/>
        <v>-14323.17</v>
      </c>
      <c r="BL15" s="13"/>
      <c r="BM15" s="13"/>
      <c r="BN15" s="13">
        <v>-0.23</v>
      </c>
      <c r="BO15" s="13"/>
      <c r="BP15" s="13"/>
      <c r="BQ15" s="13">
        <v>-0.09</v>
      </c>
      <c r="BR15" s="13"/>
      <c r="BS15" s="13">
        <v>-1.21</v>
      </c>
      <c r="BT15" s="13"/>
      <c r="BU15" s="13"/>
      <c r="BV15" s="13">
        <v>-0.24</v>
      </c>
      <c r="BW15" s="13"/>
      <c r="BX15" s="14">
        <f t="shared" si="9"/>
        <v>-1.77</v>
      </c>
      <c r="BY15" s="13"/>
      <c r="BZ15" s="13">
        <v>-0.05</v>
      </c>
      <c r="CA15" s="13">
        <f t="shared" si="39"/>
        <v>-0.05</v>
      </c>
      <c r="CB15" s="13"/>
      <c r="CC15" s="13">
        <v>571.46</v>
      </c>
      <c r="CD15" s="14">
        <f t="shared" si="10"/>
        <v>571.46</v>
      </c>
      <c r="CE15" s="13"/>
      <c r="CF15" s="13">
        <v>0.02</v>
      </c>
      <c r="CG15" s="14">
        <f t="shared" si="11"/>
        <v>0.02</v>
      </c>
      <c r="CH15" s="14"/>
      <c r="CI15" s="13"/>
      <c r="CJ15" s="13"/>
      <c r="CK15" s="13"/>
      <c r="CL15" s="13"/>
      <c r="CM15" s="13"/>
      <c r="CN15" s="13"/>
      <c r="CO15" s="13"/>
      <c r="CP15" s="14">
        <f t="shared" si="40"/>
        <v>0</v>
      </c>
      <c r="CQ15" s="14">
        <v>-8.79</v>
      </c>
      <c r="CR15" s="13"/>
      <c r="CS15" s="13"/>
      <c r="CT15" s="13"/>
      <c r="CU15" s="13"/>
      <c r="CV15" s="13"/>
      <c r="CW15" s="14">
        <f t="shared" si="12"/>
        <v>0</v>
      </c>
      <c r="CX15" s="13"/>
      <c r="CY15" s="13"/>
      <c r="CZ15" s="13"/>
      <c r="DA15" s="13">
        <v>0.09</v>
      </c>
      <c r="DB15" s="13"/>
      <c r="DC15" s="13"/>
      <c r="DD15" s="13"/>
      <c r="DE15" s="14">
        <f t="shared" si="13"/>
        <v>0.09</v>
      </c>
      <c r="DF15" s="13"/>
      <c r="DG15" s="13"/>
      <c r="DH15" s="13"/>
      <c r="DI15" s="14">
        <f t="shared" si="14"/>
        <v>0</v>
      </c>
      <c r="DJ15" s="13"/>
      <c r="DK15" s="13"/>
      <c r="DL15" s="14">
        <f t="shared" si="15"/>
        <v>0</v>
      </c>
      <c r="DM15" s="14">
        <f t="shared" si="16"/>
        <v>562.7300000000001</v>
      </c>
      <c r="DN15" s="15">
        <v>60</v>
      </c>
      <c r="DO15" s="15">
        <f t="shared" si="17"/>
        <v>660</v>
      </c>
      <c r="DP15" s="29"/>
      <c r="DQ15" s="57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4">
        <f t="shared" si="18"/>
        <v>0</v>
      </c>
      <c r="EF15" s="13"/>
      <c r="EG15" s="13"/>
      <c r="EH15" s="13">
        <f t="shared" si="41"/>
        <v>0</v>
      </c>
      <c r="EI15" s="13"/>
      <c r="EJ15" s="13"/>
      <c r="EK15" s="14">
        <f t="shared" si="19"/>
        <v>0</v>
      </c>
      <c r="EL15" s="13"/>
      <c r="EM15" s="13"/>
      <c r="EN15" s="14">
        <f t="shared" si="20"/>
        <v>0</v>
      </c>
      <c r="EO15" s="14"/>
      <c r="EP15" s="13"/>
      <c r="EQ15" s="13"/>
      <c r="ER15" s="13"/>
      <c r="ES15" s="13"/>
      <c r="ET15" s="13"/>
      <c r="EU15" s="13"/>
      <c r="EV15" s="13"/>
      <c r="EW15" s="14">
        <f t="shared" si="42"/>
        <v>0</v>
      </c>
      <c r="EX15" s="14"/>
      <c r="EY15" s="13"/>
      <c r="EZ15" s="13"/>
      <c r="FA15" s="13"/>
      <c r="FB15" s="13"/>
      <c r="FC15" s="13"/>
      <c r="FD15" s="14">
        <f t="shared" si="21"/>
        <v>0</v>
      </c>
      <c r="FE15" s="13"/>
      <c r="FF15" s="13"/>
      <c r="FG15" s="13"/>
      <c r="FH15" s="13"/>
      <c r="FI15" s="13"/>
      <c r="FJ15" s="13"/>
      <c r="FK15" s="13"/>
      <c r="FL15" s="14">
        <f t="shared" si="22"/>
        <v>0</v>
      </c>
      <c r="FM15" s="13"/>
      <c r="FN15" s="13"/>
      <c r="FO15" s="13"/>
      <c r="FP15" s="14">
        <f t="shared" si="23"/>
        <v>0</v>
      </c>
      <c r="FQ15" s="13"/>
      <c r="FR15" s="13"/>
      <c r="FS15" s="14">
        <f t="shared" si="24"/>
        <v>0</v>
      </c>
      <c r="FT15" s="14">
        <f t="shared" si="25"/>
        <v>0</v>
      </c>
      <c r="FU15" s="15">
        <v>0</v>
      </c>
      <c r="FV15" s="15">
        <f t="shared" si="26"/>
        <v>660</v>
      </c>
      <c r="FW15" s="29"/>
      <c r="FX15" s="57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4">
        <f t="shared" si="27"/>
        <v>0</v>
      </c>
      <c r="GM15" s="13"/>
      <c r="GN15" s="13">
        <v>0.08</v>
      </c>
      <c r="GO15" s="13">
        <f t="shared" si="43"/>
        <v>0.08</v>
      </c>
      <c r="GP15" s="13"/>
      <c r="GQ15" s="13"/>
      <c r="GR15" s="14">
        <f t="shared" si="28"/>
        <v>0</v>
      </c>
      <c r="GS15" s="13"/>
      <c r="GT15" s="13">
        <v>-15.04</v>
      </c>
      <c r="GU15" s="14">
        <f t="shared" si="29"/>
        <v>-15.04</v>
      </c>
      <c r="GV15" s="14"/>
      <c r="GW15" s="13"/>
      <c r="GX15" s="13"/>
      <c r="GY15" s="13"/>
      <c r="GZ15" s="13"/>
      <c r="HA15" s="13"/>
      <c r="HB15" s="13"/>
      <c r="HC15" s="13"/>
      <c r="HD15" s="14">
        <f t="shared" si="44"/>
        <v>0</v>
      </c>
      <c r="HE15" s="14">
        <v>-2.29</v>
      </c>
      <c r="HF15" s="13"/>
      <c r="HG15" s="13"/>
      <c r="HH15" s="13"/>
      <c r="HI15" s="13"/>
      <c r="HJ15" s="13"/>
      <c r="HK15" s="14">
        <f t="shared" si="30"/>
        <v>0</v>
      </c>
      <c r="HL15" s="13"/>
      <c r="HM15" s="13"/>
      <c r="HN15" s="13"/>
      <c r="HO15" s="13"/>
      <c r="HP15" s="13"/>
      <c r="HQ15" s="13"/>
      <c r="HR15" s="13"/>
      <c r="HS15" s="14">
        <f t="shared" si="31"/>
        <v>0</v>
      </c>
      <c r="HT15" s="13"/>
      <c r="HU15" s="13"/>
      <c r="HV15" s="13"/>
      <c r="HW15" s="14">
        <f t="shared" si="32"/>
        <v>0</v>
      </c>
      <c r="HX15" s="13"/>
      <c r="HY15" s="13"/>
      <c r="HZ15" s="14">
        <f t="shared" si="33"/>
        <v>0</v>
      </c>
      <c r="IA15" s="14">
        <f t="shared" si="34"/>
        <v>-17.25</v>
      </c>
      <c r="IB15" s="77">
        <v>0.6</v>
      </c>
      <c r="IC15" s="15">
        <f t="shared" si="35"/>
        <v>660.6</v>
      </c>
      <c r="ID15" s="21"/>
      <c r="IE15" s="23"/>
      <c r="IF15" s="55"/>
    </row>
    <row r="16" spans="1:240" ht="15.75">
      <c r="A16" s="12">
        <f t="shared" si="36"/>
        <v>40519</v>
      </c>
      <c r="B16" s="12" t="s">
        <v>85</v>
      </c>
      <c r="C16" s="13"/>
      <c r="D16" s="13"/>
      <c r="E16" s="13">
        <v>106.07</v>
      </c>
      <c r="F16" s="13"/>
      <c r="G16" s="13"/>
      <c r="H16" s="13">
        <v>49.91</v>
      </c>
      <c r="I16" s="13"/>
      <c r="J16" s="13">
        <v>561.86</v>
      </c>
      <c r="K16" s="13"/>
      <c r="L16" s="13"/>
      <c r="M16" s="13">
        <v>151.82</v>
      </c>
      <c r="N16" s="13"/>
      <c r="O16" s="14">
        <f t="shared" si="0"/>
        <v>869.6600000000001</v>
      </c>
      <c r="P16" s="13"/>
      <c r="Q16" s="13">
        <v>118.26</v>
      </c>
      <c r="R16" s="13">
        <f t="shared" si="37"/>
        <v>118.26</v>
      </c>
      <c r="S16" s="13"/>
      <c r="T16" s="13">
        <v>58.79</v>
      </c>
      <c r="U16" s="14">
        <f t="shared" si="1"/>
        <v>58.79</v>
      </c>
      <c r="V16" s="13"/>
      <c r="W16" s="13">
        <v>-25.25</v>
      </c>
      <c r="X16" s="14">
        <f t="shared" si="2"/>
        <v>-25.25</v>
      </c>
      <c r="Y16" s="14"/>
      <c r="Z16" s="13"/>
      <c r="AA16" s="13"/>
      <c r="AB16" s="13"/>
      <c r="AC16" s="13"/>
      <c r="AD16" s="13">
        <v>-13035.6</v>
      </c>
      <c r="AE16" s="13"/>
      <c r="AF16" s="13"/>
      <c r="AG16" s="14">
        <f t="shared" si="38"/>
        <v>-13035.6</v>
      </c>
      <c r="AH16" s="14">
        <v>588.65</v>
      </c>
      <c r="AI16" s="13"/>
      <c r="AJ16" s="13"/>
      <c r="AK16" s="13"/>
      <c r="AL16" s="13"/>
      <c r="AM16" s="13"/>
      <c r="AN16" s="14">
        <f t="shared" si="3"/>
        <v>0</v>
      </c>
      <c r="AO16" s="13"/>
      <c r="AP16" s="13">
        <v>15.09</v>
      </c>
      <c r="AQ16" s="13">
        <v>11.69</v>
      </c>
      <c r="AR16" s="13"/>
      <c r="AS16" s="13">
        <v>-8.56</v>
      </c>
      <c r="AT16" s="13"/>
      <c r="AU16" s="13"/>
      <c r="AV16" s="14">
        <f t="shared" si="4"/>
        <v>18.22</v>
      </c>
      <c r="AW16" s="13"/>
      <c r="AX16" s="13"/>
      <c r="AY16" s="13"/>
      <c r="AZ16" s="14">
        <f t="shared" si="5"/>
        <v>0</v>
      </c>
      <c r="BA16" s="13">
        <v>2652.08</v>
      </c>
      <c r="BB16" s="13">
        <v>1973.08</v>
      </c>
      <c r="BC16" s="14">
        <f t="shared" si="6"/>
        <v>4625.16</v>
      </c>
      <c r="BD16" s="14">
        <f t="shared" si="7"/>
        <v>5383.83</v>
      </c>
      <c r="BE16" s="15">
        <v>-700</v>
      </c>
      <c r="BH16" s="42">
        <v>6358.3067</v>
      </c>
      <c r="BI16" s="42">
        <v>5261.2565</v>
      </c>
      <c r="BJ16" s="17">
        <f t="shared" si="8"/>
        <v>-6082.110000000001</v>
      </c>
      <c r="BL16" s="13"/>
      <c r="BM16" s="13"/>
      <c r="BN16" s="13">
        <v>-0.32</v>
      </c>
      <c r="BO16" s="13"/>
      <c r="BP16" s="13"/>
      <c r="BQ16" s="13">
        <v>-0.13</v>
      </c>
      <c r="BR16" s="13"/>
      <c r="BS16" s="13">
        <v>-1.49</v>
      </c>
      <c r="BT16" s="13"/>
      <c r="BU16" s="13"/>
      <c r="BV16" s="13">
        <v>-0.44</v>
      </c>
      <c r="BW16" s="13"/>
      <c r="BX16" s="14">
        <f t="shared" si="9"/>
        <v>-2.38</v>
      </c>
      <c r="BY16" s="13"/>
      <c r="BZ16" s="13">
        <v>-0.03</v>
      </c>
      <c r="CA16" s="13">
        <f t="shared" si="39"/>
        <v>-0.03</v>
      </c>
      <c r="CB16" s="13"/>
      <c r="CC16" s="13">
        <v>73.57</v>
      </c>
      <c r="CD16" s="14">
        <f t="shared" si="10"/>
        <v>73.57</v>
      </c>
      <c r="CE16" s="13"/>
      <c r="CF16" s="13"/>
      <c r="CG16" s="14">
        <f t="shared" si="11"/>
        <v>0</v>
      </c>
      <c r="CH16" s="14"/>
      <c r="CI16" s="13"/>
      <c r="CJ16" s="13"/>
      <c r="CK16" s="13"/>
      <c r="CL16" s="13"/>
      <c r="CM16" s="13"/>
      <c r="CN16" s="13"/>
      <c r="CO16" s="13"/>
      <c r="CP16" s="14">
        <f t="shared" si="40"/>
        <v>0</v>
      </c>
      <c r="CQ16" s="14">
        <v>3.93</v>
      </c>
      <c r="CR16" s="13"/>
      <c r="CS16" s="13"/>
      <c r="CT16" s="13"/>
      <c r="CU16" s="13"/>
      <c r="CV16" s="13"/>
      <c r="CW16" s="14">
        <f t="shared" si="12"/>
        <v>0</v>
      </c>
      <c r="CX16" s="13"/>
      <c r="CY16" s="13">
        <v>-0.05</v>
      </c>
      <c r="CZ16" s="13"/>
      <c r="DA16" s="13"/>
      <c r="DB16" s="13"/>
      <c r="DC16" s="13"/>
      <c r="DD16" s="13"/>
      <c r="DE16" s="14">
        <f t="shared" si="13"/>
        <v>-0.05</v>
      </c>
      <c r="DF16" s="13"/>
      <c r="DG16" s="13"/>
      <c r="DH16" s="13"/>
      <c r="DI16" s="14">
        <f t="shared" si="14"/>
        <v>0</v>
      </c>
      <c r="DJ16" s="13"/>
      <c r="DK16" s="13"/>
      <c r="DL16" s="14">
        <f t="shared" si="15"/>
        <v>0</v>
      </c>
      <c r="DM16" s="14">
        <f t="shared" si="16"/>
        <v>77.42</v>
      </c>
      <c r="DN16" s="15">
        <v>-70</v>
      </c>
      <c r="DO16" s="15">
        <f t="shared" si="17"/>
        <v>-770</v>
      </c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4">
        <f t="shared" si="18"/>
        <v>0</v>
      </c>
      <c r="EF16" s="13"/>
      <c r="EG16" s="13"/>
      <c r="EH16" s="13">
        <f t="shared" si="41"/>
        <v>0</v>
      </c>
      <c r="EI16" s="13"/>
      <c r="EJ16" s="13"/>
      <c r="EK16" s="14">
        <f t="shared" si="19"/>
        <v>0</v>
      </c>
      <c r="EL16" s="13"/>
      <c r="EM16" s="13"/>
      <c r="EN16" s="14">
        <f t="shared" si="20"/>
        <v>0</v>
      </c>
      <c r="EO16" s="14"/>
      <c r="EP16" s="13"/>
      <c r="EQ16" s="13"/>
      <c r="ER16" s="13"/>
      <c r="ES16" s="13"/>
      <c r="ET16" s="13"/>
      <c r="EU16" s="13"/>
      <c r="EV16" s="13"/>
      <c r="EW16" s="14">
        <f t="shared" si="42"/>
        <v>0</v>
      </c>
      <c r="EX16" s="14"/>
      <c r="EY16" s="13"/>
      <c r="EZ16" s="13"/>
      <c r="FA16" s="13"/>
      <c r="FB16" s="13"/>
      <c r="FC16" s="13"/>
      <c r="FD16" s="14">
        <f t="shared" si="21"/>
        <v>0</v>
      </c>
      <c r="FE16" s="13"/>
      <c r="FF16" s="13"/>
      <c r="FG16" s="13"/>
      <c r="FH16" s="13"/>
      <c r="FI16" s="13"/>
      <c r="FJ16" s="13"/>
      <c r="FK16" s="13"/>
      <c r="FL16" s="14">
        <f t="shared" si="22"/>
        <v>0</v>
      </c>
      <c r="FM16" s="13"/>
      <c r="FN16" s="13"/>
      <c r="FO16" s="13"/>
      <c r="FP16" s="14">
        <f t="shared" si="23"/>
        <v>0</v>
      </c>
      <c r="FQ16" s="13"/>
      <c r="FR16" s="13"/>
      <c r="FS16" s="14">
        <f t="shared" si="24"/>
        <v>0</v>
      </c>
      <c r="FT16" s="14">
        <f t="shared" si="25"/>
        <v>0</v>
      </c>
      <c r="FU16" s="15">
        <v>0</v>
      </c>
      <c r="FV16" s="15">
        <f t="shared" si="26"/>
        <v>-770</v>
      </c>
      <c r="FX16" s="71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4">
        <f t="shared" si="27"/>
        <v>0</v>
      </c>
      <c r="GM16" s="13"/>
      <c r="GN16" s="13">
        <v>0.13</v>
      </c>
      <c r="GO16" s="13">
        <f t="shared" si="43"/>
        <v>0.13</v>
      </c>
      <c r="GP16" s="13"/>
      <c r="GQ16" s="13"/>
      <c r="GR16" s="14">
        <f t="shared" si="28"/>
        <v>0</v>
      </c>
      <c r="GS16" s="13"/>
      <c r="GT16" s="13">
        <v>-7.97</v>
      </c>
      <c r="GU16" s="14">
        <f t="shared" si="29"/>
        <v>-7.97</v>
      </c>
      <c r="GV16" s="14"/>
      <c r="GW16" s="13"/>
      <c r="GX16" s="13"/>
      <c r="GY16" s="13"/>
      <c r="GZ16" s="13"/>
      <c r="HA16" s="13"/>
      <c r="HB16" s="13"/>
      <c r="HC16" s="13"/>
      <c r="HD16" s="14">
        <f t="shared" si="44"/>
        <v>0</v>
      </c>
      <c r="HE16" s="14">
        <v>4.86</v>
      </c>
      <c r="HF16" s="13"/>
      <c r="HG16" s="13"/>
      <c r="HH16" s="13"/>
      <c r="HI16" s="13"/>
      <c r="HJ16" s="13"/>
      <c r="HK16" s="14">
        <f t="shared" si="30"/>
        <v>0</v>
      </c>
      <c r="HL16" s="13"/>
      <c r="HM16" s="13">
        <v>0.27</v>
      </c>
      <c r="HN16" s="13">
        <v>0.86</v>
      </c>
      <c r="HO16" s="13"/>
      <c r="HP16" s="13"/>
      <c r="HQ16" s="13"/>
      <c r="HR16" s="13"/>
      <c r="HS16" s="14">
        <f t="shared" si="31"/>
        <v>1.13</v>
      </c>
      <c r="HT16" s="13"/>
      <c r="HU16" s="13"/>
      <c r="HV16" s="13"/>
      <c r="HW16" s="14">
        <f t="shared" si="32"/>
        <v>0</v>
      </c>
      <c r="HX16" s="13"/>
      <c r="HY16" s="13"/>
      <c r="HZ16" s="14">
        <f t="shared" si="33"/>
        <v>0</v>
      </c>
      <c r="IA16" s="14">
        <f t="shared" si="34"/>
        <v>-1.8499999999999996</v>
      </c>
      <c r="IB16" s="77">
        <v>-0.7</v>
      </c>
      <c r="IC16" s="15">
        <f t="shared" si="35"/>
        <v>-770.7</v>
      </c>
      <c r="ID16" s="79">
        <f>SUM(IB8:IB9,IB12:IB16)</f>
        <v>-0.19999999999999996</v>
      </c>
      <c r="IE16" s="26" t="s">
        <v>83</v>
      </c>
      <c r="IF16" s="27">
        <v>40703</v>
      </c>
    </row>
    <row r="17" spans="1:238" ht="15.75">
      <c r="A17" s="12">
        <f t="shared" si="36"/>
        <v>40520</v>
      </c>
      <c r="B17" s="12" t="s">
        <v>85</v>
      </c>
      <c r="C17" s="13"/>
      <c r="D17" s="13"/>
      <c r="E17" s="13">
        <v>75.77</v>
      </c>
      <c r="F17" s="13"/>
      <c r="G17" s="13"/>
      <c r="H17" s="13">
        <v>42.21</v>
      </c>
      <c r="I17" s="13"/>
      <c r="J17" s="13">
        <v>436.08</v>
      </c>
      <c r="K17" s="13"/>
      <c r="L17" s="13"/>
      <c r="M17" s="13">
        <v>109.75</v>
      </c>
      <c r="N17" s="13"/>
      <c r="O17" s="14">
        <f t="shared" si="0"/>
        <v>663.81</v>
      </c>
      <c r="P17" s="13"/>
      <c r="Q17" s="13">
        <v>114.62</v>
      </c>
      <c r="R17" s="13">
        <f t="shared" si="37"/>
        <v>114.62</v>
      </c>
      <c r="S17" s="13"/>
      <c r="T17" s="13">
        <v>1363.41</v>
      </c>
      <c r="U17" s="14">
        <f t="shared" si="1"/>
        <v>1363.41</v>
      </c>
      <c r="V17" s="13"/>
      <c r="W17" s="13">
        <v>-52.9</v>
      </c>
      <c r="X17" s="14">
        <f t="shared" si="2"/>
        <v>-52.9</v>
      </c>
      <c r="Y17" s="14"/>
      <c r="Z17" s="13"/>
      <c r="AA17" s="13"/>
      <c r="AB17" s="13"/>
      <c r="AC17" s="13"/>
      <c r="AD17" s="13">
        <v>-5562.64</v>
      </c>
      <c r="AE17" s="13"/>
      <c r="AF17" s="13"/>
      <c r="AG17" s="14">
        <f t="shared" si="38"/>
        <v>-5562.64</v>
      </c>
      <c r="AH17" s="14">
        <v>1626.87</v>
      </c>
      <c r="AI17" s="13"/>
      <c r="AJ17" s="13"/>
      <c r="AK17" s="13"/>
      <c r="AL17" s="13"/>
      <c r="AM17" s="13"/>
      <c r="AN17" s="14">
        <f t="shared" si="3"/>
        <v>0</v>
      </c>
      <c r="AO17" s="13"/>
      <c r="AP17" s="13">
        <v>12.98</v>
      </c>
      <c r="AQ17" s="13"/>
      <c r="AR17" s="13"/>
      <c r="AS17" s="13"/>
      <c r="AT17" s="13"/>
      <c r="AU17" s="13"/>
      <c r="AV17" s="14">
        <f t="shared" si="4"/>
        <v>12.98</v>
      </c>
      <c r="AW17" s="13"/>
      <c r="AX17" s="13"/>
      <c r="AY17" s="13"/>
      <c r="AZ17" s="14">
        <f t="shared" si="5"/>
        <v>0</v>
      </c>
      <c r="BA17" s="13">
        <v>2501.77</v>
      </c>
      <c r="BB17" s="13">
        <v>1977.02</v>
      </c>
      <c r="BC17" s="14">
        <f t="shared" si="6"/>
        <v>4478.79</v>
      </c>
      <c r="BD17" s="14">
        <f t="shared" si="7"/>
        <v>7543.77</v>
      </c>
      <c r="BE17" s="15">
        <v>800</v>
      </c>
      <c r="BH17" s="42">
        <v>5998.0284</v>
      </c>
      <c r="BI17" s="42">
        <v>5272.1089</v>
      </c>
      <c r="BJ17" s="17">
        <f t="shared" si="8"/>
        <v>1844.9399999999996</v>
      </c>
      <c r="BL17" s="13"/>
      <c r="BM17" s="13"/>
      <c r="BN17" s="13">
        <v>-0.56</v>
      </c>
      <c r="BO17" s="13"/>
      <c r="BP17" s="13"/>
      <c r="BQ17" s="13">
        <v>-0.21</v>
      </c>
      <c r="BR17" s="13"/>
      <c r="BS17" s="13">
        <v>-2.56</v>
      </c>
      <c r="BT17" s="13"/>
      <c r="BU17" s="13"/>
      <c r="BV17" s="13">
        <v>-0.79</v>
      </c>
      <c r="BW17" s="13"/>
      <c r="BX17" s="14">
        <f t="shared" si="9"/>
        <v>-4.12</v>
      </c>
      <c r="BY17" s="13"/>
      <c r="BZ17" s="13">
        <v>-0.06</v>
      </c>
      <c r="CA17" s="13">
        <f t="shared" si="39"/>
        <v>-0.06</v>
      </c>
      <c r="CB17" s="13"/>
      <c r="CC17" s="13">
        <v>847.28</v>
      </c>
      <c r="CD17" s="14">
        <f t="shared" si="10"/>
        <v>847.28</v>
      </c>
      <c r="CE17" s="13"/>
      <c r="CF17" s="13">
        <v>0.03</v>
      </c>
      <c r="CG17" s="14">
        <f t="shared" si="11"/>
        <v>0.03</v>
      </c>
      <c r="CH17" s="14"/>
      <c r="CI17" s="13"/>
      <c r="CJ17" s="13"/>
      <c r="CK17" s="13"/>
      <c r="CL17" s="13"/>
      <c r="CM17" s="13"/>
      <c r="CN17" s="13"/>
      <c r="CO17" s="13"/>
      <c r="CP17" s="14">
        <f t="shared" si="40"/>
        <v>0</v>
      </c>
      <c r="CQ17" s="14">
        <v>-43.23</v>
      </c>
      <c r="CR17" s="13"/>
      <c r="CS17" s="13"/>
      <c r="CT17" s="13"/>
      <c r="CU17" s="13"/>
      <c r="CV17" s="13"/>
      <c r="CW17" s="14">
        <f t="shared" si="12"/>
        <v>0</v>
      </c>
      <c r="CX17" s="13"/>
      <c r="CY17" s="13">
        <v>-0.01</v>
      </c>
      <c r="CZ17" s="13"/>
      <c r="DA17" s="13"/>
      <c r="DB17" s="13"/>
      <c r="DC17" s="13"/>
      <c r="DD17" s="13"/>
      <c r="DE17" s="14">
        <f t="shared" si="13"/>
        <v>-0.01</v>
      </c>
      <c r="DF17" s="13"/>
      <c r="DG17" s="13"/>
      <c r="DH17" s="13"/>
      <c r="DI17" s="14">
        <f t="shared" si="14"/>
        <v>0</v>
      </c>
      <c r="DJ17" s="13"/>
      <c r="DK17" s="13"/>
      <c r="DL17" s="14">
        <f t="shared" si="15"/>
        <v>0</v>
      </c>
      <c r="DM17" s="14">
        <f t="shared" si="16"/>
        <v>804.01</v>
      </c>
      <c r="DN17" s="15">
        <v>80</v>
      </c>
      <c r="DO17" s="15">
        <f t="shared" si="17"/>
        <v>880</v>
      </c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4">
        <f t="shared" si="18"/>
        <v>0</v>
      </c>
      <c r="EF17" s="13"/>
      <c r="EG17" s="13"/>
      <c r="EH17" s="13">
        <f t="shared" si="41"/>
        <v>0</v>
      </c>
      <c r="EI17" s="13"/>
      <c r="EJ17" s="13"/>
      <c r="EK17" s="14">
        <f t="shared" si="19"/>
        <v>0</v>
      </c>
      <c r="EL17" s="13"/>
      <c r="EM17" s="13"/>
      <c r="EN17" s="14">
        <f t="shared" si="20"/>
        <v>0</v>
      </c>
      <c r="EO17" s="14"/>
      <c r="EP17" s="13"/>
      <c r="EQ17" s="13"/>
      <c r="ER17" s="13"/>
      <c r="ES17" s="13"/>
      <c r="ET17" s="13"/>
      <c r="EU17" s="13"/>
      <c r="EV17" s="13"/>
      <c r="EW17" s="14">
        <f t="shared" si="42"/>
        <v>0</v>
      </c>
      <c r="EX17" s="14"/>
      <c r="EY17" s="13"/>
      <c r="EZ17" s="13"/>
      <c r="FA17" s="13"/>
      <c r="FB17" s="13"/>
      <c r="FC17" s="13"/>
      <c r="FD17" s="14">
        <f t="shared" si="21"/>
        <v>0</v>
      </c>
      <c r="FE17" s="13"/>
      <c r="FF17" s="13"/>
      <c r="FG17" s="13"/>
      <c r="FH17" s="13"/>
      <c r="FI17" s="13"/>
      <c r="FJ17" s="13"/>
      <c r="FK17" s="13"/>
      <c r="FL17" s="14">
        <f t="shared" si="22"/>
        <v>0</v>
      </c>
      <c r="FM17" s="13"/>
      <c r="FN17" s="13"/>
      <c r="FO17" s="13"/>
      <c r="FP17" s="14">
        <f t="shared" si="23"/>
        <v>0</v>
      </c>
      <c r="FQ17" s="13"/>
      <c r="FR17" s="13"/>
      <c r="FS17" s="14">
        <f t="shared" si="24"/>
        <v>0</v>
      </c>
      <c r="FT17" s="14">
        <f t="shared" si="25"/>
        <v>0</v>
      </c>
      <c r="FU17" s="15">
        <v>0</v>
      </c>
      <c r="FV17" s="15">
        <f t="shared" si="26"/>
        <v>880</v>
      </c>
      <c r="FX17" s="71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4">
        <f t="shared" si="27"/>
        <v>0</v>
      </c>
      <c r="GM17" s="13"/>
      <c r="GN17" s="13">
        <v>0.14</v>
      </c>
      <c r="GO17" s="13">
        <f t="shared" si="43"/>
        <v>0.14</v>
      </c>
      <c r="GP17" s="13"/>
      <c r="GQ17" s="13"/>
      <c r="GR17" s="14">
        <f t="shared" si="28"/>
        <v>0</v>
      </c>
      <c r="GS17" s="13"/>
      <c r="GT17" s="13">
        <v>-23.65</v>
      </c>
      <c r="GU17" s="14">
        <f t="shared" si="29"/>
        <v>-23.65</v>
      </c>
      <c r="GV17" s="14"/>
      <c r="GW17" s="13"/>
      <c r="GX17" s="13"/>
      <c r="GY17" s="13"/>
      <c r="GZ17" s="13"/>
      <c r="HA17" s="13"/>
      <c r="HB17" s="13"/>
      <c r="HC17" s="13"/>
      <c r="HD17" s="14">
        <f t="shared" si="44"/>
        <v>0</v>
      </c>
      <c r="HE17" s="14">
        <v>0.12</v>
      </c>
      <c r="HF17" s="13"/>
      <c r="HG17" s="13"/>
      <c r="HH17" s="13"/>
      <c r="HI17" s="13"/>
      <c r="HJ17" s="13"/>
      <c r="HK17" s="14">
        <f t="shared" si="30"/>
        <v>0</v>
      </c>
      <c r="HL17" s="13"/>
      <c r="HM17" s="13"/>
      <c r="HN17" s="13"/>
      <c r="HO17" s="13"/>
      <c r="HP17" s="13"/>
      <c r="HQ17" s="13"/>
      <c r="HR17" s="13"/>
      <c r="HS17" s="14">
        <f t="shared" si="31"/>
        <v>0</v>
      </c>
      <c r="HT17" s="13"/>
      <c r="HU17" s="13"/>
      <c r="HV17" s="13"/>
      <c r="HW17" s="14">
        <f t="shared" si="32"/>
        <v>0</v>
      </c>
      <c r="HX17" s="13"/>
      <c r="HY17" s="13"/>
      <c r="HZ17" s="14">
        <f t="shared" si="33"/>
        <v>0</v>
      </c>
      <c r="IA17" s="14">
        <f t="shared" si="34"/>
        <v>-23.389999999999997</v>
      </c>
      <c r="IB17" s="80">
        <v>0.8</v>
      </c>
      <c r="IC17" s="15">
        <f t="shared" si="35"/>
        <v>880.8</v>
      </c>
      <c r="ID17" s="15"/>
    </row>
    <row r="18" spans="1:240" ht="15.75">
      <c r="A18" s="18">
        <f t="shared" si="36"/>
        <v>40521</v>
      </c>
      <c r="B18" s="18" t="s">
        <v>85</v>
      </c>
      <c r="C18" s="19"/>
      <c r="D18" s="19"/>
      <c r="E18" s="19">
        <v>77.87</v>
      </c>
      <c r="F18" s="19"/>
      <c r="G18" s="19"/>
      <c r="H18" s="19">
        <v>40.75</v>
      </c>
      <c r="I18" s="19"/>
      <c r="J18" s="19">
        <v>454.37</v>
      </c>
      <c r="K18" s="19"/>
      <c r="L18" s="19"/>
      <c r="M18" s="19">
        <v>117.98</v>
      </c>
      <c r="N18" s="19"/>
      <c r="O18" s="20">
        <f t="shared" si="0"/>
        <v>690.97</v>
      </c>
      <c r="P18" s="19"/>
      <c r="Q18" s="19">
        <v>115.33</v>
      </c>
      <c r="R18" s="19">
        <f t="shared" si="37"/>
        <v>115.33</v>
      </c>
      <c r="S18" s="19"/>
      <c r="T18" s="19"/>
      <c r="U18" s="20">
        <f t="shared" si="1"/>
        <v>0</v>
      </c>
      <c r="V18" s="19"/>
      <c r="W18" s="19">
        <v>-29.82</v>
      </c>
      <c r="X18" s="20">
        <f t="shared" si="2"/>
        <v>-29.82</v>
      </c>
      <c r="Y18" s="20"/>
      <c r="Z18" s="19"/>
      <c r="AA18" s="19"/>
      <c r="AB18" s="19"/>
      <c r="AC18" s="19"/>
      <c r="AD18" s="19">
        <v>10392.25</v>
      </c>
      <c r="AE18" s="19"/>
      <c r="AF18" s="19"/>
      <c r="AG18" s="20">
        <f t="shared" si="38"/>
        <v>10392.25</v>
      </c>
      <c r="AH18" s="20">
        <v>3675.34</v>
      </c>
      <c r="AI18" s="19"/>
      <c r="AJ18" s="19"/>
      <c r="AK18" s="19"/>
      <c r="AL18" s="19"/>
      <c r="AM18" s="19"/>
      <c r="AN18" s="20">
        <f t="shared" si="3"/>
        <v>0</v>
      </c>
      <c r="AO18" s="19"/>
      <c r="AP18" s="19">
        <v>213.67</v>
      </c>
      <c r="AQ18" s="19"/>
      <c r="AR18" s="19"/>
      <c r="AS18" s="19">
        <v>-12.43</v>
      </c>
      <c r="AT18" s="19"/>
      <c r="AU18" s="19"/>
      <c r="AV18" s="20">
        <f t="shared" si="4"/>
        <v>201.23999999999998</v>
      </c>
      <c r="AW18" s="19"/>
      <c r="AX18" s="19"/>
      <c r="AY18" s="19"/>
      <c r="AZ18" s="20">
        <f t="shared" si="5"/>
        <v>0</v>
      </c>
      <c r="BA18" s="19">
        <v>2550.57</v>
      </c>
      <c r="BB18" s="19">
        <v>1986.92</v>
      </c>
      <c r="BC18" s="20">
        <f t="shared" si="6"/>
        <v>4537.49</v>
      </c>
      <c r="BD18" s="20">
        <f t="shared" si="7"/>
        <v>8499.58</v>
      </c>
      <c r="BE18" s="21">
        <v>-900</v>
      </c>
      <c r="BF18" s="19"/>
      <c r="BG18" s="19"/>
      <c r="BH18" s="39">
        <v>6114.9325</v>
      </c>
      <c r="BI18" s="39">
        <v>5298.3121</v>
      </c>
      <c r="BJ18" s="45">
        <f t="shared" si="8"/>
        <v>20482.8</v>
      </c>
      <c r="BL18" s="19"/>
      <c r="BM18" s="19"/>
      <c r="BN18" s="19">
        <v>-0.58</v>
      </c>
      <c r="BO18" s="19"/>
      <c r="BP18" s="19"/>
      <c r="BQ18" s="19">
        <v>-0.28</v>
      </c>
      <c r="BR18" s="19"/>
      <c r="BS18" s="19">
        <v>-3.04</v>
      </c>
      <c r="BT18" s="19"/>
      <c r="BU18" s="19"/>
      <c r="BV18" s="19">
        <v>-1.01</v>
      </c>
      <c r="BW18" s="19"/>
      <c r="BX18" s="20">
        <f t="shared" si="9"/>
        <v>-4.91</v>
      </c>
      <c r="BY18" s="19"/>
      <c r="BZ18" s="19">
        <v>-0.11</v>
      </c>
      <c r="CA18" s="19">
        <f t="shared" si="39"/>
        <v>-0.11</v>
      </c>
      <c r="CB18" s="19"/>
      <c r="CC18" s="19"/>
      <c r="CD18" s="20">
        <f t="shared" si="10"/>
        <v>0</v>
      </c>
      <c r="CE18" s="19"/>
      <c r="CF18" s="19">
        <v>0.03</v>
      </c>
      <c r="CG18" s="20">
        <f t="shared" si="11"/>
        <v>0.03</v>
      </c>
      <c r="CH18" s="20"/>
      <c r="CI18" s="19"/>
      <c r="CJ18" s="19"/>
      <c r="CK18" s="19"/>
      <c r="CL18" s="19"/>
      <c r="CM18" s="19"/>
      <c r="CN18" s="19"/>
      <c r="CO18" s="19"/>
      <c r="CP18" s="20">
        <f t="shared" si="40"/>
        <v>0</v>
      </c>
      <c r="CQ18" s="20">
        <v>-31.89</v>
      </c>
      <c r="CR18" s="19"/>
      <c r="CS18" s="19"/>
      <c r="CT18" s="19"/>
      <c r="CU18" s="19"/>
      <c r="CV18" s="19"/>
      <c r="CW18" s="20">
        <f t="shared" si="12"/>
        <v>0</v>
      </c>
      <c r="CX18" s="19"/>
      <c r="CY18" s="19">
        <v>-1.29</v>
      </c>
      <c r="CZ18" s="19"/>
      <c r="DA18" s="19"/>
      <c r="DB18" s="19">
        <v>0.01</v>
      </c>
      <c r="DC18" s="19"/>
      <c r="DD18" s="19"/>
      <c r="DE18" s="20">
        <f t="shared" si="13"/>
        <v>-1.28</v>
      </c>
      <c r="DF18" s="19"/>
      <c r="DG18" s="19"/>
      <c r="DH18" s="19"/>
      <c r="DI18" s="20">
        <f t="shared" si="14"/>
        <v>0</v>
      </c>
      <c r="DJ18" s="19"/>
      <c r="DK18" s="19"/>
      <c r="DL18" s="20">
        <f t="shared" si="15"/>
        <v>0</v>
      </c>
      <c r="DM18" s="20">
        <f t="shared" si="16"/>
        <v>-33.25</v>
      </c>
      <c r="DN18" s="21">
        <v>-90</v>
      </c>
      <c r="DO18" s="21">
        <f t="shared" si="17"/>
        <v>-990</v>
      </c>
      <c r="DP18" s="19"/>
      <c r="DQ18" s="58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20">
        <f t="shared" si="18"/>
        <v>0</v>
      </c>
      <c r="EF18" s="19"/>
      <c r="EG18" s="19"/>
      <c r="EH18" s="19">
        <f t="shared" si="41"/>
        <v>0</v>
      </c>
      <c r="EI18" s="19"/>
      <c r="EJ18" s="19"/>
      <c r="EK18" s="20">
        <f t="shared" si="19"/>
        <v>0</v>
      </c>
      <c r="EL18" s="19"/>
      <c r="EM18" s="19"/>
      <c r="EN18" s="20">
        <f t="shared" si="20"/>
        <v>0</v>
      </c>
      <c r="EO18" s="20"/>
      <c r="EP18" s="19"/>
      <c r="EQ18" s="19"/>
      <c r="ER18" s="19"/>
      <c r="ES18" s="19"/>
      <c r="ET18" s="19"/>
      <c r="EU18" s="19"/>
      <c r="EV18" s="19"/>
      <c r="EW18" s="20">
        <f t="shared" si="42"/>
        <v>0</v>
      </c>
      <c r="EX18" s="20"/>
      <c r="EY18" s="19"/>
      <c r="EZ18" s="19"/>
      <c r="FA18" s="19"/>
      <c r="FB18" s="19"/>
      <c r="FC18" s="19"/>
      <c r="FD18" s="20">
        <f t="shared" si="21"/>
        <v>0</v>
      </c>
      <c r="FE18" s="19"/>
      <c r="FF18" s="19"/>
      <c r="FG18" s="19"/>
      <c r="FH18" s="19"/>
      <c r="FI18" s="19"/>
      <c r="FJ18" s="19"/>
      <c r="FK18" s="19"/>
      <c r="FL18" s="20">
        <f t="shared" si="22"/>
        <v>0</v>
      </c>
      <c r="FM18" s="19"/>
      <c r="FN18" s="19"/>
      <c r="FO18" s="19"/>
      <c r="FP18" s="20">
        <f t="shared" si="23"/>
        <v>0</v>
      </c>
      <c r="FQ18" s="19"/>
      <c r="FR18" s="19"/>
      <c r="FS18" s="20">
        <f t="shared" si="24"/>
        <v>0</v>
      </c>
      <c r="FT18" s="20">
        <f t="shared" si="25"/>
        <v>0</v>
      </c>
      <c r="FU18" s="21">
        <v>0</v>
      </c>
      <c r="FV18" s="21">
        <f t="shared" si="26"/>
        <v>-990</v>
      </c>
      <c r="FW18" s="19"/>
      <c r="FX18" s="55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20">
        <f t="shared" si="27"/>
        <v>0</v>
      </c>
      <c r="GM18" s="19"/>
      <c r="GN18" s="19">
        <v>0.2</v>
      </c>
      <c r="GO18" s="19">
        <f t="shared" si="43"/>
        <v>0.2</v>
      </c>
      <c r="GP18" s="19"/>
      <c r="GQ18" s="19"/>
      <c r="GR18" s="20">
        <f t="shared" si="28"/>
        <v>0</v>
      </c>
      <c r="GS18" s="19"/>
      <c r="GT18" s="19">
        <v>-18.43</v>
      </c>
      <c r="GU18" s="20">
        <f t="shared" si="29"/>
        <v>-18.43</v>
      </c>
      <c r="GV18" s="20"/>
      <c r="GW18" s="19"/>
      <c r="GX18" s="19"/>
      <c r="GY18" s="19"/>
      <c r="GZ18" s="19"/>
      <c r="HA18" s="19"/>
      <c r="HB18" s="19"/>
      <c r="HC18" s="19"/>
      <c r="HD18" s="20">
        <f t="shared" si="44"/>
        <v>0</v>
      </c>
      <c r="HE18" s="20">
        <v>43.37</v>
      </c>
      <c r="HF18" s="19"/>
      <c r="HG18" s="19"/>
      <c r="HH18" s="19"/>
      <c r="HI18" s="19"/>
      <c r="HJ18" s="19"/>
      <c r="HK18" s="20">
        <f t="shared" si="30"/>
        <v>0</v>
      </c>
      <c r="HL18" s="19"/>
      <c r="HM18" s="19">
        <v>-0.13</v>
      </c>
      <c r="HN18" s="19"/>
      <c r="HO18" s="19"/>
      <c r="HP18" s="19"/>
      <c r="HQ18" s="19"/>
      <c r="HR18" s="19"/>
      <c r="HS18" s="20">
        <f t="shared" si="31"/>
        <v>-0.13</v>
      </c>
      <c r="HT18" s="19"/>
      <c r="HU18" s="19"/>
      <c r="HV18" s="19"/>
      <c r="HW18" s="20">
        <f t="shared" si="32"/>
        <v>0</v>
      </c>
      <c r="HX18" s="19"/>
      <c r="HY18" s="19"/>
      <c r="HZ18" s="20">
        <f t="shared" si="33"/>
        <v>0</v>
      </c>
      <c r="IA18" s="20">
        <f t="shared" si="34"/>
        <v>25.009999999999998</v>
      </c>
      <c r="IB18" s="81">
        <v>-0.9</v>
      </c>
      <c r="IC18" s="21">
        <f t="shared" si="35"/>
        <v>-990.9</v>
      </c>
      <c r="ID18" s="25"/>
      <c r="IE18" s="28"/>
      <c r="IF18" s="57"/>
    </row>
    <row r="19" spans="1:240" ht="15.75">
      <c r="A19" s="12" t="s">
        <v>21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4">
        <f aca="true" t="shared" si="45" ref="O19:Y19">SUM(O12:O18)</f>
        <v>4127.36</v>
      </c>
      <c r="P19" s="5"/>
      <c r="Q19" s="5"/>
      <c r="R19" s="30">
        <f t="shared" si="45"/>
        <v>808.0600000000001</v>
      </c>
      <c r="S19" s="5"/>
      <c r="T19" s="5"/>
      <c r="U19" s="24">
        <f t="shared" si="45"/>
        <v>1479.64</v>
      </c>
      <c r="V19" s="5"/>
      <c r="W19" s="5"/>
      <c r="X19" s="24">
        <f t="shared" si="45"/>
        <v>-262.70000000000005</v>
      </c>
      <c r="Y19" s="24">
        <f t="shared" si="45"/>
        <v>0</v>
      </c>
      <c r="Z19" s="5"/>
      <c r="AA19" s="5"/>
      <c r="AB19" s="5"/>
      <c r="AC19" s="5"/>
      <c r="AD19" s="5"/>
      <c r="AE19" s="5"/>
      <c r="AF19" s="5"/>
      <c r="AG19" s="24">
        <f>SUM(AG12:AG18)</f>
        <v>-31785.64</v>
      </c>
      <c r="AH19" s="24">
        <f>SUM(AH12:AH18)</f>
        <v>9167.27</v>
      </c>
      <c r="AI19" s="5"/>
      <c r="AJ19" s="5"/>
      <c r="AK19" s="5"/>
      <c r="AL19" s="5"/>
      <c r="AM19" s="5"/>
      <c r="AN19" s="24">
        <f>SUM(AN12:AN18)</f>
        <v>0</v>
      </c>
      <c r="AO19" s="5"/>
      <c r="AP19" s="5"/>
      <c r="AQ19" s="5"/>
      <c r="AR19" s="5"/>
      <c r="AS19" s="5"/>
      <c r="AT19" s="5"/>
      <c r="AU19" s="5"/>
      <c r="AV19" s="24">
        <f>SUM(AV12:AV18)</f>
        <v>-229.22000000000006</v>
      </c>
      <c r="AW19" s="5"/>
      <c r="AX19" s="5"/>
      <c r="AY19" s="5"/>
      <c r="AZ19" s="24">
        <f>SUM(AZ12:AZ18)</f>
        <v>0</v>
      </c>
      <c r="BA19" s="5"/>
      <c r="BB19" s="5"/>
      <c r="BC19" s="24">
        <f>SUM(BC12:BC18)</f>
        <v>30395.380000000005</v>
      </c>
      <c r="BD19" s="24">
        <f>SUM(BD12:BD18)</f>
        <v>41358.43000000001</v>
      </c>
      <c r="BE19" s="25">
        <f>SUM(BE12:BE18)</f>
        <v>-600</v>
      </c>
      <c r="BF19" s="26" t="s">
        <v>61</v>
      </c>
      <c r="BG19" s="27">
        <v>40539</v>
      </c>
      <c r="BH19" s="40"/>
      <c r="BI19" s="40"/>
      <c r="BJ19" s="17">
        <f t="shared" si="8"/>
        <v>14300.150000000005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24">
        <f>SUM(BX12:BX18)</f>
        <v>-26.94</v>
      </c>
      <c r="BY19" s="5"/>
      <c r="BZ19" s="5"/>
      <c r="CA19" s="30">
        <f>SUM(CA12:CA18)</f>
        <v>-0.49000000000000005</v>
      </c>
      <c r="CB19" s="5"/>
      <c r="CC19" s="5"/>
      <c r="CD19" s="24">
        <f>SUM(CD12:CD18)</f>
        <v>2073.5699999999997</v>
      </c>
      <c r="CE19" s="5"/>
      <c r="CF19" s="5"/>
      <c r="CG19" s="24">
        <f>SUM(CG12:CG18)</f>
        <v>0.13</v>
      </c>
      <c r="CH19" s="24">
        <f>SUM(CH12:CH18)</f>
        <v>0</v>
      </c>
      <c r="CI19" s="5"/>
      <c r="CJ19" s="5"/>
      <c r="CK19" s="5"/>
      <c r="CL19" s="5"/>
      <c r="CM19" s="5"/>
      <c r="CN19" s="5"/>
      <c r="CO19" s="5"/>
      <c r="CP19" s="24">
        <f>SUM(CP12:CP18)</f>
        <v>0</v>
      </c>
      <c r="CQ19" s="24">
        <f>SUM(CQ12:CQ18)</f>
        <v>-218.53999999999996</v>
      </c>
      <c r="CR19" s="5"/>
      <c r="CS19" s="5"/>
      <c r="CT19" s="5"/>
      <c r="CU19" s="5"/>
      <c r="CV19" s="5"/>
      <c r="CW19" s="24">
        <f>SUM(CW12:CW18)</f>
        <v>0</v>
      </c>
      <c r="CX19" s="5"/>
      <c r="CY19" s="5"/>
      <c r="CZ19" s="5"/>
      <c r="DA19" s="5"/>
      <c r="DB19" s="5"/>
      <c r="DC19" s="5"/>
      <c r="DD19" s="5"/>
      <c r="DE19" s="24">
        <f>SUM(DE12:DE18)</f>
        <v>-2.34</v>
      </c>
      <c r="DF19" s="5"/>
      <c r="DG19" s="5"/>
      <c r="DH19" s="5"/>
      <c r="DI19" s="24">
        <f>SUM(DI12:DI18)</f>
        <v>0</v>
      </c>
      <c r="DJ19" s="5"/>
      <c r="DK19" s="5"/>
      <c r="DL19" s="24">
        <f>SUM(DL12:DL18)</f>
        <v>0</v>
      </c>
      <c r="DM19" s="24">
        <f>SUM(DM12:DM18)</f>
        <v>1852.3300000000002</v>
      </c>
      <c r="DN19" s="25">
        <f>SUM(DN12:DN18)</f>
        <v>-60</v>
      </c>
      <c r="DO19" s="25">
        <f>SUM(DO12:DO18)</f>
        <v>-660</v>
      </c>
      <c r="DP19" s="26" t="s">
        <v>76</v>
      </c>
      <c r="DQ19" s="27">
        <v>40584</v>
      </c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24">
        <f>SUM(EE12:EE18)</f>
        <v>0</v>
      </c>
      <c r="EF19" s="5"/>
      <c r="EG19" s="5"/>
      <c r="EH19" s="30">
        <f>SUM(EH12:EH18)</f>
        <v>0</v>
      </c>
      <c r="EI19" s="5"/>
      <c r="EJ19" s="5"/>
      <c r="EK19" s="24">
        <f>SUM(EK12:EK18)</f>
        <v>0</v>
      </c>
      <c r="EL19" s="5"/>
      <c r="EM19" s="5"/>
      <c r="EN19" s="24">
        <f>SUM(EN12:EN18)</f>
        <v>0</v>
      </c>
      <c r="EO19" s="24">
        <f>SUM(EO12:EO18)</f>
        <v>0</v>
      </c>
      <c r="EP19" s="5"/>
      <c r="EQ19" s="5"/>
      <c r="ER19" s="5"/>
      <c r="ES19" s="5"/>
      <c r="ET19" s="5"/>
      <c r="EU19" s="5"/>
      <c r="EV19" s="5"/>
      <c r="EW19" s="24">
        <f>SUM(EW12:EW18)</f>
        <v>0</v>
      </c>
      <c r="EX19" s="24">
        <f>SUM(EX12:EX18)</f>
        <v>0</v>
      </c>
      <c r="EY19" s="5"/>
      <c r="EZ19" s="5"/>
      <c r="FA19" s="5"/>
      <c r="FB19" s="5"/>
      <c r="FC19" s="5"/>
      <c r="FD19" s="24">
        <f>SUM(FD12:FD18)</f>
        <v>0</v>
      </c>
      <c r="FE19" s="5"/>
      <c r="FF19" s="5"/>
      <c r="FG19" s="5"/>
      <c r="FH19" s="5"/>
      <c r="FI19" s="5"/>
      <c r="FJ19" s="5"/>
      <c r="FK19" s="5"/>
      <c r="FL19" s="24">
        <f>SUM(FL12:FL18)</f>
        <v>0</v>
      </c>
      <c r="FM19" s="5"/>
      <c r="FN19" s="5"/>
      <c r="FO19" s="5"/>
      <c r="FP19" s="24">
        <f>SUM(FP12:FP18)</f>
        <v>0</v>
      </c>
      <c r="FQ19" s="5"/>
      <c r="FR19" s="5"/>
      <c r="FS19" s="24">
        <f>SUM(FS12:FS18)</f>
        <v>0</v>
      </c>
      <c r="FT19" s="24">
        <f>SUM(FT12:FT18)</f>
        <v>0</v>
      </c>
      <c r="FU19" s="25">
        <f>SUM(FU12:FU18)</f>
        <v>0</v>
      </c>
      <c r="FV19" s="25">
        <f>SUM(FV12:FV18)</f>
        <v>-660</v>
      </c>
      <c r="FW19" s="27"/>
      <c r="FX19" s="56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24">
        <f>SUM(GL12:GL18)</f>
        <v>0</v>
      </c>
      <c r="GM19" s="5"/>
      <c r="GN19" s="5"/>
      <c r="GO19" s="30">
        <f>SUM(GO12:GO18)</f>
        <v>0.81</v>
      </c>
      <c r="GP19" s="5"/>
      <c r="GQ19" s="5"/>
      <c r="GR19" s="24">
        <f>SUM(GR12:GR18)</f>
        <v>0</v>
      </c>
      <c r="GS19" s="5"/>
      <c r="GT19" s="5"/>
      <c r="GU19" s="24">
        <f>SUM(GU12:GU18)</f>
        <v>-99.12</v>
      </c>
      <c r="GV19" s="24">
        <f>SUM(GV12:GV18)</f>
        <v>0</v>
      </c>
      <c r="GW19" s="5"/>
      <c r="GX19" s="5"/>
      <c r="GY19" s="5"/>
      <c r="GZ19" s="5"/>
      <c r="HA19" s="5"/>
      <c r="HB19" s="5"/>
      <c r="HC19" s="5"/>
      <c r="HD19" s="24">
        <f>SUM(HD12:HD18)</f>
        <v>0</v>
      </c>
      <c r="HE19" s="24">
        <f>SUM(HE12:HE18)</f>
        <v>89.06</v>
      </c>
      <c r="HF19" s="5"/>
      <c r="HG19" s="5"/>
      <c r="HH19" s="5"/>
      <c r="HI19" s="5"/>
      <c r="HJ19" s="5"/>
      <c r="HK19" s="24">
        <f>SUM(HK12:HK18)</f>
        <v>0</v>
      </c>
      <c r="HL19" s="5"/>
      <c r="HM19" s="5"/>
      <c r="HN19" s="5"/>
      <c r="HO19" s="5"/>
      <c r="HP19" s="5"/>
      <c r="HQ19" s="5"/>
      <c r="HR19" s="5"/>
      <c r="HS19" s="24">
        <f>SUM(HS12:HS18)</f>
        <v>1.0899999999999999</v>
      </c>
      <c r="HT19" s="5"/>
      <c r="HU19" s="5"/>
      <c r="HV19" s="5"/>
      <c r="HW19" s="24">
        <f>SUM(HW12:HW18)</f>
        <v>0</v>
      </c>
      <c r="HX19" s="5"/>
      <c r="HY19" s="5"/>
      <c r="HZ19" s="24">
        <f>SUM(HZ12:HZ18)</f>
        <v>0</v>
      </c>
      <c r="IA19" s="24">
        <f>SUM(IA12:IA18)</f>
        <v>-8.160000000000004</v>
      </c>
      <c r="IB19" s="25">
        <f>SUM(IB12:IB18)</f>
        <v>-0.5999999999999999</v>
      </c>
      <c r="IC19" s="25">
        <f>SUM(IC12:IC18)</f>
        <v>-660.6</v>
      </c>
      <c r="ID19" s="15"/>
      <c r="IE19" s="29"/>
      <c r="IF19" s="57"/>
    </row>
    <row r="20" spans="1:238" ht="15.75">
      <c r="A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1"/>
      <c r="P20" s="5"/>
      <c r="Q20" s="5"/>
      <c r="S20" s="5"/>
      <c r="T20" s="5"/>
      <c r="V20" s="5"/>
      <c r="W20" s="5"/>
      <c r="Z20" s="5"/>
      <c r="AA20" s="5"/>
      <c r="AB20" s="5"/>
      <c r="AC20" s="5"/>
      <c r="AD20" s="5"/>
      <c r="AE20" s="5"/>
      <c r="AF20" s="5"/>
      <c r="AG20" s="31"/>
      <c r="AI20" s="5"/>
      <c r="AJ20" s="5"/>
      <c r="AK20" s="5"/>
      <c r="AL20" s="5"/>
      <c r="AM20" s="5"/>
      <c r="AO20" s="5"/>
      <c r="AP20" s="5"/>
      <c r="AQ20" s="5"/>
      <c r="AR20" s="5"/>
      <c r="AS20" s="5"/>
      <c r="AT20" s="5"/>
      <c r="AU20" s="5"/>
      <c r="AW20" s="5"/>
      <c r="AX20" s="5"/>
      <c r="AY20" s="5"/>
      <c r="BA20" s="5"/>
      <c r="BB20" s="5"/>
      <c r="BC20" s="31"/>
      <c r="BD20" s="31"/>
      <c r="BE20" s="25"/>
      <c r="BH20" s="42"/>
      <c r="BI20" s="42"/>
      <c r="BJ20" s="32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31"/>
      <c r="BY20" s="5"/>
      <c r="BZ20" s="5"/>
      <c r="CB20" s="5"/>
      <c r="CC20" s="5"/>
      <c r="CE20" s="5"/>
      <c r="CF20" s="5"/>
      <c r="CI20" s="5"/>
      <c r="CJ20" s="5"/>
      <c r="CK20" s="5"/>
      <c r="CL20" s="5"/>
      <c r="CM20" s="5"/>
      <c r="CN20" s="5"/>
      <c r="CO20" s="5"/>
      <c r="CP20" s="31"/>
      <c r="CR20" s="5"/>
      <c r="CS20" s="5"/>
      <c r="CT20" s="5"/>
      <c r="CU20" s="5"/>
      <c r="CV20" s="5"/>
      <c r="CX20" s="5"/>
      <c r="CY20" s="5"/>
      <c r="CZ20" s="5"/>
      <c r="DA20" s="5"/>
      <c r="DB20" s="5"/>
      <c r="DC20" s="5"/>
      <c r="DD20" s="5"/>
      <c r="DF20" s="5"/>
      <c r="DG20" s="5"/>
      <c r="DH20" s="5"/>
      <c r="DJ20" s="5"/>
      <c r="DK20" s="5"/>
      <c r="DL20" s="31"/>
      <c r="DM20" s="31"/>
      <c r="DN20" s="25"/>
      <c r="DO20" s="2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31"/>
      <c r="EF20" s="5"/>
      <c r="EG20" s="5"/>
      <c r="EI20" s="5"/>
      <c r="EJ20" s="5"/>
      <c r="EL20" s="5"/>
      <c r="EM20" s="5"/>
      <c r="EP20" s="5"/>
      <c r="EQ20" s="5"/>
      <c r="ER20" s="5"/>
      <c r="ES20" s="5"/>
      <c r="ET20" s="5"/>
      <c r="EU20" s="5"/>
      <c r="EV20" s="5"/>
      <c r="EW20" s="31"/>
      <c r="EY20" s="5"/>
      <c r="EZ20" s="5"/>
      <c r="FA20" s="5"/>
      <c r="FB20" s="5"/>
      <c r="FC20" s="5"/>
      <c r="FE20" s="5"/>
      <c r="FF20" s="5"/>
      <c r="FG20" s="5"/>
      <c r="FH20" s="5"/>
      <c r="FI20" s="5"/>
      <c r="FJ20" s="5"/>
      <c r="FK20" s="5"/>
      <c r="FM20" s="5"/>
      <c r="FN20" s="5"/>
      <c r="FO20" s="5"/>
      <c r="FQ20" s="5"/>
      <c r="FR20" s="5"/>
      <c r="FS20" s="31"/>
      <c r="FT20" s="31"/>
      <c r="FU20" s="25"/>
      <c r="FV20" s="25"/>
      <c r="FX20" s="71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31"/>
      <c r="GM20" s="5"/>
      <c r="GN20" s="5"/>
      <c r="GP20" s="5"/>
      <c r="GQ20" s="5"/>
      <c r="GS20" s="5"/>
      <c r="GT20" s="5"/>
      <c r="GW20" s="5"/>
      <c r="GX20" s="5"/>
      <c r="GY20" s="5"/>
      <c r="GZ20" s="5"/>
      <c r="HA20" s="5"/>
      <c r="HB20" s="5"/>
      <c r="HC20" s="5"/>
      <c r="HD20" s="31"/>
      <c r="HF20" s="5"/>
      <c r="HG20" s="5"/>
      <c r="HH20" s="5"/>
      <c r="HI20" s="5"/>
      <c r="HJ20" s="5"/>
      <c r="HL20" s="5"/>
      <c r="HM20" s="5"/>
      <c r="HN20" s="5"/>
      <c r="HO20" s="5"/>
      <c r="HP20" s="5"/>
      <c r="HQ20" s="5"/>
      <c r="HR20" s="5"/>
      <c r="HT20" s="5"/>
      <c r="HU20" s="5"/>
      <c r="HV20" s="5"/>
      <c r="HX20" s="5"/>
      <c r="HY20" s="5"/>
      <c r="HZ20" s="31"/>
      <c r="IA20" s="31"/>
      <c r="IB20" s="25"/>
      <c r="IC20" s="25"/>
      <c r="ID20" s="25"/>
    </row>
    <row r="21" spans="1:240" ht="15.75">
      <c r="A21" s="12">
        <f>A18+1</f>
        <v>40522</v>
      </c>
      <c r="B21" s="12" t="s">
        <v>85</v>
      </c>
      <c r="C21" s="13"/>
      <c r="D21" s="13"/>
      <c r="E21" s="13">
        <v>-64.35</v>
      </c>
      <c r="F21" s="13"/>
      <c r="G21" s="13"/>
      <c r="H21" s="13">
        <v>-11.82</v>
      </c>
      <c r="I21" s="13"/>
      <c r="J21" s="13">
        <v>-145.59</v>
      </c>
      <c r="K21" s="13"/>
      <c r="L21" s="13"/>
      <c r="M21" s="13">
        <v>-26.06</v>
      </c>
      <c r="N21" s="13"/>
      <c r="O21" s="14">
        <f>SUM(C21:N21)</f>
        <v>-247.82</v>
      </c>
      <c r="P21" s="13"/>
      <c r="Q21" s="13">
        <v>114.43</v>
      </c>
      <c r="R21" s="13">
        <f>SUM(P21:Q21)</f>
        <v>114.43</v>
      </c>
      <c r="S21" s="13"/>
      <c r="T21" s="13">
        <v>37.81</v>
      </c>
      <c r="U21" s="14">
        <f>SUM(S21:T21)</f>
        <v>37.81</v>
      </c>
      <c r="V21" s="13"/>
      <c r="W21" s="13">
        <v>-43.97</v>
      </c>
      <c r="X21" s="14">
        <f>SUM(V21:W21)</f>
        <v>-43.97</v>
      </c>
      <c r="Y21" s="14"/>
      <c r="Z21" s="13"/>
      <c r="AA21" s="13"/>
      <c r="AB21" s="13"/>
      <c r="AC21" s="13"/>
      <c r="AD21" s="13">
        <v>23658.16</v>
      </c>
      <c r="AE21" s="13"/>
      <c r="AF21" s="13"/>
      <c r="AG21" s="14">
        <f>SUM(Z21:AF21)</f>
        <v>23658.16</v>
      </c>
      <c r="AH21" s="14">
        <v>1501.84</v>
      </c>
      <c r="AI21" s="13"/>
      <c r="AJ21" s="13"/>
      <c r="AK21" s="13"/>
      <c r="AL21" s="13"/>
      <c r="AM21" s="13"/>
      <c r="AN21" s="14">
        <f aca="true" t="shared" si="46" ref="AN21:AN27">SUM(AI21:AM21)</f>
        <v>0</v>
      </c>
      <c r="AO21" s="13"/>
      <c r="AP21" s="13">
        <v>103.04</v>
      </c>
      <c r="AQ21" s="13"/>
      <c r="AR21" s="13">
        <v>-515.55</v>
      </c>
      <c r="AS21" s="13"/>
      <c r="AT21" s="13"/>
      <c r="AU21" s="13"/>
      <c r="AV21" s="14">
        <f>SUM(AO21:AU21)</f>
        <v>-412.50999999999993</v>
      </c>
      <c r="AW21" s="13"/>
      <c r="AX21" s="13"/>
      <c r="AY21" s="13"/>
      <c r="AZ21" s="14">
        <f aca="true" t="shared" si="47" ref="AZ21:AZ27">SUM(AW21:AY21)</f>
        <v>0</v>
      </c>
      <c r="BA21" s="13">
        <v>2321.84</v>
      </c>
      <c r="BB21" s="13">
        <v>1913.6</v>
      </c>
      <c r="BC21" s="14">
        <f aca="true" t="shared" si="48" ref="BC21:BC27">SUM(BA21:BB21)</f>
        <v>4235.4400000000005</v>
      </c>
      <c r="BD21" s="14">
        <f aca="true" t="shared" si="49" ref="BD21:BD27">R21+U21+X21+Y21+AH21+AN21+AV21+AZ21+BC21</f>
        <v>5433.040000000001</v>
      </c>
      <c r="BE21" s="15">
        <v>1000</v>
      </c>
      <c r="BF21" s="29"/>
      <c r="BG21" s="29"/>
      <c r="BH21" s="41">
        <v>5566.5079</v>
      </c>
      <c r="BI21" s="41">
        <v>5104.6077</v>
      </c>
      <c r="BJ21" s="17">
        <f aca="true" t="shared" si="50" ref="BJ21:BJ28">O21+R21+U21+X21+Y21+AG21+AH21+AN21+AV21+AZ21+BC21-BE21</f>
        <v>27843.380000000005</v>
      </c>
      <c r="BL21" s="13"/>
      <c r="BM21" s="13"/>
      <c r="BN21" s="13">
        <v>-0.5</v>
      </c>
      <c r="BO21" s="13"/>
      <c r="BP21" s="13"/>
      <c r="BQ21" s="13">
        <v>-0.21</v>
      </c>
      <c r="BR21" s="13"/>
      <c r="BS21" s="13">
        <v>-2.45</v>
      </c>
      <c r="BT21" s="13"/>
      <c r="BU21" s="13"/>
      <c r="BV21" s="13">
        <v>-0.46</v>
      </c>
      <c r="BW21" s="13"/>
      <c r="BX21" s="14">
        <f>SUM(BL21:BW21)</f>
        <v>-3.62</v>
      </c>
      <c r="BY21" s="13"/>
      <c r="BZ21" s="13">
        <v>-0.08</v>
      </c>
      <c r="CA21" s="13">
        <f>SUM(BY21:BZ21)</f>
        <v>-0.08</v>
      </c>
      <c r="CB21" s="13"/>
      <c r="CC21" s="13">
        <v>-0.03</v>
      </c>
      <c r="CD21" s="14">
        <f>SUM(CB21:CC21)</f>
        <v>-0.03</v>
      </c>
      <c r="CE21" s="13"/>
      <c r="CF21" s="13">
        <v>0.02</v>
      </c>
      <c r="CG21" s="14">
        <f aca="true" t="shared" si="51" ref="CG21:CG27">SUM(CE21:CF21)</f>
        <v>0.02</v>
      </c>
      <c r="CH21" s="14"/>
      <c r="CI21" s="13"/>
      <c r="CJ21" s="13"/>
      <c r="CK21" s="13"/>
      <c r="CL21" s="13"/>
      <c r="CM21" s="13"/>
      <c r="CN21" s="13"/>
      <c r="CO21" s="13"/>
      <c r="CP21" s="14">
        <f>SUM(CI21:CO21)</f>
        <v>0</v>
      </c>
      <c r="CQ21" s="14">
        <v>7.4</v>
      </c>
      <c r="CR21" s="13"/>
      <c r="CS21" s="13"/>
      <c r="CT21" s="13"/>
      <c r="CU21" s="13"/>
      <c r="CV21" s="13"/>
      <c r="CW21" s="14">
        <f aca="true" t="shared" si="52" ref="CW21:CW27">SUM(CR21:CV21)</f>
        <v>0</v>
      </c>
      <c r="CX21" s="13"/>
      <c r="CY21" s="13">
        <v>-2.11</v>
      </c>
      <c r="CZ21" s="13"/>
      <c r="DA21" s="13"/>
      <c r="DB21" s="13">
        <v>0.16</v>
      </c>
      <c r="DC21" s="13"/>
      <c r="DD21" s="13"/>
      <c r="DE21" s="14">
        <f>SUM(CX21:DD21)</f>
        <v>-1.95</v>
      </c>
      <c r="DF21" s="13"/>
      <c r="DG21" s="13"/>
      <c r="DH21" s="13"/>
      <c r="DI21" s="14">
        <f aca="true" t="shared" si="53" ref="DI21:DI27">SUM(DF21:DH21)</f>
        <v>0</v>
      </c>
      <c r="DJ21" s="13"/>
      <c r="DK21" s="13"/>
      <c r="DL21" s="14">
        <f aca="true" t="shared" si="54" ref="DL21:DL27">SUM(DJ21:DK21)</f>
        <v>0</v>
      </c>
      <c r="DM21" s="14">
        <f aca="true" t="shared" si="55" ref="DM21:DM27">CA21+CD21+CG21+CH21+CQ21+CW21+DE21+DI21+DL21</f>
        <v>5.36</v>
      </c>
      <c r="DN21" s="15">
        <v>100</v>
      </c>
      <c r="DO21" s="15">
        <f aca="true" t="shared" si="56" ref="DO21:DO27">BE21+DN21</f>
        <v>1100</v>
      </c>
      <c r="DP21" s="29"/>
      <c r="DQ21" s="57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4">
        <f>SUM(DS21:ED21)</f>
        <v>0</v>
      </c>
      <c r="EF21" s="13"/>
      <c r="EG21" s="13"/>
      <c r="EH21" s="13">
        <f>SUM(EF21:EG21)</f>
        <v>0</v>
      </c>
      <c r="EI21" s="13"/>
      <c r="EJ21" s="13"/>
      <c r="EK21" s="14">
        <f>SUM(EI21:EJ21)</f>
        <v>0</v>
      </c>
      <c r="EL21" s="13"/>
      <c r="EM21" s="13"/>
      <c r="EN21" s="14">
        <f>SUM(EL21:EM21)</f>
        <v>0</v>
      </c>
      <c r="EO21" s="14"/>
      <c r="EP21" s="13"/>
      <c r="EQ21" s="13"/>
      <c r="ER21" s="13"/>
      <c r="ES21" s="13"/>
      <c r="ET21" s="13"/>
      <c r="EU21" s="13"/>
      <c r="EV21" s="13"/>
      <c r="EW21" s="14">
        <f>SUM(EP21:EV21)</f>
        <v>0</v>
      </c>
      <c r="EX21" s="14"/>
      <c r="EY21" s="13"/>
      <c r="EZ21" s="13"/>
      <c r="FA21" s="13"/>
      <c r="FB21" s="13"/>
      <c r="FC21" s="13"/>
      <c r="FD21" s="14">
        <f aca="true" t="shared" si="57" ref="FD21:FD27">SUM(EY21:FC21)</f>
        <v>0</v>
      </c>
      <c r="FE21" s="13"/>
      <c r="FF21" s="13"/>
      <c r="FG21" s="13"/>
      <c r="FH21" s="13"/>
      <c r="FI21" s="13"/>
      <c r="FJ21" s="13"/>
      <c r="FK21" s="13"/>
      <c r="FL21" s="14">
        <f>SUM(FE21:FK21)</f>
        <v>0</v>
      </c>
      <c r="FM21" s="13"/>
      <c r="FN21" s="13"/>
      <c r="FO21" s="13"/>
      <c r="FP21" s="14">
        <f aca="true" t="shared" si="58" ref="FP21:FP27">SUM(FM21:FO21)</f>
        <v>0</v>
      </c>
      <c r="FQ21" s="13"/>
      <c r="FR21" s="13"/>
      <c r="FS21" s="14">
        <f aca="true" t="shared" si="59" ref="FS21:FS27">SUM(FQ21:FR21)</f>
        <v>0</v>
      </c>
      <c r="FT21" s="14">
        <f aca="true" t="shared" si="60" ref="FT21:FT27">EH21+EK21+EN21+EO21+EX21+FD21+FL21+FP21+FS21</f>
        <v>0</v>
      </c>
      <c r="FU21" s="15">
        <f aca="true" t="shared" si="61" ref="FU21:FU27">SUM(DS21:ED21,EF21:EG21,EI21:EJ21,EL21:EM21,EP21:EV21,EY21:FC21,FE21:FK21,FM21:FO21,,FQ21:FR21)+EO21+EX21</f>
        <v>0</v>
      </c>
      <c r="FV21" s="15">
        <f aca="true" t="shared" si="62" ref="FV21:FV27">BE21+DN21+FU21</f>
        <v>1100</v>
      </c>
      <c r="FW21" s="29"/>
      <c r="FX21" s="57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4">
        <f>SUM(FZ21:GK21)</f>
        <v>0</v>
      </c>
      <c r="GM21" s="13"/>
      <c r="GN21" s="13">
        <v>0.25</v>
      </c>
      <c r="GO21" s="13">
        <f>SUM(GM21:GN21)</f>
        <v>0.25</v>
      </c>
      <c r="GP21" s="13"/>
      <c r="GQ21" s="13"/>
      <c r="GR21" s="14">
        <f aca="true" t="shared" si="63" ref="GR21:GR27">SUM(GP21:GQ21)</f>
        <v>0</v>
      </c>
      <c r="GS21" s="13"/>
      <c r="GT21" s="13">
        <v>-68.78</v>
      </c>
      <c r="GU21" s="14">
        <f aca="true" t="shared" si="64" ref="GU21:GU27">SUM(GS21:GT21)</f>
        <v>-68.78</v>
      </c>
      <c r="GV21" s="14"/>
      <c r="GW21" s="13"/>
      <c r="GX21" s="13"/>
      <c r="GY21" s="13"/>
      <c r="GZ21" s="13"/>
      <c r="HA21" s="13"/>
      <c r="HB21" s="13"/>
      <c r="HC21" s="13"/>
      <c r="HD21" s="14">
        <f>SUM(GW21:HC21)</f>
        <v>0</v>
      </c>
      <c r="HE21" s="14">
        <v>-0.3</v>
      </c>
      <c r="HF21" s="13"/>
      <c r="HG21" s="13"/>
      <c r="HH21" s="13"/>
      <c r="HI21" s="13"/>
      <c r="HJ21" s="13"/>
      <c r="HK21" s="14">
        <f aca="true" t="shared" si="65" ref="HK21:HK27">SUM(HF21:HJ21)</f>
        <v>0</v>
      </c>
      <c r="HL21" s="13"/>
      <c r="HM21" s="13">
        <v>17.21</v>
      </c>
      <c r="HN21" s="13"/>
      <c r="HO21" s="13"/>
      <c r="HP21" s="13"/>
      <c r="HQ21" s="13"/>
      <c r="HR21" s="13"/>
      <c r="HS21" s="14">
        <f>SUM(HL21:HR21)</f>
        <v>17.21</v>
      </c>
      <c r="HT21" s="13"/>
      <c r="HU21" s="13"/>
      <c r="HV21" s="13"/>
      <c r="HW21" s="14">
        <f aca="true" t="shared" si="66" ref="HW21:HW27">SUM(HT21:HV21)</f>
        <v>0</v>
      </c>
      <c r="HX21" s="13"/>
      <c r="HY21" s="13"/>
      <c r="HZ21" s="14">
        <f aca="true" t="shared" si="67" ref="HZ21:HZ27">SUM(HX21:HY21)</f>
        <v>0</v>
      </c>
      <c r="IA21" s="14">
        <f aca="true" t="shared" si="68" ref="IA21:IA27">GO21+GR21+GU21+GV21+HE21+HK21+HS21+HW21+HZ21</f>
        <v>-51.62</v>
      </c>
      <c r="IB21" s="80">
        <v>1</v>
      </c>
      <c r="IC21" s="15">
        <f aca="true" t="shared" si="69" ref="IC21:IC27">BE21+DN21+FU21+IB21</f>
        <v>1101</v>
      </c>
      <c r="ID21" s="15"/>
      <c r="IE21" s="29"/>
      <c r="IF21" s="57"/>
    </row>
    <row r="22" spans="1:240" ht="15.75">
      <c r="A22" s="12">
        <f aca="true" t="shared" si="70" ref="A22:A27">A21+1</f>
        <v>40523</v>
      </c>
      <c r="B22" s="12" t="s">
        <v>85</v>
      </c>
      <c r="C22" s="13"/>
      <c r="D22" s="13"/>
      <c r="E22" s="13">
        <v>-21.46</v>
      </c>
      <c r="F22" s="13"/>
      <c r="G22" s="13"/>
      <c r="H22" s="13">
        <v>1.68</v>
      </c>
      <c r="I22" s="13"/>
      <c r="J22" s="13">
        <v>20.61</v>
      </c>
      <c r="K22" s="13"/>
      <c r="L22" s="13"/>
      <c r="M22" s="13">
        <v>-23.28</v>
      </c>
      <c r="N22" s="13"/>
      <c r="O22" s="14">
        <f aca="true" t="shared" si="71" ref="O22:O27">SUM(C22:N22)</f>
        <v>-22.450000000000003</v>
      </c>
      <c r="P22" s="13"/>
      <c r="Q22" s="13">
        <v>111.92</v>
      </c>
      <c r="R22" s="13">
        <f aca="true" t="shared" si="72" ref="R22:R27">SUM(P22:Q22)</f>
        <v>111.92</v>
      </c>
      <c r="S22" s="13"/>
      <c r="T22" s="13">
        <v>0.05</v>
      </c>
      <c r="U22" s="14">
        <f aca="true" t="shared" si="73" ref="U22:U27">SUM(S22:T22)</f>
        <v>0.05</v>
      </c>
      <c r="V22" s="13">
        <v>3.86</v>
      </c>
      <c r="W22" s="13">
        <v>-16.08</v>
      </c>
      <c r="X22" s="14">
        <f aca="true" t="shared" si="74" ref="X22:X27">SUM(V22:W22)</f>
        <v>-12.219999999999999</v>
      </c>
      <c r="Y22" s="14"/>
      <c r="Z22" s="13"/>
      <c r="AA22" s="13"/>
      <c r="AB22" s="13"/>
      <c r="AC22" s="13"/>
      <c r="AD22" s="13">
        <v>1491.63</v>
      </c>
      <c r="AE22" s="13"/>
      <c r="AF22" s="13"/>
      <c r="AG22" s="14">
        <f aca="true" t="shared" si="75" ref="AG22:AG27">SUM(Z22:AF22)</f>
        <v>1491.63</v>
      </c>
      <c r="AH22" s="14">
        <v>1022.06</v>
      </c>
      <c r="AI22" s="13"/>
      <c r="AJ22" s="13"/>
      <c r="AK22" s="13"/>
      <c r="AL22" s="13"/>
      <c r="AM22" s="13"/>
      <c r="AN22" s="14">
        <f t="shared" si="46"/>
        <v>0</v>
      </c>
      <c r="AO22" s="13"/>
      <c r="AP22" s="13">
        <v>24.46</v>
      </c>
      <c r="AQ22" s="13"/>
      <c r="AR22" s="13"/>
      <c r="AS22" s="13"/>
      <c r="AT22" s="13"/>
      <c r="AU22" s="13"/>
      <c r="AV22" s="14">
        <f aca="true" t="shared" si="76" ref="AV22:AV27">SUM(AO22:AU22)</f>
        <v>24.46</v>
      </c>
      <c r="AW22" s="13"/>
      <c r="AX22" s="13"/>
      <c r="AY22" s="13"/>
      <c r="AZ22" s="14">
        <f t="shared" si="47"/>
        <v>0</v>
      </c>
      <c r="BA22" s="13">
        <v>2095.84</v>
      </c>
      <c r="BB22" s="13">
        <v>1868.69</v>
      </c>
      <c r="BC22" s="14">
        <f t="shared" si="48"/>
        <v>3964.53</v>
      </c>
      <c r="BD22" s="14">
        <f t="shared" si="49"/>
        <v>5110.8</v>
      </c>
      <c r="BE22" s="15">
        <v>-1100</v>
      </c>
      <c r="BF22" s="29"/>
      <c r="BG22" s="29"/>
      <c r="BH22" s="41">
        <v>5024.7858</v>
      </c>
      <c r="BI22" s="41">
        <v>4983.3608</v>
      </c>
      <c r="BJ22" s="17">
        <f t="shared" si="50"/>
        <v>7679.98</v>
      </c>
      <c r="BL22" s="13"/>
      <c r="BM22" s="13"/>
      <c r="BN22" s="13">
        <v>-1.01</v>
      </c>
      <c r="BO22" s="13"/>
      <c r="BP22" s="13"/>
      <c r="BQ22" s="13">
        <v>-0.46</v>
      </c>
      <c r="BR22" s="13"/>
      <c r="BS22" s="13">
        <v>-4.99</v>
      </c>
      <c r="BT22" s="13"/>
      <c r="BU22" s="13"/>
      <c r="BV22" s="13">
        <v>-0.88</v>
      </c>
      <c r="BW22" s="13"/>
      <c r="BX22" s="14">
        <f aca="true" t="shared" si="77" ref="BX22:BX27">SUM(BL22:BW22)</f>
        <v>-7.34</v>
      </c>
      <c r="BY22" s="13"/>
      <c r="BZ22" s="13">
        <v>-0.1</v>
      </c>
      <c r="CA22" s="13">
        <f aca="true" t="shared" si="78" ref="CA22:CA27">SUM(BY22:BZ22)</f>
        <v>-0.1</v>
      </c>
      <c r="CB22" s="13"/>
      <c r="CC22" s="13"/>
      <c r="CD22" s="14">
        <f aca="true" t="shared" si="79" ref="CD22:CD27">SUM(CB22:CC22)</f>
        <v>0</v>
      </c>
      <c r="CE22" s="13"/>
      <c r="CF22" s="13"/>
      <c r="CG22" s="14">
        <f t="shared" si="51"/>
        <v>0</v>
      </c>
      <c r="CH22" s="14"/>
      <c r="CI22" s="13"/>
      <c r="CJ22" s="13"/>
      <c r="CK22" s="13"/>
      <c r="CL22" s="13"/>
      <c r="CM22" s="13"/>
      <c r="CN22" s="13"/>
      <c r="CO22" s="13"/>
      <c r="CP22" s="14">
        <f aca="true" t="shared" si="80" ref="CP22:CP27">SUM(CI22:CO22)</f>
        <v>0</v>
      </c>
      <c r="CQ22" s="14">
        <v>-16.05</v>
      </c>
      <c r="CR22" s="13"/>
      <c r="CS22" s="13"/>
      <c r="CT22" s="13"/>
      <c r="CU22" s="13"/>
      <c r="CV22" s="13"/>
      <c r="CW22" s="14">
        <f t="shared" si="52"/>
        <v>0</v>
      </c>
      <c r="CX22" s="13"/>
      <c r="CY22" s="13">
        <v>-0.16</v>
      </c>
      <c r="CZ22" s="13"/>
      <c r="DA22" s="13"/>
      <c r="DB22" s="13"/>
      <c r="DC22" s="13"/>
      <c r="DD22" s="13"/>
      <c r="DE22" s="14">
        <f aca="true" t="shared" si="81" ref="DE22:DE27">SUM(CX22:DD22)</f>
        <v>-0.16</v>
      </c>
      <c r="DF22" s="13"/>
      <c r="DG22" s="13"/>
      <c r="DH22" s="13"/>
      <c r="DI22" s="14">
        <f t="shared" si="53"/>
        <v>0</v>
      </c>
      <c r="DJ22" s="13"/>
      <c r="DK22" s="13"/>
      <c r="DL22" s="14">
        <f t="shared" si="54"/>
        <v>0</v>
      </c>
      <c r="DM22" s="14">
        <f t="shared" si="55"/>
        <v>-16.310000000000002</v>
      </c>
      <c r="DN22" s="15">
        <v>200</v>
      </c>
      <c r="DO22" s="15">
        <f t="shared" si="56"/>
        <v>-900</v>
      </c>
      <c r="DP22" s="29"/>
      <c r="DQ22" s="57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4">
        <f aca="true" t="shared" si="82" ref="EE22:EE27">SUM(DS22:ED22)</f>
        <v>0</v>
      </c>
      <c r="EF22" s="13"/>
      <c r="EG22" s="13"/>
      <c r="EH22" s="13">
        <f aca="true" t="shared" si="83" ref="EH22:EH27">SUM(EF22:EG22)</f>
        <v>0</v>
      </c>
      <c r="EI22" s="13"/>
      <c r="EJ22" s="13"/>
      <c r="EK22" s="14">
        <f aca="true" t="shared" si="84" ref="EK22:EK27">SUM(EI22:EJ22)</f>
        <v>0</v>
      </c>
      <c r="EL22" s="13"/>
      <c r="EM22" s="13"/>
      <c r="EN22" s="14">
        <f aca="true" t="shared" si="85" ref="EN22:EN27">SUM(EL22:EM22)</f>
        <v>0</v>
      </c>
      <c r="EO22" s="14"/>
      <c r="EP22" s="13"/>
      <c r="EQ22" s="13"/>
      <c r="ER22" s="13"/>
      <c r="ES22" s="13"/>
      <c r="ET22" s="13"/>
      <c r="EU22" s="13"/>
      <c r="EV22" s="13"/>
      <c r="EW22" s="14">
        <f aca="true" t="shared" si="86" ref="EW22:EW27">SUM(EP22:EV22)</f>
        <v>0</v>
      </c>
      <c r="EX22" s="14"/>
      <c r="EY22" s="13"/>
      <c r="EZ22" s="13"/>
      <c r="FA22" s="13"/>
      <c r="FB22" s="13"/>
      <c r="FC22" s="13"/>
      <c r="FD22" s="14">
        <f t="shared" si="57"/>
        <v>0</v>
      </c>
      <c r="FE22" s="13"/>
      <c r="FF22" s="13"/>
      <c r="FG22" s="13"/>
      <c r="FH22" s="13"/>
      <c r="FI22" s="13"/>
      <c r="FJ22" s="13"/>
      <c r="FK22" s="13"/>
      <c r="FL22" s="14">
        <f aca="true" t="shared" si="87" ref="FL22:FL27">SUM(FE22:FK22)</f>
        <v>0</v>
      </c>
      <c r="FM22" s="13"/>
      <c r="FN22" s="13"/>
      <c r="FO22" s="13"/>
      <c r="FP22" s="14">
        <f t="shared" si="58"/>
        <v>0</v>
      </c>
      <c r="FQ22" s="13"/>
      <c r="FR22" s="13"/>
      <c r="FS22" s="14">
        <f t="shared" si="59"/>
        <v>0</v>
      </c>
      <c r="FT22" s="14">
        <f t="shared" si="60"/>
        <v>0</v>
      </c>
      <c r="FU22" s="15">
        <f t="shared" si="61"/>
        <v>0</v>
      </c>
      <c r="FV22" s="15">
        <f t="shared" si="62"/>
        <v>-900</v>
      </c>
      <c r="FW22" s="29"/>
      <c r="FX22" s="57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4">
        <f aca="true" t="shared" si="88" ref="GL22:GL27">SUM(FZ22:GK22)</f>
        <v>0</v>
      </c>
      <c r="GM22" s="13"/>
      <c r="GN22" s="13">
        <v>0.31</v>
      </c>
      <c r="GO22" s="13">
        <f aca="true" t="shared" si="89" ref="GO22:GO27">SUM(GM22:GN22)</f>
        <v>0.31</v>
      </c>
      <c r="GP22" s="13"/>
      <c r="GQ22" s="13"/>
      <c r="GR22" s="14">
        <f t="shared" si="63"/>
        <v>0</v>
      </c>
      <c r="GS22" s="13"/>
      <c r="GT22" s="13">
        <v>-22.91</v>
      </c>
      <c r="GU22" s="14">
        <f t="shared" si="64"/>
        <v>-22.91</v>
      </c>
      <c r="GV22" s="14"/>
      <c r="GW22" s="13"/>
      <c r="GX22" s="13"/>
      <c r="GY22" s="13"/>
      <c r="GZ22" s="13"/>
      <c r="HA22" s="13"/>
      <c r="HB22" s="13"/>
      <c r="HC22" s="13"/>
      <c r="HD22" s="14">
        <f aca="true" t="shared" si="90" ref="HD22:HD27">SUM(GW22:HC22)</f>
        <v>0</v>
      </c>
      <c r="HE22" s="14">
        <v>1.44</v>
      </c>
      <c r="HF22" s="13"/>
      <c r="HG22" s="13"/>
      <c r="HH22" s="13"/>
      <c r="HI22" s="13"/>
      <c r="HJ22" s="13"/>
      <c r="HK22" s="14">
        <f t="shared" si="65"/>
        <v>0</v>
      </c>
      <c r="HL22" s="13"/>
      <c r="HM22" s="13">
        <v>3.02</v>
      </c>
      <c r="HN22" s="13"/>
      <c r="HO22" s="13"/>
      <c r="HP22" s="13"/>
      <c r="HQ22" s="13"/>
      <c r="HR22" s="13"/>
      <c r="HS22" s="14">
        <f aca="true" t="shared" si="91" ref="HS22:HS27">SUM(HL22:HR22)</f>
        <v>3.02</v>
      </c>
      <c r="HT22" s="13"/>
      <c r="HU22" s="13"/>
      <c r="HV22" s="13"/>
      <c r="HW22" s="14">
        <f t="shared" si="66"/>
        <v>0</v>
      </c>
      <c r="HX22" s="13"/>
      <c r="HY22" s="13"/>
      <c r="HZ22" s="14">
        <f t="shared" si="67"/>
        <v>0</v>
      </c>
      <c r="IA22" s="14">
        <f t="shared" si="68"/>
        <v>-18.14</v>
      </c>
      <c r="IB22" s="80">
        <v>-2</v>
      </c>
      <c r="IC22" s="15">
        <f t="shared" si="69"/>
        <v>-902</v>
      </c>
      <c r="ID22" s="15"/>
      <c r="IE22" s="29"/>
      <c r="IF22" s="57"/>
    </row>
    <row r="23" spans="1:240" ht="15.75">
      <c r="A23" s="12">
        <f t="shared" si="70"/>
        <v>40524</v>
      </c>
      <c r="B23" s="12" t="s">
        <v>85</v>
      </c>
      <c r="C23" s="13"/>
      <c r="D23" s="13"/>
      <c r="E23" s="13">
        <v>100.62</v>
      </c>
      <c r="F23" s="13"/>
      <c r="G23" s="13"/>
      <c r="H23" s="13">
        <v>45.93</v>
      </c>
      <c r="I23" s="13"/>
      <c r="J23" s="13">
        <v>620.35</v>
      </c>
      <c r="K23" s="13"/>
      <c r="L23" s="13"/>
      <c r="M23" s="13">
        <v>94.96</v>
      </c>
      <c r="N23" s="13"/>
      <c r="O23" s="14">
        <f t="shared" si="71"/>
        <v>861.8600000000001</v>
      </c>
      <c r="P23" s="13"/>
      <c r="Q23" s="13">
        <v>126.2</v>
      </c>
      <c r="R23" s="13">
        <f t="shared" si="72"/>
        <v>126.2</v>
      </c>
      <c r="S23" s="13"/>
      <c r="T23" s="13"/>
      <c r="U23" s="14">
        <f t="shared" si="73"/>
        <v>0</v>
      </c>
      <c r="V23" s="13"/>
      <c r="W23" s="13">
        <v>-65.17</v>
      </c>
      <c r="X23" s="14">
        <f t="shared" si="74"/>
        <v>-65.17</v>
      </c>
      <c r="Y23" s="14"/>
      <c r="Z23" s="13"/>
      <c r="AA23" s="13"/>
      <c r="AB23" s="13"/>
      <c r="AC23" s="13"/>
      <c r="AD23" s="13">
        <v>11744.41</v>
      </c>
      <c r="AE23" s="13"/>
      <c r="AF23" s="13"/>
      <c r="AG23" s="14">
        <f t="shared" si="75"/>
        <v>11744.41</v>
      </c>
      <c r="AH23" s="14">
        <v>-1082.51</v>
      </c>
      <c r="AI23" s="13"/>
      <c r="AJ23" s="13"/>
      <c r="AK23" s="13"/>
      <c r="AL23" s="13"/>
      <c r="AM23" s="13"/>
      <c r="AN23" s="14">
        <f t="shared" si="46"/>
        <v>0</v>
      </c>
      <c r="AO23" s="13"/>
      <c r="AP23" s="13">
        <v>118.54</v>
      </c>
      <c r="AQ23" s="13"/>
      <c r="AR23" s="13">
        <v>-6.2</v>
      </c>
      <c r="AS23" s="13"/>
      <c r="AT23" s="13"/>
      <c r="AU23" s="13"/>
      <c r="AV23" s="14">
        <f t="shared" si="76"/>
        <v>112.34</v>
      </c>
      <c r="AW23" s="13"/>
      <c r="AX23" s="13"/>
      <c r="AY23" s="13"/>
      <c r="AZ23" s="14">
        <f t="shared" si="47"/>
        <v>0</v>
      </c>
      <c r="BA23" s="13">
        <v>2679.37</v>
      </c>
      <c r="BB23" s="13">
        <v>1959.68</v>
      </c>
      <c r="BC23" s="14">
        <f t="shared" si="48"/>
        <v>4639.05</v>
      </c>
      <c r="BD23" s="14">
        <f t="shared" si="49"/>
        <v>3729.9100000000003</v>
      </c>
      <c r="BE23" s="15">
        <v>1200</v>
      </c>
      <c r="BF23" s="29"/>
      <c r="BG23" s="29"/>
      <c r="BH23" s="41">
        <v>6423.827</v>
      </c>
      <c r="BI23" s="41">
        <v>5225.9931</v>
      </c>
      <c r="BJ23" s="17">
        <f t="shared" si="50"/>
        <v>15136.18</v>
      </c>
      <c r="BL23" s="13"/>
      <c r="BM23" s="13"/>
      <c r="BN23" s="13">
        <v>-0.58</v>
      </c>
      <c r="BO23" s="13"/>
      <c r="BP23" s="13"/>
      <c r="BQ23" s="13">
        <v>-0.23</v>
      </c>
      <c r="BR23" s="13"/>
      <c r="BS23" s="13">
        <v>-2.94</v>
      </c>
      <c r="BT23" s="13"/>
      <c r="BU23" s="13"/>
      <c r="BV23" s="13">
        <v>-0.66</v>
      </c>
      <c r="BW23" s="13"/>
      <c r="BX23" s="14">
        <f t="shared" si="77"/>
        <v>-4.41</v>
      </c>
      <c r="BY23" s="13"/>
      <c r="BZ23" s="13">
        <v>-0.1</v>
      </c>
      <c r="CA23" s="13">
        <f t="shared" si="78"/>
        <v>-0.1</v>
      </c>
      <c r="CB23" s="13"/>
      <c r="CC23" s="13">
        <v>0.01</v>
      </c>
      <c r="CD23" s="14">
        <f t="shared" si="79"/>
        <v>0.01</v>
      </c>
      <c r="CE23" s="13"/>
      <c r="CF23" s="13"/>
      <c r="CG23" s="14">
        <f t="shared" si="51"/>
        <v>0</v>
      </c>
      <c r="CH23" s="14"/>
      <c r="CI23" s="13"/>
      <c r="CJ23" s="13"/>
      <c r="CK23" s="13"/>
      <c r="CL23" s="13"/>
      <c r="CM23" s="13"/>
      <c r="CN23" s="13"/>
      <c r="CO23" s="13"/>
      <c r="CP23" s="14">
        <f t="shared" si="80"/>
        <v>0</v>
      </c>
      <c r="CQ23" s="14">
        <v>-9.69</v>
      </c>
      <c r="CR23" s="13"/>
      <c r="CS23" s="13"/>
      <c r="CT23" s="13"/>
      <c r="CU23" s="13"/>
      <c r="CV23" s="13"/>
      <c r="CW23" s="14">
        <f t="shared" si="52"/>
        <v>0</v>
      </c>
      <c r="CX23" s="13"/>
      <c r="CY23" s="13">
        <v>-0.93</v>
      </c>
      <c r="CZ23" s="13"/>
      <c r="DA23" s="13"/>
      <c r="DB23" s="13"/>
      <c r="DC23" s="13"/>
      <c r="DD23" s="13"/>
      <c r="DE23" s="14">
        <f t="shared" si="81"/>
        <v>-0.93</v>
      </c>
      <c r="DF23" s="13"/>
      <c r="DG23" s="13"/>
      <c r="DH23" s="13"/>
      <c r="DI23" s="14">
        <f t="shared" si="53"/>
        <v>0</v>
      </c>
      <c r="DJ23" s="13"/>
      <c r="DK23" s="13"/>
      <c r="DL23" s="14">
        <f t="shared" si="54"/>
        <v>0</v>
      </c>
      <c r="DM23" s="14">
        <f t="shared" si="55"/>
        <v>-10.709999999999999</v>
      </c>
      <c r="DN23" s="15">
        <v>-300</v>
      </c>
      <c r="DO23" s="15">
        <f t="shared" si="56"/>
        <v>900</v>
      </c>
      <c r="DP23" s="29"/>
      <c r="DQ23" s="57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4">
        <f t="shared" si="82"/>
        <v>0</v>
      </c>
      <c r="EF23" s="13"/>
      <c r="EG23" s="13"/>
      <c r="EH23" s="13">
        <f t="shared" si="83"/>
        <v>0</v>
      </c>
      <c r="EI23" s="13"/>
      <c r="EJ23" s="13"/>
      <c r="EK23" s="14">
        <f t="shared" si="84"/>
        <v>0</v>
      </c>
      <c r="EL23" s="13"/>
      <c r="EM23" s="13"/>
      <c r="EN23" s="14">
        <f t="shared" si="85"/>
        <v>0</v>
      </c>
      <c r="EO23" s="14"/>
      <c r="EP23" s="13"/>
      <c r="EQ23" s="13"/>
      <c r="ER23" s="13"/>
      <c r="ES23" s="13"/>
      <c r="ET23" s="13"/>
      <c r="EU23" s="13"/>
      <c r="EV23" s="13"/>
      <c r="EW23" s="14">
        <f t="shared" si="86"/>
        <v>0</v>
      </c>
      <c r="EX23" s="14"/>
      <c r="EY23" s="13"/>
      <c r="EZ23" s="13"/>
      <c r="FA23" s="13"/>
      <c r="FB23" s="13"/>
      <c r="FC23" s="13"/>
      <c r="FD23" s="14">
        <f t="shared" si="57"/>
        <v>0</v>
      </c>
      <c r="FE23" s="13"/>
      <c r="FF23" s="13"/>
      <c r="FG23" s="13"/>
      <c r="FH23" s="13"/>
      <c r="FI23" s="13"/>
      <c r="FJ23" s="13"/>
      <c r="FK23" s="13"/>
      <c r="FL23" s="14">
        <f t="shared" si="87"/>
        <v>0</v>
      </c>
      <c r="FM23" s="13"/>
      <c r="FN23" s="13"/>
      <c r="FO23" s="13"/>
      <c r="FP23" s="14">
        <f t="shared" si="58"/>
        <v>0</v>
      </c>
      <c r="FQ23" s="13"/>
      <c r="FR23" s="13"/>
      <c r="FS23" s="14">
        <f t="shared" si="59"/>
        <v>0</v>
      </c>
      <c r="FT23" s="14">
        <f t="shared" si="60"/>
        <v>0</v>
      </c>
      <c r="FU23" s="15">
        <f t="shared" si="61"/>
        <v>0</v>
      </c>
      <c r="FV23" s="15">
        <f t="shared" si="62"/>
        <v>900</v>
      </c>
      <c r="FW23" s="29"/>
      <c r="FX23" s="57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4">
        <f t="shared" si="88"/>
        <v>0</v>
      </c>
      <c r="GM23" s="13"/>
      <c r="GN23" s="13">
        <v>0.39</v>
      </c>
      <c r="GO23" s="13">
        <f t="shared" si="89"/>
        <v>0.39</v>
      </c>
      <c r="GP23" s="13"/>
      <c r="GQ23" s="13"/>
      <c r="GR23" s="14">
        <f t="shared" si="63"/>
        <v>0</v>
      </c>
      <c r="GS23" s="13"/>
      <c r="GT23" s="13">
        <v>-45.42</v>
      </c>
      <c r="GU23" s="14">
        <f t="shared" si="64"/>
        <v>-45.42</v>
      </c>
      <c r="GV23" s="14"/>
      <c r="GW23" s="13"/>
      <c r="GX23" s="13"/>
      <c r="GY23" s="13"/>
      <c r="GZ23" s="13"/>
      <c r="HA23" s="13"/>
      <c r="HB23" s="13"/>
      <c r="HC23" s="13"/>
      <c r="HD23" s="14">
        <f t="shared" si="90"/>
        <v>0</v>
      </c>
      <c r="HE23" s="14">
        <v>-0.92</v>
      </c>
      <c r="HF23" s="13"/>
      <c r="HG23" s="13"/>
      <c r="HH23" s="13"/>
      <c r="HI23" s="13"/>
      <c r="HJ23" s="13"/>
      <c r="HK23" s="14">
        <f t="shared" si="65"/>
        <v>0</v>
      </c>
      <c r="HL23" s="13"/>
      <c r="HM23" s="13">
        <v>-0.02</v>
      </c>
      <c r="HN23" s="13"/>
      <c r="HO23" s="13"/>
      <c r="HP23" s="13"/>
      <c r="HQ23" s="13"/>
      <c r="HR23" s="13"/>
      <c r="HS23" s="14">
        <f t="shared" si="91"/>
        <v>-0.02</v>
      </c>
      <c r="HT23" s="13"/>
      <c r="HU23" s="13"/>
      <c r="HV23" s="13"/>
      <c r="HW23" s="14">
        <f t="shared" si="66"/>
        <v>0</v>
      </c>
      <c r="HX23" s="13"/>
      <c r="HY23" s="13"/>
      <c r="HZ23" s="14">
        <f t="shared" si="67"/>
        <v>0</v>
      </c>
      <c r="IA23" s="14">
        <f t="shared" si="68"/>
        <v>-45.970000000000006</v>
      </c>
      <c r="IB23" s="80">
        <v>3</v>
      </c>
      <c r="IC23" s="15">
        <f t="shared" si="69"/>
        <v>903</v>
      </c>
      <c r="ID23" s="15"/>
      <c r="IE23" s="29"/>
      <c r="IF23" s="57"/>
    </row>
    <row r="24" spans="1:240" ht="15.75">
      <c r="A24" s="12">
        <f t="shared" si="70"/>
        <v>40525</v>
      </c>
      <c r="B24" s="12" t="s">
        <v>85</v>
      </c>
      <c r="C24" s="13"/>
      <c r="D24" s="13"/>
      <c r="E24" s="13">
        <v>111.59</v>
      </c>
      <c r="F24" s="13"/>
      <c r="G24" s="13"/>
      <c r="H24" s="13">
        <v>40.1</v>
      </c>
      <c r="I24" s="13"/>
      <c r="J24" s="13">
        <v>653.62</v>
      </c>
      <c r="K24" s="13"/>
      <c r="L24" s="13"/>
      <c r="M24" s="13">
        <v>140.94</v>
      </c>
      <c r="N24" s="13"/>
      <c r="O24" s="14">
        <f t="shared" si="71"/>
        <v>946.25</v>
      </c>
      <c r="P24" s="13"/>
      <c r="Q24" s="13">
        <v>120.12</v>
      </c>
      <c r="R24" s="13">
        <f t="shared" si="72"/>
        <v>120.12</v>
      </c>
      <c r="S24" s="13"/>
      <c r="T24" s="13">
        <v>7.98</v>
      </c>
      <c r="U24" s="14">
        <f t="shared" si="73"/>
        <v>7.98</v>
      </c>
      <c r="V24" s="13"/>
      <c r="W24" s="13">
        <v>-21.88</v>
      </c>
      <c r="X24" s="14">
        <f t="shared" si="74"/>
        <v>-21.88</v>
      </c>
      <c r="Y24" s="14"/>
      <c r="Z24" s="13"/>
      <c r="AA24" s="13"/>
      <c r="AB24" s="13"/>
      <c r="AC24" s="13"/>
      <c r="AD24" s="13">
        <v>975.21</v>
      </c>
      <c r="AE24" s="13"/>
      <c r="AF24" s="13"/>
      <c r="AG24" s="14">
        <f t="shared" si="75"/>
        <v>975.21</v>
      </c>
      <c r="AH24" s="14">
        <v>2905.33</v>
      </c>
      <c r="AI24" s="13"/>
      <c r="AJ24" s="13"/>
      <c r="AK24" s="13"/>
      <c r="AL24" s="13"/>
      <c r="AM24" s="13"/>
      <c r="AN24" s="14">
        <f t="shared" si="46"/>
        <v>0</v>
      </c>
      <c r="AO24" s="13"/>
      <c r="AP24" s="13">
        <v>21.99</v>
      </c>
      <c r="AQ24" s="13"/>
      <c r="AR24" s="13"/>
      <c r="AS24" s="13"/>
      <c r="AT24" s="13"/>
      <c r="AU24" s="13"/>
      <c r="AV24" s="14">
        <f t="shared" si="76"/>
        <v>21.99</v>
      </c>
      <c r="AW24" s="13"/>
      <c r="AX24" s="13"/>
      <c r="AY24" s="13"/>
      <c r="AZ24" s="14">
        <f t="shared" si="47"/>
        <v>0</v>
      </c>
      <c r="BA24" s="13">
        <v>2826.76</v>
      </c>
      <c r="BB24" s="13">
        <v>2040.44</v>
      </c>
      <c r="BC24" s="14">
        <f t="shared" si="48"/>
        <v>4867.200000000001</v>
      </c>
      <c r="BD24" s="14">
        <f t="shared" si="49"/>
        <v>7900.74</v>
      </c>
      <c r="BE24" s="15">
        <v>-1300</v>
      </c>
      <c r="BF24" s="29"/>
      <c r="BG24" s="29"/>
      <c r="BH24" s="41">
        <v>6777.0881</v>
      </c>
      <c r="BI24" s="41">
        <v>5441.3955</v>
      </c>
      <c r="BJ24" s="17">
        <f t="shared" si="50"/>
        <v>11122.2</v>
      </c>
      <c r="BL24" s="13"/>
      <c r="BM24" s="13"/>
      <c r="BN24" s="13">
        <v>-0.63</v>
      </c>
      <c r="BO24" s="13"/>
      <c r="BP24" s="13"/>
      <c r="BQ24" s="13">
        <v>-0.24</v>
      </c>
      <c r="BR24" s="13"/>
      <c r="BS24" s="13">
        <v>-3.22</v>
      </c>
      <c r="BT24" s="13"/>
      <c r="BU24" s="13"/>
      <c r="BV24" s="13">
        <v>-0.68</v>
      </c>
      <c r="BW24" s="13"/>
      <c r="BX24" s="14">
        <f t="shared" si="77"/>
        <v>-4.77</v>
      </c>
      <c r="BY24" s="13"/>
      <c r="BZ24" s="13">
        <v>-0.08</v>
      </c>
      <c r="CA24" s="13">
        <f t="shared" si="78"/>
        <v>-0.08</v>
      </c>
      <c r="CB24" s="13"/>
      <c r="CC24" s="13">
        <v>-0.02</v>
      </c>
      <c r="CD24" s="14">
        <f t="shared" si="79"/>
        <v>-0.02</v>
      </c>
      <c r="CE24" s="13"/>
      <c r="CF24" s="13">
        <v>0.01</v>
      </c>
      <c r="CG24" s="14">
        <f t="shared" si="51"/>
        <v>0.01</v>
      </c>
      <c r="CH24" s="14"/>
      <c r="CI24" s="13"/>
      <c r="CJ24" s="13"/>
      <c r="CK24" s="13"/>
      <c r="CL24" s="13"/>
      <c r="CM24" s="13"/>
      <c r="CN24" s="13"/>
      <c r="CO24" s="13"/>
      <c r="CP24" s="14">
        <f t="shared" si="80"/>
        <v>0</v>
      </c>
      <c r="CQ24" s="14">
        <v>-93.04</v>
      </c>
      <c r="CR24" s="13"/>
      <c r="CS24" s="13"/>
      <c r="CT24" s="13"/>
      <c r="CU24" s="13"/>
      <c r="CV24" s="13"/>
      <c r="CW24" s="14">
        <f t="shared" si="52"/>
        <v>0</v>
      </c>
      <c r="CX24" s="13"/>
      <c r="CY24" s="13">
        <v>0.42</v>
      </c>
      <c r="CZ24" s="13"/>
      <c r="DA24" s="13"/>
      <c r="DB24" s="13"/>
      <c r="DC24" s="13"/>
      <c r="DD24" s="13"/>
      <c r="DE24" s="14">
        <f t="shared" si="81"/>
        <v>0.42</v>
      </c>
      <c r="DF24" s="13"/>
      <c r="DG24" s="13"/>
      <c r="DH24" s="13"/>
      <c r="DI24" s="14">
        <f t="shared" si="53"/>
        <v>0</v>
      </c>
      <c r="DJ24" s="13"/>
      <c r="DK24" s="13"/>
      <c r="DL24" s="14">
        <f t="shared" si="54"/>
        <v>0</v>
      </c>
      <c r="DM24" s="14">
        <f t="shared" si="55"/>
        <v>-92.71000000000001</v>
      </c>
      <c r="DN24" s="15">
        <v>400</v>
      </c>
      <c r="DO24" s="15">
        <f t="shared" si="56"/>
        <v>-900</v>
      </c>
      <c r="DP24" s="29"/>
      <c r="DQ24" s="57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4">
        <f t="shared" si="82"/>
        <v>0</v>
      </c>
      <c r="EF24" s="13"/>
      <c r="EG24" s="13"/>
      <c r="EH24" s="13">
        <f t="shared" si="83"/>
        <v>0</v>
      </c>
      <c r="EI24" s="13"/>
      <c r="EJ24" s="13"/>
      <c r="EK24" s="14">
        <f t="shared" si="84"/>
        <v>0</v>
      </c>
      <c r="EL24" s="13"/>
      <c r="EM24" s="13"/>
      <c r="EN24" s="14">
        <f t="shared" si="85"/>
        <v>0</v>
      </c>
      <c r="EO24" s="14"/>
      <c r="EP24" s="13"/>
      <c r="EQ24" s="13"/>
      <c r="ER24" s="13"/>
      <c r="ES24" s="13"/>
      <c r="ET24" s="13"/>
      <c r="EU24" s="13"/>
      <c r="EV24" s="13"/>
      <c r="EW24" s="14">
        <f t="shared" si="86"/>
        <v>0</v>
      </c>
      <c r="EX24" s="14"/>
      <c r="EY24" s="13"/>
      <c r="EZ24" s="13"/>
      <c r="FA24" s="13"/>
      <c r="FB24" s="13"/>
      <c r="FC24" s="13"/>
      <c r="FD24" s="14">
        <f t="shared" si="57"/>
        <v>0</v>
      </c>
      <c r="FE24" s="13"/>
      <c r="FF24" s="13"/>
      <c r="FG24" s="13"/>
      <c r="FH24" s="13"/>
      <c r="FI24" s="13"/>
      <c r="FJ24" s="13"/>
      <c r="FK24" s="13"/>
      <c r="FL24" s="14">
        <f t="shared" si="87"/>
        <v>0</v>
      </c>
      <c r="FM24" s="13"/>
      <c r="FN24" s="13"/>
      <c r="FO24" s="13"/>
      <c r="FP24" s="14">
        <f t="shared" si="58"/>
        <v>0</v>
      </c>
      <c r="FQ24" s="13"/>
      <c r="FR24" s="13"/>
      <c r="FS24" s="14">
        <f t="shared" si="59"/>
        <v>0</v>
      </c>
      <c r="FT24" s="14">
        <f t="shared" si="60"/>
        <v>0</v>
      </c>
      <c r="FU24" s="15">
        <f t="shared" si="61"/>
        <v>0</v>
      </c>
      <c r="FV24" s="15">
        <f t="shared" si="62"/>
        <v>-900</v>
      </c>
      <c r="FW24" s="29"/>
      <c r="FX24" s="57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4">
        <f t="shared" si="88"/>
        <v>0</v>
      </c>
      <c r="GM24" s="13"/>
      <c r="GN24" s="13">
        <v>0.43</v>
      </c>
      <c r="GO24" s="13">
        <f t="shared" si="89"/>
        <v>0.43</v>
      </c>
      <c r="GP24" s="13"/>
      <c r="GQ24" s="13"/>
      <c r="GR24" s="14">
        <f t="shared" si="63"/>
        <v>0</v>
      </c>
      <c r="GS24" s="13"/>
      <c r="GT24" s="13">
        <v>-22.14</v>
      </c>
      <c r="GU24" s="14">
        <f t="shared" si="64"/>
        <v>-22.14</v>
      </c>
      <c r="GV24" s="14"/>
      <c r="GW24" s="13"/>
      <c r="GX24" s="13"/>
      <c r="GY24" s="13"/>
      <c r="GZ24" s="13"/>
      <c r="HA24" s="13"/>
      <c r="HB24" s="13"/>
      <c r="HC24" s="13"/>
      <c r="HD24" s="14">
        <f t="shared" si="90"/>
        <v>0</v>
      </c>
      <c r="HE24" s="14">
        <v>42.75</v>
      </c>
      <c r="HF24" s="13"/>
      <c r="HG24" s="13"/>
      <c r="HH24" s="13"/>
      <c r="HI24" s="13"/>
      <c r="HJ24" s="13"/>
      <c r="HK24" s="14">
        <f t="shared" si="65"/>
        <v>0</v>
      </c>
      <c r="HL24" s="13"/>
      <c r="HM24" s="13">
        <v>0.05</v>
      </c>
      <c r="HN24" s="13"/>
      <c r="HO24" s="13"/>
      <c r="HP24" s="13"/>
      <c r="HQ24" s="13"/>
      <c r="HR24" s="13"/>
      <c r="HS24" s="14">
        <f t="shared" si="91"/>
        <v>0.05</v>
      </c>
      <c r="HT24" s="13"/>
      <c r="HU24" s="13"/>
      <c r="HV24" s="13"/>
      <c r="HW24" s="14">
        <f t="shared" si="66"/>
        <v>0</v>
      </c>
      <c r="HX24" s="13"/>
      <c r="HY24" s="13"/>
      <c r="HZ24" s="14">
        <f t="shared" si="67"/>
        <v>0</v>
      </c>
      <c r="IA24" s="14">
        <f t="shared" si="68"/>
        <v>21.09</v>
      </c>
      <c r="IB24" s="80">
        <v>-4</v>
      </c>
      <c r="IC24" s="15">
        <f t="shared" si="69"/>
        <v>-904</v>
      </c>
      <c r="ID24" s="15"/>
      <c r="IE24" s="29"/>
      <c r="IF24" s="57"/>
    </row>
    <row r="25" spans="1:240" ht="15.75">
      <c r="A25" s="12">
        <f t="shared" si="70"/>
        <v>40526</v>
      </c>
      <c r="B25" s="12" t="s">
        <v>85</v>
      </c>
      <c r="C25" s="13"/>
      <c r="D25" s="13"/>
      <c r="E25" s="13">
        <v>-71.96</v>
      </c>
      <c r="F25" s="13"/>
      <c r="G25" s="13"/>
      <c r="H25" s="13">
        <v>-10.95</v>
      </c>
      <c r="I25" s="13"/>
      <c r="J25" s="13">
        <v>-175.6</v>
      </c>
      <c r="K25" s="13"/>
      <c r="L25" s="13"/>
      <c r="M25" s="13">
        <v>-38.96</v>
      </c>
      <c r="N25" s="13"/>
      <c r="O25" s="14">
        <f t="shared" si="71"/>
        <v>-297.46999999999997</v>
      </c>
      <c r="P25" s="13"/>
      <c r="Q25" s="13">
        <v>115.73</v>
      </c>
      <c r="R25" s="13">
        <f t="shared" si="72"/>
        <v>115.73</v>
      </c>
      <c r="S25" s="13"/>
      <c r="T25" s="13"/>
      <c r="U25" s="14">
        <f t="shared" si="73"/>
        <v>0</v>
      </c>
      <c r="V25" s="13"/>
      <c r="W25" s="13">
        <v>-14.69</v>
      </c>
      <c r="X25" s="14">
        <f t="shared" si="74"/>
        <v>-14.69</v>
      </c>
      <c r="Y25" s="14"/>
      <c r="Z25" s="13"/>
      <c r="AA25" s="13"/>
      <c r="AB25" s="13"/>
      <c r="AC25" s="13"/>
      <c r="AD25" s="13">
        <v>-4124.07</v>
      </c>
      <c r="AE25" s="13"/>
      <c r="AF25" s="13"/>
      <c r="AG25" s="14">
        <f t="shared" si="75"/>
        <v>-4124.07</v>
      </c>
      <c r="AH25" s="14">
        <v>6017.74</v>
      </c>
      <c r="AI25" s="13"/>
      <c r="AJ25" s="13"/>
      <c r="AK25" s="13"/>
      <c r="AL25" s="13"/>
      <c r="AM25" s="13"/>
      <c r="AN25" s="14">
        <f t="shared" si="46"/>
        <v>0</v>
      </c>
      <c r="AO25" s="13"/>
      <c r="AP25" s="13">
        <v>12.36</v>
      </c>
      <c r="AQ25" s="13"/>
      <c r="AR25" s="13"/>
      <c r="AS25" s="13"/>
      <c r="AT25" s="13"/>
      <c r="AU25" s="13"/>
      <c r="AV25" s="14">
        <f t="shared" si="76"/>
        <v>12.36</v>
      </c>
      <c r="AW25" s="13"/>
      <c r="AX25" s="13"/>
      <c r="AY25" s="13"/>
      <c r="AZ25" s="14">
        <f t="shared" si="47"/>
        <v>0</v>
      </c>
      <c r="BA25" s="13">
        <v>2516.65</v>
      </c>
      <c r="BB25" s="13">
        <v>1971.4</v>
      </c>
      <c r="BC25" s="14">
        <f t="shared" si="48"/>
        <v>4488.05</v>
      </c>
      <c r="BD25" s="14">
        <f t="shared" si="49"/>
        <v>10619.189999999999</v>
      </c>
      <c r="BE25" s="15">
        <v>1400</v>
      </c>
      <c r="BH25" s="42">
        <v>6033.7349</v>
      </c>
      <c r="BI25" s="42">
        <v>5257.6507</v>
      </c>
      <c r="BJ25" s="17">
        <f t="shared" si="50"/>
        <v>4797.65</v>
      </c>
      <c r="BL25" s="13"/>
      <c r="BM25" s="13"/>
      <c r="BN25" s="13">
        <v>-1.12</v>
      </c>
      <c r="BO25" s="13"/>
      <c r="BP25" s="13"/>
      <c r="BQ25" s="13">
        <v>-0.63</v>
      </c>
      <c r="BR25" s="13"/>
      <c r="BS25" s="13">
        <v>-5.91</v>
      </c>
      <c r="BT25" s="13"/>
      <c r="BU25" s="13"/>
      <c r="BV25" s="13">
        <v>-1.26</v>
      </c>
      <c r="BW25" s="13"/>
      <c r="BX25" s="14">
        <f t="shared" si="77"/>
        <v>-8.92</v>
      </c>
      <c r="BY25" s="13"/>
      <c r="BZ25" s="13">
        <v>-0.13</v>
      </c>
      <c r="CA25" s="13">
        <f t="shared" si="78"/>
        <v>-0.13</v>
      </c>
      <c r="CB25" s="13"/>
      <c r="CC25" s="13"/>
      <c r="CD25" s="14">
        <f>SUM(CB25:CC25)</f>
        <v>0</v>
      </c>
      <c r="CE25" s="13"/>
      <c r="CF25" s="13">
        <v>0.01</v>
      </c>
      <c r="CG25" s="14">
        <f t="shared" si="51"/>
        <v>0.01</v>
      </c>
      <c r="CH25" s="14"/>
      <c r="CI25" s="13"/>
      <c r="CJ25" s="13"/>
      <c r="CK25" s="13"/>
      <c r="CL25" s="13"/>
      <c r="CM25" s="13"/>
      <c r="CN25" s="13"/>
      <c r="CO25" s="13"/>
      <c r="CP25" s="14">
        <f t="shared" si="80"/>
        <v>0</v>
      </c>
      <c r="CQ25" s="14">
        <v>-188.4</v>
      </c>
      <c r="CR25" s="13"/>
      <c r="CS25" s="13"/>
      <c r="CT25" s="13"/>
      <c r="CU25" s="13"/>
      <c r="CV25" s="13"/>
      <c r="CW25" s="14">
        <f t="shared" si="52"/>
        <v>0</v>
      </c>
      <c r="CX25" s="13"/>
      <c r="CY25" s="13">
        <v>0.01</v>
      </c>
      <c r="CZ25" s="13"/>
      <c r="DA25" s="13"/>
      <c r="DB25" s="13"/>
      <c r="DC25" s="13"/>
      <c r="DD25" s="13"/>
      <c r="DE25" s="14">
        <f t="shared" si="81"/>
        <v>0.01</v>
      </c>
      <c r="DF25" s="13"/>
      <c r="DG25" s="13"/>
      <c r="DH25" s="13"/>
      <c r="DI25" s="14">
        <f t="shared" si="53"/>
        <v>0</v>
      </c>
      <c r="DJ25" s="13"/>
      <c r="DK25" s="13"/>
      <c r="DL25" s="14">
        <f t="shared" si="54"/>
        <v>0</v>
      </c>
      <c r="DM25" s="14">
        <f t="shared" si="55"/>
        <v>-188.51000000000002</v>
      </c>
      <c r="DN25" s="15">
        <v>-500</v>
      </c>
      <c r="DO25" s="15">
        <f t="shared" si="56"/>
        <v>900</v>
      </c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4">
        <f t="shared" si="82"/>
        <v>0</v>
      </c>
      <c r="EF25" s="13"/>
      <c r="EG25" s="13"/>
      <c r="EH25" s="13">
        <f t="shared" si="83"/>
        <v>0</v>
      </c>
      <c r="EI25" s="13"/>
      <c r="EJ25" s="13"/>
      <c r="EK25" s="14">
        <f t="shared" si="84"/>
        <v>0</v>
      </c>
      <c r="EL25" s="13"/>
      <c r="EM25" s="13"/>
      <c r="EN25" s="14">
        <f t="shared" si="85"/>
        <v>0</v>
      </c>
      <c r="EO25" s="14"/>
      <c r="EP25" s="13"/>
      <c r="EQ25" s="13"/>
      <c r="ER25" s="13"/>
      <c r="ES25" s="13"/>
      <c r="ET25" s="13"/>
      <c r="EU25" s="13"/>
      <c r="EV25" s="13"/>
      <c r="EW25" s="14">
        <f t="shared" si="86"/>
        <v>0</v>
      </c>
      <c r="EX25" s="14"/>
      <c r="EY25" s="13"/>
      <c r="EZ25" s="13"/>
      <c r="FA25" s="13"/>
      <c r="FB25" s="13"/>
      <c r="FC25" s="13"/>
      <c r="FD25" s="14">
        <f t="shared" si="57"/>
        <v>0</v>
      </c>
      <c r="FE25" s="13"/>
      <c r="FF25" s="13"/>
      <c r="FG25" s="13"/>
      <c r="FH25" s="13"/>
      <c r="FI25" s="13"/>
      <c r="FJ25" s="13"/>
      <c r="FK25" s="13"/>
      <c r="FL25" s="14">
        <f t="shared" si="87"/>
        <v>0</v>
      </c>
      <c r="FM25" s="13"/>
      <c r="FN25" s="13"/>
      <c r="FO25" s="13"/>
      <c r="FP25" s="14">
        <f t="shared" si="58"/>
        <v>0</v>
      </c>
      <c r="FQ25" s="13"/>
      <c r="FR25" s="13"/>
      <c r="FS25" s="14">
        <f t="shared" si="59"/>
        <v>0</v>
      </c>
      <c r="FT25" s="14">
        <f t="shared" si="60"/>
        <v>0</v>
      </c>
      <c r="FU25" s="15">
        <f t="shared" si="61"/>
        <v>0</v>
      </c>
      <c r="FV25" s="15">
        <f t="shared" si="62"/>
        <v>900</v>
      </c>
      <c r="FX25" s="71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4">
        <f t="shared" si="88"/>
        <v>0</v>
      </c>
      <c r="GM25" s="13"/>
      <c r="GN25" s="13">
        <v>0.46</v>
      </c>
      <c r="GO25" s="13">
        <f t="shared" si="89"/>
        <v>0.46</v>
      </c>
      <c r="GP25" s="13"/>
      <c r="GQ25" s="13"/>
      <c r="GR25" s="14">
        <f t="shared" si="63"/>
        <v>0</v>
      </c>
      <c r="GS25" s="13"/>
      <c r="GT25" s="13">
        <v>-10.45</v>
      </c>
      <c r="GU25" s="14">
        <f t="shared" si="64"/>
        <v>-10.45</v>
      </c>
      <c r="GV25" s="14"/>
      <c r="GW25" s="13"/>
      <c r="GX25" s="13"/>
      <c r="GY25" s="13"/>
      <c r="GZ25" s="13"/>
      <c r="HA25" s="13"/>
      <c r="HB25" s="13"/>
      <c r="HC25" s="13"/>
      <c r="HD25" s="14">
        <f t="shared" si="90"/>
        <v>0</v>
      </c>
      <c r="HE25" s="14">
        <v>81.43</v>
      </c>
      <c r="HF25" s="13"/>
      <c r="HG25" s="13"/>
      <c r="HH25" s="13"/>
      <c r="HI25" s="13"/>
      <c r="HJ25" s="13"/>
      <c r="HK25" s="14">
        <f t="shared" si="65"/>
        <v>0</v>
      </c>
      <c r="HL25" s="13"/>
      <c r="HM25" s="13">
        <v>2.17</v>
      </c>
      <c r="HN25" s="13"/>
      <c r="HO25" s="13"/>
      <c r="HP25" s="13"/>
      <c r="HQ25" s="13"/>
      <c r="HR25" s="13"/>
      <c r="HS25" s="14">
        <f t="shared" si="91"/>
        <v>2.17</v>
      </c>
      <c r="HT25" s="13"/>
      <c r="HU25" s="13"/>
      <c r="HV25" s="13"/>
      <c r="HW25" s="14">
        <f t="shared" si="66"/>
        <v>0</v>
      </c>
      <c r="HX25" s="13"/>
      <c r="HY25" s="13"/>
      <c r="HZ25" s="14">
        <f t="shared" si="67"/>
        <v>0</v>
      </c>
      <c r="IA25" s="14">
        <f t="shared" si="68"/>
        <v>73.61000000000001</v>
      </c>
      <c r="IB25" s="80">
        <v>5</v>
      </c>
      <c r="IC25" s="15">
        <f t="shared" si="69"/>
        <v>905</v>
      </c>
      <c r="ID25" s="21"/>
      <c r="IE25" s="23"/>
      <c r="IF25" s="55"/>
    </row>
    <row r="26" spans="1:240" s="11" customFormat="1" ht="15.75">
      <c r="A26" s="46">
        <f t="shared" si="70"/>
        <v>40527</v>
      </c>
      <c r="B26" s="12" t="s">
        <v>85</v>
      </c>
      <c r="C26" s="13"/>
      <c r="D26" s="13"/>
      <c r="E26" s="47">
        <f>-42.12-0.72</f>
        <v>-42.839999999999996</v>
      </c>
      <c r="F26" s="13"/>
      <c r="G26" s="13"/>
      <c r="H26" s="47">
        <f>-7.95-0.44</f>
        <v>-8.39</v>
      </c>
      <c r="I26" s="13"/>
      <c r="J26" s="47">
        <f>-94.31-3.37</f>
        <v>-97.68</v>
      </c>
      <c r="K26" s="13"/>
      <c r="L26" s="13"/>
      <c r="M26" s="47">
        <f>-29.62-0.85</f>
        <v>-30.470000000000002</v>
      </c>
      <c r="N26" s="13"/>
      <c r="O26" s="48">
        <f t="shared" si="71"/>
        <v>-179.38</v>
      </c>
      <c r="P26" s="13"/>
      <c r="Q26" s="47">
        <f>110.78-0.07</f>
        <v>110.71000000000001</v>
      </c>
      <c r="R26" s="13">
        <f t="shared" si="72"/>
        <v>110.71000000000001</v>
      </c>
      <c r="S26" s="47">
        <f>0+0-15.89</f>
        <v>-15.89</v>
      </c>
      <c r="T26" s="47">
        <f>3.88-0.01+84.11</f>
        <v>87.98</v>
      </c>
      <c r="U26" s="49">
        <f t="shared" si="73"/>
        <v>72.09</v>
      </c>
      <c r="V26" s="13"/>
      <c r="W26" s="47">
        <f>-2.67+0.01</f>
        <v>-2.66</v>
      </c>
      <c r="X26" s="49">
        <f t="shared" si="74"/>
        <v>-2.66</v>
      </c>
      <c r="Y26" s="49"/>
      <c r="Z26" s="13"/>
      <c r="AA26" s="13"/>
      <c r="AB26" s="13"/>
      <c r="AC26" s="13"/>
      <c r="AD26" s="47">
        <f>-12649.34-21.22</f>
        <v>-12670.56</v>
      </c>
      <c r="AE26" s="13"/>
      <c r="AF26" s="13"/>
      <c r="AG26" s="49">
        <f t="shared" si="75"/>
        <v>-12670.56</v>
      </c>
      <c r="AH26" s="50">
        <f>13316.91-277.99-11.31</f>
        <v>13027.61</v>
      </c>
      <c r="AI26" s="13"/>
      <c r="AJ26" s="13"/>
      <c r="AK26" s="13"/>
      <c r="AL26" s="13"/>
      <c r="AM26" s="13"/>
      <c r="AN26" s="49">
        <f t="shared" si="46"/>
        <v>0</v>
      </c>
      <c r="AO26" s="13"/>
      <c r="AP26" s="47">
        <f>0.6+0.01</f>
        <v>0.61</v>
      </c>
      <c r="AQ26" s="13"/>
      <c r="AR26" s="13"/>
      <c r="AS26" s="13"/>
      <c r="AT26" s="13"/>
      <c r="AU26" s="13"/>
      <c r="AV26" s="49">
        <f t="shared" si="76"/>
        <v>0.61</v>
      </c>
      <c r="AW26" s="13"/>
      <c r="AX26" s="13"/>
      <c r="AY26" s="13"/>
      <c r="AZ26" s="49">
        <f t="shared" si="47"/>
        <v>0</v>
      </c>
      <c r="BA26" s="13">
        <v>2198.9</v>
      </c>
      <c r="BB26" s="13">
        <v>1985.31</v>
      </c>
      <c r="BC26" s="49">
        <f t="shared" si="48"/>
        <v>4184.21</v>
      </c>
      <c r="BD26" s="49">
        <f t="shared" si="49"/>
        <v>17392.57</v>
      </c>
      <c r="BE26" s="50">
        <v>-1500</v>
      </c>
      <c r="BH26" s="38">
        <v>5271.8626</v>
      </c>
      <c r="BI26" s="38">
        <v>5294.6647</v>
      </c>
      <c r="BJ26" s="17">
        <f t="shared" si="50"/>
        <v>6042.630000000001</v>
      </c>
      <c r="BL26" s="13"/>
      <c r="BM26" s="13"/>
      <c r="BN26" s="13">
        <v>-0.39</v>
      </c>
      <c r="BO26" s="13"/>
      <c r="BP26" s="13"/>
      <c r="BQ26" s="13">
        <v>-0.41</v>
      </c>
      <c r="BR26" s="13"/>
      <c r="BS26" s="13">
        <v>-2.22</v>
      </c>
      <c r="BT26" s="13"/>
      <c r="BU26" s="13"/>
      <c r="BV26" s="13">
        <v>-0.78</v>
      </c>
      <c r="BW26" s="13"/>
      <c r="BX26" s="14">
        <f t="shared" si="77"/>
        <v>-3.8000000000000007</v>
      </c>
      <c r="BY26" s="13"/>
      <c r="BZ26" s="13">
        <v>-0.09</v>
      </c>
      <c r="CA26" s="13">
        <f t="shared" si="78"/>
        <v>-0.09</v>
      </c>
      <c r="CB26" s="13"/>
      <c r="CC26" s="13">
        <v>-0.17</v>
      </c>
      <c r="CD26" s="14">
        <f t="shared" si="79"/>
        <v>-0.17</v>
      </c>
      <c r="CE26" s="13"/>
      <c r="CF26" s="13"/>
      <c r="CG26" s="14">
        <f t="shared" si="51"/>
        <v>0</v>
      </c>
      <c r="CH26" s="14"/>
      <c r="CI26" s="13"/>
      <c r="CJ26" s="13"/>
      <c r="CK26" s="13"/>
      <c r="CL26" s="13"/>
      <c r="CM26" s="13"/>
      <c r="CN26" s="13"/>
      <c r="CO26" s="13"/>
      <c r="CP26" s="14">
        <f t="shared" si="80"/>
        <v>0</v>
      </c>
      <c r="CQ26" s="14">
        <v>-87.99</v>
      </c>
      <c r="CR26" s="13"/>
      <c r="CS26" s="13"/>
      <c r="CT26" s="13"/>
      <c r="CU26" s="13"/>
      <c r="CV26" s="13"/>
      <c r="CW26" s="14">
        <f t="shared" si="52"/>
        <v>0</v>
      </c>
      <c r="CX26" s="13"/>
      <c r="CY26" s="13"/>
      <c r="CZ26" s="13"/>
      <c r="DA26" s="13"/>
      <c r="DB26" s="13"/>
      <c r="DC26" s="13"/>
      <c r="DD26" s="13"/>
      <c r="DE26" s="14">
        <f t="shared" si="81"/>
        <v>0</v>
      </c>
      <c r="DF26" s="13"/>
      <c r="DG26" s="13"/>
      <c r="DH26" s="13"/>
      <c r="DI26" s="14">
        <f t="shared" si="53"/>
        <v>0</v>
      </c>
      <c r="DJ26" s="13"/>
      <c r="DK26" s="13"/>
      <c r="DL26" s="14">
        <f t="shared" si="54"/>
        <v>0</v>
      </c>
      <c r="DM26" s="14">
        <f t="shared" si="55"/>
        <v>-88.25</v>
      </c>
      <c r="DN26" s="50">
        <v>600</v>
      </c>
      <c r="DO26" s="15">
        <f t="shared" si="56"/>
        <v>-900</v>
      </c>
      <c r="DQ26" s="54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48">
        <f t="shared" si="82"/>
        <v>0</v>
      </c>
      <c r="EF26" s="13"/>
      <c r="EG26" s="13"/>
      <c r="EH26" s="13">
        <f t="shared" si="83"/>
        <v>0</v>
      </c>
      <c r="EI26" s="13"/>
      <c r="EJ26" s="13"/>
      <c r="EK26" s="49">
        <f t="shared" si="84"/>
        <v>0</v>
      </c>
      <c r="EL26" s="13"/>
      <c r="EM26" s="13"/>
      <c r="EN26" s="49">
        <f t="shared" si="85"/>
        <v>0</v>
      </c>
      <c r="EO26" s="49"/>
      <c r="EP26" s="13"/>
      <c r="EQ26" s="13"/>
      <c r="ER26" s="13"/>
      <c r="ES26" s="13"/>
      <c r="ET26" s="13"/>
      <c r="EU26" s="13"/>
      <c r="EV26" s="13"/>
      <c r="EW26" s="49">
        <f t="shared" si="86"/>
        <v>0</v>
      </c>
      <c r="EX26" s="50"/>
      <c r="EY26" s="13"/>
      <c r="EZ26" s="13"/>
      <c r="FA26" s="13"/>
      <c r="FB26" s="13"/>
      <c r="FC26" s="13"/>
      <c r="FD26" s="49">
        <f t="shared" si="57"/>
        <v>0</v>
      </c>
      <c r="FE26" s="13"/>
      <c r="FF26" s="13"/>
      <c r="FG26" s="13"/>
      <c r="FH26" s="13"/>
      <c r="FI26" s="13"/>
      <c r="FJ26" s="13"/>
      <c r="FK26" s="13"/>
      <c r="FL26" s="49">
        <f t="shared" si="87"/>
        <v>0</v>
      </c>
      <c r="FM26" s="13"/>
      <c r="FN26" s="13"/>
      <c r="FO26" s="13"/>
      <c r="FP26" s="49">
        <f t="shared" si="58"/>
        <v>0</v>
      </c>
      <c r="FQ26" s="13"/>
      <c r="FR26" s="13"/>
      <c r="FS26" s="49">
        <f t="shared" si="59"/>
        <v>0</v>
      </c>
      <c r="FT26" s="49">
        <f t="shared" si="60"/>
        <v>0</v>
      </c>
      <c r="FU26" s="50">
        <f t="shared" si="61"/>
        <v>0</v>
      </c>
      <c r="FV26" s="50">
        <f t="shared" si="62"/>
        <v>-900</v>
      </c>
      <c r="FX26" s="70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4">
        <f t="shared" si="88"/>
        <v>0</v>
      </c>
      <c r="GM26" s="13"/>
      <c r="GN26" s="13">
        <v>0.42</v>
      </c>
      <c r="GO26" s="13">
        <f t="shared" si="89"/>
        <v>0.42</v>
      </c>
      <c r="GP26" s="13"/>
      <c r="GQ26" s="13"/>
      <c r="GR26" s="14">
        <f t="shared" si="63"/>
        <v>0</v>
      </c>
      <c r="GS26" s="13"/>
      <c r="GT26" s="13">
        <v>-5.67</v>
      </c>
      <c r="GU26" s="14">
        <f t="shared" si="64"/>
        <v>-5.67</v>
      </c>
      <c r="GV26" s="14"/>
      <c r="GW26" s="13"/>
      <c r="GX26" s="13"/>
      <c r="GY26" s="13"/>
      <c r="GZ26" s="13"/>
      <c r="HA26" s="13"/>
      <c r="HB26" s="13"/>
      <c r="HC26" s="13"/>
      <c r="HD26" s="14">
        <f t="shared" si="90"/>
        <v>0</v>
      </c>
      <c r="HE26" s="14">
        <v>94.68</v>
      </c>
      <c r="HF26" s="13"/>
      <c r="HG26" s="13"/>
      <c r="HH26" s="13"/>
      <c r="HI26" s="13"/>
      <c r="HJ26" s="13"/>
      <c r="HK26" s="14">
        <f t="shared" si="65"/>
        <v>0</v>
      </c>
      <c r="HL26" s="13"/>
      <c r="HM26" s="13"/>
      <c r="HN26" s="13"/>
      <c r="HO26" s="13"/>
      <c r="HP26" s="13"/>
      <c r="HQ26" s="13"/>
      <c r="HR26" s="13"/>
      <c r="HS26" s="14">
        <f t="shared" si="91"/>
        <v>0</v>
      </c>
      <c r="HT26" s="13"/>
      <c r="HU26" s="13"/>
      <c r="HV26" s="13"/>
      <c r="HW26" s="14">
        <f t="shared" si="66"/>
        <v>0</v>
      </c>
      <c r="HX26" s="13"/>
      <c r="HY26" s="13"/>
      <c r="HZ26" s="14">
        <f t="shared" si="67"/>
        <v>0</v>
      </c>
      <c r="IA26" s="14">
        <f t="shared" si="68"/>
        <v>89.43</v>
      </c>
      <c r="IB26" s="50">
        <v>-6</v>
      </c>
      <c r="IC26" s="50">
        <f t="shared" si="69"/>
        <v>-906</v>
      </c>
      <c r="ID26" s="82">
        <f>SUM(IB17:IB18,IB21:IB25)</f>
        <v>2.9</v>
      </c>
      <c r="IE26" s="26" t="s">
        <v>84</v>
      </c>
      <c r="IF26" s="27">
        <v>40709</v>
      </c>
    </row>
    <row r="27" spans="1:240" ht="15.75">
      <c r="A27" s="18">
        <f t="shared" si="70"/>
        <v>40528</v>
      </c>
      <c r="B27" s="18" t="s">
        <v>85</v>
      </c>
      <c r="C27" s="19"/>
      <c r="D27" s="19"/>
      <c r="E27" s="19">
        <v>-2.28</v>
      </c>
      <c r="F27" s="19"/>
      <c r="G27" s="19"/>
      <c r="H27" s="19">
        <v>2.71</v>
      </c>
      <c r="I27" s="19"/>
      <c r="J27" s="19">
        <v>42.58</v>
      </c>
      <c r="K27" s="19"/>
      <c r="L27" s="19"/>
      <c r="M27" s="19">
        <v>10.42</v>
      </c>
      <c r="N27" s="19"/>
      <c r="O27" s="20">
        <f t="shared" si="71"/>
        <v>53.43</v>
      </c>
      <c r="P27" s="19"/>
      <c r="Q27" s="19">
        <v>112.02</v>
      </c>
      <c r="R27" s="19">
        <f t="shared" si="72"/>
        <v>112.02</v>
      </c>
      <c r="S27" s="19"/>
      <c r="T27" s="19"/>
      <c r="U27" s="20">
        <f t="shared" si="73"/>
        <v>0</v>
      </c>
      <c r="V27" s="19">
        <v>412.63</v>
      </c>
      <c r="W27" s="19">
        <v>-26.13</v>
      </c>
      <c r="X27" s="20">
        <f t="shared" si="74"/>
        <v>386.5</v>
      </c>
      <c r="Y27" s="20"/>
      <c r="Z27" s="19"/>
      <c r="AA27" s="19"/>
      <c r="AB27" s="19"/>
      <c r="AC27" s="19"/>
      <c r="AD27" s="19">
        <v>-23867.53</v>
      </c>
      <c r="AE27" s="19"/>
      <c r="AF27" s="19"/>
      <c r="AG27" s="20">
        <f t="shared" si="75"/>
        <v>-23867.53</v>
      </c>
      <c r="AH27" s="20">
        <v>2361.69</v>
      </c>
      <c r="AI27" s="19"/>
      <c r="AJ27" s="19"/>
      <c r="AK27" s="19"/>
      <c r="AL27" s="19"/>
      <c r="AM27" s="19"/>
      <c r="AN27" s="20">
        <f t="shared" si="46"/>
        <v>0</v>
      </c>
      <c r="AO27" s="19"/>
      <c r="AP27" s="19"/>
      <c r="AQ27" s="19"/>
      <c r="AR27" s="19"/>
      <c r="AS27" s="19">
        <v>-153.73</v>
      </c>
      <c r="AT27" s="19"/>
      <c r="AU27" s="19"/>
      <c r="AV27" s="20">
        <f t="shared" si="76"/>
        <v>-153.73</v>
      </c>
      <c r="AW27" s="19"/>
      <c r="AX27" s="19"/>
      <c r="AY27" s="19"/>
      <c r="AZ27" s="20">
        <f t="shared" si="47"/>
        <v>0</v>
      </c>
      <c r="BA27" s="19">
        <v>2266.09</v>
      </c>
      <c r="BB27" s="19">
        <v>2001.92</v>
      </c>
      <c r="BC27" s="20">
        <f t="shared" si="48"/>
        <v>4268.01</v>
      </c>
      <c r="BD27" s="20">
        <f t="shared" si="49"/>
        <v>6974.49</v>
      </c>
      <c r="BE27" s="21">
        <v>1600</v>
      </c>
      <c r="BF27" s="19"/>
      <c r="BG27" s="19"/>
      <c r="BH27" s="39">
        <v>5432.9627</v>
      </c>
      <c r="BI27" s="39">
        <v>5322.1275</v>
      </c>
      <c r="BJ27" s="45">
        <f t="shared" si="50"/>
        <v>-18439.61</v>
      </c>
      <c r="BL27" s="19"/>
      <c r="BM27" s="19"/>
      <c r="BN27" s="19">
        <v>-1.02</v>
      </c>
      <c r="BO27" s="19"/>
      <c r="BP27" s="19"/>
      <c r="BQ27" s="19">
        <v>-0.46</v>
      </c>
      <c r="BR27" s="19"/>
      <c r="BS27" s="19">
        <v>-3.79</v>
      </c>
      <c r="BT27" s="19"/>
      <c r="BU27" s="19"/>
      <c r="BV27" s="19">
        <v>-1.16</v>
      </c>
      <c r="BW27" s="19"/>
      <c r="BX27" s="20">
        <f t="shared" si="77"/>
        <v>-6.43</v>
      </c>
      <c r="BY27" s="19"/>
      <c r="BZ27" s="19">
        <v>-0.15</v>
      </c>
      <c r="CA27" s="19">
        <f t="shared" si="78"/>
        <v>-0.15</v>
      </c>
      <c r="CB27" s="19"/>
      <c r="CC27" s="19"/>
      <c r="CD27" s="20">
        <f t="shared" si="79"/>
        <v>0</v>
      </c>
      <c r="CE27" s="19"/>
      <c r="CF27" s="19">
        <v>0.04</v>
      </c>
      <c r="CG27" s="20">
        <f t="shared" si="51"/>
        <v>0.04</v>
      </c>
      <c r="CH27" s="20"/>
      <c r="CI27" s="19"/>
      <c r="CJ27" s="19"/>
      <c r="CK27" s="19"/>
      <c r="CL27" s="19"/>
      <c r="CM27" s="19"/>
      <c r="CN27" s="19"/>
      <c r="CO27" s="19"/>
      <c r="CP27" s="20">
        <f t="shared" si="80"/>
        <v>0</v>
      </c>
      <c r="CQ27" s="20">
        <v>-36.58</v>
      </c>
      <c r="CR27" s="19"/>
      <c r="CS27" s="19"/>
      <c r="CT27" s="19"/>
      <c r="CU27" s="19"/>
      <c r="CV27" s="19"/>
      <c r="CW27" s="20">
        <f t="shared" si="52"/>
        <v>0</v>
      </c>
      <c r="CX27" s="19"/>
      <c r="CY27" s="19"/>
      <c r="CZ27" s="19"/>
      <c r="DA27" s="19"/>
      <c r="DB27" s="19">
        <v>0.12</v>
      </c>
      <c r="DC27" s="19"/>
      <c r="DD27" s="19"/>
      <c r="DE27" s="20">
        <f t="shared" si="81"/>
        <v>0.12</v>
      </c>
      <c r="DF27" s="19"/>
      <c r="DG27" s="19"/>
      <c r="DH27" s="19"/>
      <c r="DI27" s="20">
        <f t="shared" si="53"/>
        <v>0</v>
      </c>
      <c r="DJ27" s="19"/>
      <c r="DK27" s="19"/>
      <c r="DL27" s="20">
        <f t="shared" si="54"/>
        <v>0</v>
      </c>
      <c r="DM27" s="20">
        <f t="shared" si="55"/>
        <v>-36.57</v>
      </c>
      <c r="DN27" s="21">
        <v>-700</v>
      </c>
      <c r="DO27" s="21">
        <f t="shared" si="56"/>
        <v>900</v>
      </c>
      <c r="DP27" s="19"/>
      <c r="DQ27" s="58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20">
        <f t="shared" si="82"/>
        <v>0</v>
      </c>
      <c r="EF27" s="19"/>
      <c r="EG27" s="19"/>
      <c r="EH27" s="19">
        <f t="shared" si="83"/>
        <v>0</v>
      </c>
      <c r="EI27" s="19"/>
      <c r="EJ27" s="19"/>
      <c r="EK27" s="20">
        <f t="shared" si="84"/>
        <v>0</v>
      </c>
      <c r="EL27" s="19"/>
      <c r="EM27" s="19"/>
      <c r="EN27" s="20">
        <f t="shared" si="85"/>
        <v>0</v>
      </c>
      <c r="EO27" s="20"/>
      <c r="EP27" s="19"/>
      <c r="EQ27" s="19"/>
      <c r="ER27" s="19"/>
      <c r="ES27" s="19"/>
      <c r="ET27" s="19"/>
      <c r="EU27" s="19"/>
      <c r="EV27" s="19"/>
      <c r="EW27" s="20">
        <f t="shared" si="86"/>
        <v>0</v>
      </c>
      <c r="EX27" s="20"/>
      <c r="EY27" s="19"/>
      <c r="EZ27" s="19"/>
      <c r="FA27" s="19"/>
      <c r="FB27" s="19"/>
      <c r="FC27" s="19"/>
      <c r="FD27" s="20">
        <f t="shared" si="57"/>
        <v>0</v>
      </c>
      <c r="FE27" s="19"/>
      <c r="FF27" s="19"/>
      <c r="FG27" s="19"/>
      <c r="FH27" s="19"/>
      <c r="FI27" s="19"/>
      <c r="FJ27" s="19"/>
      <c r="FK27" s="19"/>
      <c r="FL27" s="20">
        <f t="shared" si="87"/>
        <v>0</v>
      </c>
      <c r="FM27" s="19"/>
      <c r="FN27" s="19"/>
      <c r="FO27" s="19"/>
      <c r="FP27" s="20">
        <f t="shared" si="58"/>
        <v>0</v>
      </c>
      <c r="FQ27" s="19"/>
      <c r="FR27" s="19"/>
      <c r="FS27" s="20">
        <f t="shared" si="59"/>
        <v>0</v>
      </c>
      <c r="FT27" s="20">
        <f t="shared" si="60"/>
        <v>0</v>
      </c>
      <c r="FU27" s="21">
        <f t="shared" si="61"/>
        <v>0</v>
      </c>
      <c r="FV27" s="21">
        <f t="shared" si="62"/>
        <v>900</v>
      </c>
      <c r="FW27" s="19"/>
      <c r="FX27" s="55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20">
        <f t="shared" si="88"/>
        <v>0</v>
      </c>
      <c r="GM27" s="19"/>
      <c r="GN27" s="19">
        <v>0.47</v>
      </c>
      <c r="GO27" s="19">
        <f t="shared" si="89"/>
        <v>0.47</v>
      </c>
      <c r="GP27" s="19"/>
      <c r="GQ27" s="19"/>
      <c r="GR27" s="20">
        <f t="shared" si="63"/>
        <v>0</v>
      </c>
      <c r="GS27" s="19"/>
      <c r="GT27" s="19">
        <v>-8.04</v>
      </c>
      <c r="GU27" s="20">
        <f t="shared" si="64"/>
        <v>-8.04</v>
      </c>
      <c r="GV27" s="20"/>
      <c r="GW27" s="19"/>
      <c r="GX27" s="19"/>
      <c r="GY27" s="19"/>
      <c r="GZ27" s="19"/>
      <c r="HA27" s="19"/>
      <c r="HB27" s="19"/>
      <c r="HC27" s="19"/>
      <c r="HD27" s="20">
        <f t="shared" si="90"/>
        <v>0</v>
      </c>
      <c r="HE27" s="20">
        <v>41.65</v>
      </c>
      <c r="HF27" s="19"/>
      <c r="HG27" s="19"/>
      <c r="HH27" s="19"/>
      <c r="HI27" s="19"/>
      <c r="HJ27" s="19"/>
      <c r="HK27" s="20">
        <f t="shared" si="65"/>
        <v>0</v>
      </c>
      <c r="HL27" s="19"/>
      <c r="HM27" s="19">
        <v>8.4</v>
      </c>
      <c r="HN27" s="19"/>
      <c r="HO27" s="19"/>
      <c r="HP27" s="19"/>
      <c r="HQ27" s="19"/>
      <c r="HR27" s="19"/>
      <c r="HS27" s="20">
        <f t="shared" si="91"/>
        <v>8.4</v>
      </c>
      <c r="HT27" s="19"/>
      <c r="HU27" s="19"/>
      <c r="HV27" s="19"/>
      <c r="HW27" s="20">
        <f t="shared" si="66"/>
        <v>0</v>
      </c>
      <c r="HX27" s="19"/>
      <c r="HY27" s="19"/>
      <c r="HZ27" s="20">
        <f t="shared" si="67"/>
        <v>0</v>
      </c>
      <c r="IA27" s="20">
        <f t="shared" si="68"/>
        <v>42.48</v>
      </c>
      <c r="IB27" s="21">
        <v>7</v>
      </c>
      <c r="IC27" s="21">
        <f t="shared" si="69"/>
        <v>907</v>
      </c>
      <c r="ID27" s="15"/>
      <c r="IE27" s="29"/>
      <c r="IF27" s="57"/>
    </row>
    <row r="28" spans="1:240" ht="15.75">
      <c r="A28" s="12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4">
        <f aca="true" t="shared" si="92" ref="O28:Y28">SUM(O21:O27)</f>
        <v>1114.4200000000003</v>
      </c>
      <c r="P28" s="5"/>
      <c r="Q28" s="5"/>
      <c r="R28" s="30">
        <f t="shared" si="92"/>
        <v>811.13</v>
      </c>
      <c r="S28" s="5"/>
      <c r="T28" s="5"/>
      <c r="U28" s="24">
        <f t="shared" si="92"/>
        <v>117.93</v>
      </c>
      <c r="V28" s="5"/>
      <c r="W28" s="5"/>
      <c r="X28" s="24">
        <f t="shared" si="92"/>
        <v>225.91</v>
      </c>
      <c r="Y28" s="24">
        <f t="shared" si="92"/>
        <v>0</v>
      </c>
      <c r="Z28" s="5"/>
      <c r="AA28" s="5"/>
      <c r="AB28" s="5"/>
      <c r="AC28" s="5"/>
      <c r="AD28" s="5"/>
      <c r="AE28" s="5"/>
      <c r="AF28" s="5"/>
      <c r="AG28" s="24">
        <f>SUM(AG21:AG27)</f>
        <v>-2792.75</v>
      </c>
      <c r="AH28" s="24">
        <f>SUM(AH21:AH27)</f>
        <v>25753.76</v>
      </c>
      <c r="AI28" s="5"/>
      <c r="AJ28" s="5"/>
      <c r="AK28" s="5"/>
      <c r="AL28" s="5"/>
      <c r="AM28" s="5"/>
      <c r="AN28" s="24">
        <f>SUM(AN21:AN27)</f>
        <v>0</v>
      </c>
      <c r="AO28" s="5"/>
      <c r="AP28" s="5"/>
      <c r="AQ28" s="5"/>
      <c r="AR28" s="5"/>
      <c r="AS28" s="5"/>
      <c r="AT28" s="5"/>
      <c r="AU28" s="5"/>
      <c r="AV28" s="24">
        <f>SUM(AV21:AV27)</f>
        <v>-394.4799999999999</v>
      </c>
      <c r="AW28" s="5"/>
      <c r="AX28" s="5"/>
      <c r="AY28" s="5"/>
      <c r="AZ28" s="24">
        <f>SUM(AZ21:AZ27)</f>
        <v>0</v>
      </c>
      <c r="BA28" s="5"/>
      <c r="BB28" s="5"/>
      <c r="BC28" s="24">
        <f>SUM(BC21:BC27)</f>
        <v>30646.489999999998</v>
      </c>
      <c r="BD28" s="24">
        <f>SUM(BD21:BD27)</f>
        <v>57160.73999999999</v>
      </c>
      <c r="BE28" s="25">
        <f>SUM(BE21:BE27)</f>
        <v>1300</v>
      </c>
      <c r="BF28" s="26" t="s">
        <v>62</v>
      </c>
      <c r="BG28" s="27">
        <v>40542</v>
      </c>
      <c r="BH28" s="40"/>
      <c r="BI28" s="40"/>
      <c r="BJ28" s="17">
        <f t="shared" si="50"/>
        <v>54182.409999999996</v>
      </c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24">
        <f>SUM(BX21:BX27)</f>
        <v>-39.29</v>
      </c>
      <c r="BY28" s="5"/>
      <c r="BZ28" s="5"/>
      <c r="CA28" s="30">
        <f>SUM(CA21:CA27)</f>
        <v>-0.7300000000000001</v>
      </c>
      <c r="CB28" s="5"/>
      <c r="CC28" s="5"/>
      <c r="CD28" s="24">
        <f>SUM(CD21:CD27)</f>
        <v>-0.21000000000000002</v>
      </c>
      <c r="CE28" s="5"/>
      <c r="CF28" s="5"/>
      <c r="CG28" s="24">
        <f>SUM(CG21:CG27)</f>
        <v>0.08</v>
      </c>
      <c r="CH28" s="24">
        <f>SUM(CH21:CH27)</f>
        <v>0</v>
      </c>
      <c r="CI28" s="5"/>
      <c r="CJ28" s="5"/>
      <c r="CK28" s="5"/>
      <c r="CL28" s="5"/>
      <c r="CM28" s="5"/>
      <c r="CN28" s="5"/>
      <c r="CO28" s="5"/>
      <c r="CP28" s="24">
        <f>SUM(CP21:CP27)</f>
        <v>0</v>
      </c>
      <c r="CQ28" s="24">
        <f>SUM(CQ21:CQ27)</f>
        <v>-424.35</v>
      </c>
      <c r="CR28" s="5"/>
      <c r="CS28" s="5"/>
      <c r="CT28" s="5"/>
      <c r="CU28" s="5"/>
      <c r="CV28" s="5"/>
      <c r="CW28" s="24">
        <f>SUM(CW21:CW27)</f>
        <v>0</v>
      </c>
      <c r="CX28" s="5"/>
      <c r="CY28" s="5"/>
      <c r="CZ28" s="5"/>
      <c r="DA28" s="5"/>
      <c r="DB28" s="5"/>
      <c r="DC28" s="5"/>
      <c r="DD28" s="5"/>
      <c r="DE28" s="24">
        <f>SUM(DE21:DE27)</f>
        <v>-2.49</v>
      </c>
      <c r="DF28" s="5"/>
      <c r="DG28" s="5"/>
      <c r="DH28" s="5"/>
      <c r="DI28" s="24">
        <f>SUM(DI21:DI27)</f>
        <v>0</v>
      </c>
      <c r="DJ28" s="5"/>
      <c r="DK28" s="5"/>
      <c r="DL28" s="24">
        <f>SUM(DL21:DL27)</f>
        <v>0</v>
      </c>
      <c r="DM28" s="24">
        <f>SUM(DM21:DM27)</f>
        <v>-427.7</v>
      </c>
      <c r="DN28" s="25">
        <f>SUM(DN21:DN27)</f>
        <v>-200</v>
      </c>
      <c r="DO28" s="25">
        <f>SUM(DO21:DO27)</f>
        <v>1100</v>
      </c>
      <c r="DP28" s="26" t="s">
        <v>75</v>
      </c>
      <c r="DQ28" s="56">
        <v>40591</v>
      </c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24">
        <f>SUM(EE21:EE27)</f>
        <v>0</v>
      </c>
      <c r="EF28" s="5"/>
      <c r="EG28" s="5"/>
      <c r="EH28" s="30">
        <f>SUM(EH21:EH27)</f>
        <v>0</v>
      </c>
      <c r="EI28" s="5"/>
      <c r="EJ28" s="5"/>
      <c r="EK28" s="24">
        <f>SUM(EK21:EK27)</f>
        <v>0</v>
      </c>
      <c r="EL28" s="5"/>
      <c r="EM28" s="5"/>
      <c r="EN28" s="24">
        <f>SUM(EN21:EN27)</f>
        <v>0</v>
      </c>
      <c r="EO28" s="24">
        <f>SUM(EO21:EO27)</f>
        <v>0</v>
      </c>
      <c r="EP28" s="5"/>
      <c r="EQ28" s="5"/>
      <c r="ER28" s="5"/>
      <c r="ES28" s="5"/>
      <c r="ET28" s="5"/>
      <c r="EU28" s="5"/>
      <c r="EV28" s="5"/>
      <c r="EW28" s="24">
        <f>SUM(EW21:EW27)</f>
        <v>0</v>
      </c>
      <c r="EX28" s="24">
        <f>SUM(EX21:EX27)</f>
        <v>0</v>
      </c>
      <c r="EY28" s="5"/>
      <c r="EZ28" s="5"/>
      <c r="FA28" s="5"/>
      <c r="FB28" s="5"/>
      <c r="FC28" s="5"/>
      <c r="FD28" s="24">
        <f>SUM(FD21:FD27)</f>
        <v>0</v>
      </c>
      <c r="FE28" s="5"/>
      <c r="FF28" s="5"/>
      <c r="FG28" s="5"/>
      <c r="FH28" s="5"/>
      <c r="FI28" s="5"/>
      <c r="FJ28" s="5"/>
      <c r="FK28" s="5"/>
      <c r="FL28" s="24">
        <f>SUM(FL21:FL27)</f>
        <v>0</v>
      </c>
      <c r="FM28" s="5"/>
      <c r="FN28" s="5"/>
      <c r="FO28" s="5"/>
      <c r="FP28" s="24">
        <f>SUM(FP21:FP27)</f>
        <v>0</v>
      </c>
      <c r="FQ28" s="5"/>
      <c r="FR28" s="5"/>
      <c r="FS28" s="24">
        <f>SUM(FS21:FS27)</f>
        <v>0</v>
      </c>
      <c r="FT28" s="24">
        <f>SUM(FT21:FT27)</f>
        <v>0</v>
      </c>
      <c r="FU28" s="25">
        <f>SUM(FU21:FU27)</f>
        <v>0</v>
      </c>
      <c r="FV28" s="25">
        <f>SUM(FV21:FV27)</f>
        <v>1100</v>
      </c>
      <c r="FW28" s="27"/>
      <c r="FX28" s="56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24">
        <f>SUM(GL21:GL27)</f>
        <v>0</v>
      </c>
      <c r="GM28" s="5"/>
      <c r="GN28" s="5"/>
      <c r="GO28" s="30">
        <f>SUM(GO21:GO27)</f>
        <v>2.7300000000000004</v>
      </c>
      <c r="GP28" s="5"/>
      <c r="GQ28" s="5"/>
      <c r="GR28" s="24">
        <f>SUM(GR21:GR27)</f>
        <v>0</v>
      </c>
      <c r="GS28" s="5"/>
      <c r="GT28" s="5"/>
      <c r="GU28" s="24">
        <f>SUM(GU21:GU27)</f>
        <v>-183.40999999999997</v>
      </c>
      <c r="GV28" s="24">
        <f>SUM(GV21:GV27)</f>
        <v>0</v>
      </c>
      <c r="GW28" s="5"/>
      <c r="GX28" s="5"/>
      <c r="GY28" s="5"/>
      <c r="GZ28" s="5"/>
      <c r="HA28" s="5"/>
      <c r="HB28" s="5"/>
      <c r="HC28" s="5"/>
      <c r="HD28" s="24">
        <f>SUM(HD21:HD27)</f>
        <v>0</v>
      </c>
      <c r="HE28" s="24">
        <f>SUM(HE21:HE27)</f>
        <v>260.73</v>
      </c>
      <c r="HF28" s="5"/>
      <c r="HG28" s="5"/>
      <c r="HH28" s="5"/>
      <c r="HI28" s="5"/>
      <c r="HJ28" s="5"/>
      <c r="HK28" s="24">
        <f>SUM(HK21:HK27)</f>
        <v>0</v>
      </c>
      <c r="HL28" s="5"/>
      <c r="HM28" s="5"/>
      <c r="HN28" s="5"/>
      <c r="HO28" s="5"/>
      <c r="HP28" s="5"/>
      <c r="HQ28" s="5"/>
      <c r="HR28" s="5"/>
      <c r="HS28" s="24">
        <f>SUM(HS21:HS27)</f>
        <v>30.83</v>
      </c>
      <c r="HT28" s="5"/>
      <c r="HU28" s="5"/>
      <c r="HV28" s="5"/>
      <c r="HW28" s="24">
        <f>SUM(HW21:HW27)</f>
        <v>0</v>
      </c>
      <c r="HX28" s="5"/>
      <c r="HY28" s="5"/>
      <c r="HZ28" s="24">
        <f>SUM(HZ21:HZ27)</f>
        <v>0</v>
      </c>
      <c r="IA28" s="24">
        <f>SUM(IA21:IA27)</f>
        <v>110.88000000000002</v>
      </c>
      <c r="IB28" s="25">
        <f>SUM(IB21:IB27)</f>
        <v>4</v>
      </c>
      <c r="IC28" s="25">
        <f>SUM(IC21:IC27)</f>
        <v>1104</v>
      </c>
      <c r="ID28" s="15"/>
      <c r="IE28" s="29"/>
      <c r="IF28" s="57"/>
    </row>
    <row r="29" spans="1:238" ht="15.75">
      <c r="A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/>
      <c r="P29" s="5"/>
      <c r="Q29" s="5"/>
      <c r="S29" s="5"/>
      <c r="T29" s="5"/>
      <c r="V29" s="5"/>
      <c r="W29" s="5"/>
      <c r="Z29" s="5"/>
      <c r="AA29" s="5"/>
      <c r="AB29" s="5"/>
      <c r="AC29" s="5"/>
      <c r="AD29" s="5"/>
      <c r="AE29" s="5"/>
      <c r="AF29" s="5"/>
      <c r="AG29" s="31"/>
      <c r="AI29" s="5"/>
      <c r="AJ29" s="5"/>
      <c r="AK29" s="5"/>
      <c r="AL29" s="5"/>
      <c r="AM29" s="5"/>
      <c r="AO29" s="5"/>
      <c r="AP29" s="5"/>
      <c r="AQ29" s="5"/>
      <c r="AR29" s="5"/>
      <c r="AS29" s="5"/>
      <c r="AT29" s="5"/>
      <c r="AU29" s="5"/>
      <c r="AW29" s="5"/>
      <c r="AX29" s="5"/>
      <c r="AY29" s="5"/>
      <c r="BA29" s="5"/>
      <c r="BB29" s="5"/>
      <c r="BC29" s="31"/>
      <c r="BD29" s="31"/>
      <c r="BE29" s="25"/>
      <c r="BH29" s="42"/>
      <c r="BI29" s="42"/>
      <c r="BJ29" s="32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31"/>
      <c r="BY29" s="5"/>
      <c r="BZ29" s="5"/>
      <c r="CB29" s="5"/>
      <c r="CC29" s="5"/>
      <c r="CE29" s="5"/>
      <c r="CF29" s="5"/>
      <c r="CI29" s="5"/>
      <c r="CJ29" s="5"/>
      <c r="CK29" s="5"/>
      <c r="CL29" s="5"/>
      <c r="CM29" s="5"/>
      <c r="CN29" s="5"/>
      <c r="CO29" s="5"/>
      <c r="CP29" s="31"/>
      <c r="CR29" s="5"/>
      <c r="CS29" s="5"/>
      <c r="CT29" s="5"/>
      <c r="CU29" s="5"/>
      <c r="CV29" s="5"/>
      <c r="CX29" s="5"/>
      <c r="CY29" s="5"/>
      <c r="CZ29" s="5"/>
      <c r="DA29" s="5"/>
      <c r="DB29" s="5"/>
      <c r="DC29" s="5"/>
      <c r="DD29" s="5"/>
      <c r="DF29" s="5"/>
      <c r="DG29" s="5"/>
      <c r="DH29" s="5"/>
      <c r="DJ29" s="5"/>
      <c r="DK29" s="5"/>
      <c r="DL29" s="31"/>
      <c r="DM29" s="31"/>
      <c r="DN29" s="25"/>
      <c r="DO29" s="2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31"/>
      <c r="EF29" s="5"/>
      <c r="EG29" s="5"/>
      <c r="EI29" s="5"/>
      <c r="EJ29" s="5"/>
      <c r="EL29" s="5"/>
      <c r="EM29" s="5"/>
      <c r="EP29" s="5"/>
      <c r="EQ29" s="5"/>
      <c r="ER29" s="5"/>
      <c r="ES29" s="5"/>
      <c r="ET29" s="5"/>
      <c r="EU29" s="5"/>
      <c r="EV29" s="5"/>
      <c r="EW29" s="31"/>
      <c r="EY29" s="5"/>
      <c r="EZ29" s="5"/>
      <c r="FA29" s="5"/>
      <c r="FB29" s="5"/>
      <c r="FC29" s="5"/>
      <c r="FE29" s="5"/>
      <c r="FF29" s="5"/>
      <c r="FG29" s="5"/>
      <c r="FH29" s="5"/>
      <c r="FI29" s="5"/>
      <c r="FJ29" s="5"/>
      <c r="FK29" s="5"/>
      <c r="FM29" s="5"/>
      <c r="FN29" s="5"/>
      <c r="FO29" s="5"/>
      <c r="FQ29" s="5"/>
      <c r="FR29" s="5"/>
      <c r="FS29" s="31"/>
      <c r="FT29" s="31"/>
      <c r="FU29" s="25"/>
      <c r="FV29" s="25"/>
      <c r="FX29" s="71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31"/>
      <c r="GM29" s="5"/>
      <c r="GN29" s="5"/>
      <c r="GP29" s="5"/>
      <c r="GQ29" s="5"/>
      <c r="GS29" s="5"/>
      <c r="GT29" s="5"/>
      <c r="GW29" s="5"/>
      <c r="GX29" s="5"/>
      <c r="GY29" s="5"/>
      <c r="GZ29" s="5"/>
      <c r="HA29" s="5"/>
      <c r="HB29" s="5"/>
      <c r="HC29" s="5"/>
      <c r="HD29" s="31"/>
      <c r="HF29" s="5"/>
      <c r="HG29" s="5"/>
      <c r="HH29" s="5"/>
      <c r="HI29" s="5"/>
      <c r="HJ29" s="5"/>
      <c r="HL29" s="5"/>
      <c r="HM29" s="5"/>
      <c r="HN29" s="5"/>
      <c r="HO29" s="5"/>
      <c r="HP29" s="5"/>
      <c r="HQ29" s="5"/>
      <c r="HR29" s="5"/>
      <c r="HT29" s="5"/>
      <c r="HU29" s="5"/>
      <c r="HV29" s="5"/>
      <c r="HX29" s="5"/>
      <c r="HY29" s="5"/>
      <c r="HZ29" s="31"/>
      <c r="IA29" s="31"/>
      <c r="IB29" s="25"/>
      <c r="IC29" s="25"/>
      <c r="ID29" s="25"/>
    </row>
    <row r="30" spans="1:240" ht="15.75" hidden="1">
      <c r="A30" s="12">
        <f>A27+1</f>
        <v>40529</v>
      </c>
      <c r="B30" s="12" t="s">
        <v>1</v>
      </c>
      <c r="C30" s="13"/>
      <c r="D30" s="13"/>
      <c r="E30" s="13">
        <v>47.09</v>
      </c>
      <c r="F30" s="13"/>
      <c r="G30" s="13"/>
      <c r="H30" s="13">
        <v>22.31</v>
      </c>
      <c r="I30" s="13"/>
      <c r="J30" s="13">
        <v>273.87</v>
      </c>
      <c r="K30" s="13"/>
      <c r="L30" s="13"/>
      <c r="M30" s="13">
        <v>105.39</v>
      </c>
      <c r="N30" s="13"/>
      <c r="O30" s="14">
        <f>SUM(C30:N30)</f>
        <v>448.65999999999997</v>
      </c>
      <c r="P30" s="13"/>
      <c r="Q30" s="13">
        <v>118.32</v>
      </c>
      <c r="R30" s="13">
        <f>SUM(P30:Q30)</f>
        <v>118.32</v>
      </c>
      <c r="S30" s="13"/>
      <c r="T30" s="13">
        <v>125.55</v>
      </c>
      <c r="U30" s="14">
        <f aca="true" t="shared" si="93" ref="U30:U36">SUM(S30:T30)</f>
        <v>125.55</v>
      </c>
      <c r="V30" s="13">
        <v>9.85</v>
      </c>
      <c r="W30" s="13">
        <v>-46.16</v>
      </c>
      <c r="X30" s="14">
        <f aca="true" t="shared" si="94" ref="X30:X36">SUM(V30:W30)</f>
        <v>-36.309999999999995</v>
      </c>
      <c r="Y30" s="14"/>
      <c r="Z30" s="13"/>
      <c r="AA30" s="13"/>
      <c r="AB30" s="13"/>
      <c r="AC30" s="13"/>
      <c r="AD30" s="13">
        <v>-7248.63</v>
      </c>
      <c r="AE30" s="13"/>
      <c r="AF30" s="13"/>
      <c r="AG30" s="14">
        <f>SUM(Z30:AF30)</f>
        <v>-7248.63</v>
      </c>
      <c r="AH30" s="14">
        <v>1760.93</v>
      </c>
      <c r="AI30" s="13"/>
      <c r="AJ30" s="13"/>
      <c r="AK30" s="13"/>
      <c r="AL30" s="13"/>
      <c r="AM30" s="13"/>
      <c r="AN30" s="14">
        <f aca="true" t="shared" si="95" ref="AN30:AN36">SUM(AI30:AM30)</f>
        <v>0</v>
      </c>
      <c r="AO30" s="13"/>
      <c r="AP30" s="13">
        <v>2.21</v>
      </c>
      <c r="AQ30" s="13"/>
      <c r="AR30" s="13"/>
      <c r="AS30" s="13"/>
      <c r="AT30" s="13"/>
      <c r="AU30" s="13"/>
      <c r="AV30" s="14">
        <f aca="true" t="shared" si="96" ref="AV30:AV36">SUM(AO30:AU30)</f>
        <v>2.21</v>
      </c>
      <c r="AW30" s="13"/>
      <c r="AX30" s="13"/>
      <c r="AY30" s="13"/>
      <c r="AZ30" s="14">
        <f aca="true" t="shared" si="97" ref="AZ30:AZ36">SUM(AW30:AY30)</f>
        <v>0</v>
      </c>
      <c r="BA30" s="13">
        <v>2587.17</v>
      </c>
      <c r="BB30" s="13">
        <v>1999.94</v>
      </c>
      <c r="BC30" s="14">
        <f aca="true" t="shared" si="98" ref="BC30:BC36">SUM(BA30:BB30)</f>
        <v>4587.110000000001</v>
      </c>
      <c r="BD30" s="14">
        <f>R30+U30+X30+Y30+AH30+AN30+AV30+AZ30+BC30</f>
        <v>6557.81</v>
      </c>
      <c r="BE30" s="15">
        <f aca="true" t="shared" si="99" ref="BE30:BE36">SUM(C30:N30,P30:Q30,S30:T30,V30:W30,Z30:AF30,AI30:AM30,AO30:AU30,AW30:AY30,,BA30:BB30)+Y30+AH30</f>
        <v>-242.15999999999963</v>
      </c>
      <c r="BF30" s="29"/>
      <c r="BG30" s="29"/>
      <c r="BH30" s="41">
        <v>6202.8412</v>
      </c>
      <c r="BI30" s="41">
        <v>5332.9082</v>
      </c>
      <c r="BJ30" s="17">
        <f aca="true" t="shared" si="100" ref="BJ30:BJ37">O30+R30+U30+X30+Y30+AG30+AH30+AN30+AV30+AZ30+BC30-BE30</f>
        <v>6.821210263296962E-13</v>
      </c>
      <c r="BL30" s="13"/>
      <c r="BM30" s="13"/>
      <c r="BN30" s="13">
        <v>-0.67</v>
      </c>
      <c r="BO30" s="13"/>
      <c r="BP30" s="13"/>
      <c r="BQ30" s="13">
        <v>-0.24</v>
      </c>
      <c r="BR30" s="13"/>
      <c r="BS30" s="13">
        <v>-2.86</v>
      </c>
      <c r="BT30" s="13"/>
      <c r="BU30" s="13"/>
      <c r="BV30" s="13">
        <v>-0.89</v>
      </c>
      <c r="BW30" s="13"/>
      <c r="BX30" s="14">
        <f>SUM(BL30:BW30)</f>
        <v>-4.66</v>
      </c>
      <c r="BY30" s="13"/>
      <c r="BZ30" s="13">
        <v>-0.08</v>
      </c>
      <c r="CA30" s="13">
        <f>SUM(BY30:BZ30)</f>
        <v>-0.08</v>
      </c>
      <c r="CB30" s="13"/>
      <c r="CC30" s="13">
        <v>-0.13</v>
      </c>
      <c r="CD30" s="14">
        <f aca="true" t="shared" si="101" ref="CD30:CD36">SUM(CB30:CC30)</f>
        <v>-0.13</v>
      </c>
      <c r="CE30" s="13"/>
      <c r="CF30" s="13">
        <v>0.04</v>
      </c>
      <c r="CG30" s="14">
        <f aca="true" t="shared" si="102" ref="CG30:CG36">SUM(CE30:CF30)</f>
        <v>0.04</v>
      </c>
      <c r="CH30" s="14"/>
      <c r="CI30" s="13"/>
      <c r="CJ30" s="13"/>
      <c r="CK30" s="13"/>
      <c r="CL30" s="13"/>
      <c r="CM30" s="13"/>
      <c r="CN30" s="13"/>
      <c r="CO30" s="13"/>
      <c r="CP30" s="14">
        <f>SUM(CI30:CO30)</f>
        <v>0</v>
      </c>
      <c r="CQ30" s="14">
        <v>-30.13</v>
      </c>
      <c r="CR30" s="13"/>
      <c r="CS30" s="13"/>
      <c r="CT30" s="13"/>
      <c r="CU30" s="13"/>
      <c r="CV30" s="13"/>
      <c r="CW30" s="14">
        <f aca="true" t="shared" si="103" ref="CW30:CW36">SUM(CR30:CV30)</f>
        <v>0</v>
      </c>
      <c r="CX30" s="13"/>
      <c r="CY30" s="13">
        <v>-0.04</v>
      </c>
      <c r="CZ30" s="13"/>
      <c r="DA30" s="13"/>
      <c r="DB30" s="13"/>
      <c r="DC30" s="13"/>
      <c r="DD30" s="13"/>
      <c r="DE30" s="14">
        <f aca="true" t="shared" si="104" ref="DE30:DE36">SUM(CX30:DD30)</f>
        <v>-0.04</v>
      </c>
      <c r="DF30" s="13"/>
      <c r="DG30" s="13"/>
      <c r="DH30" s="13"/>
      <c r="DI30" s="14">
        <f aca="true" t="shared" si="105" ref="DI30:DI36">SUM(DF30:DH30)</f>
        <v>0</v>
      </c>
      <c r="DJ30" s="13"/>
      <c r="DK30" s="13"/>
      <c r="DL30" s="14">
        <f aca="true" t="shared" si="106" ref="DL30:DL36">SUM(DJ30:DK30)</f>
        <v>0</v>
      </c>
      <c r="DM30" s="14">
        <f>CA30+CD30+CG30+CH30+CQ30+CW30+DE30+DI30+DL30</f>
        <v>-30.34</v>
      </c>
      <c r="DN30" s="15">
        <f aca="true" t="shared" si="107" ref="DN30:DN36">SUM(BL30:BW30,BY30:BZ30,CB30:CC30,CE30:CF30,CI30:CO30,CR30:CV30,CX30:DD30,DF30:DH30,,DJ30:DK30)+CH30+CQ30</f>
        <v>-35</v>
      </c>
      <c r="DO30" s="15">
        <f aca="true" t="shared" si="108" ref="DO30:DO36">BE30+DN30</f>
        <v>-277.1599999999996</v>
      </c>
      <c r="DP30" s="29"/>
      <c r="DQ30" s="57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4">
        <f>SUM(DS30:ED30)</f>
        <v>0</v>
      </c>
      <c r="EF30" s="13"/>
      <c r="EG30" s="13"/>
      <c r="EH30" s="13">
        <f>SUM(EF30:EG30)</f>
        <v>0</v>
      </c>
      <c r="EI30" s="13"/>
      <c r="EJ30" s="13"/>
      <c r="EK30" s="14">
        <f aca="true" t="shared" si="109" ref="EK30:EK36">SUM(EI30:EJ30)</f>
        <v>0</v>
      </c>
      <c r="EL30" s="13"/>
      <c r="EM30" s="13"/>
      <c r="EN30" s="14">
        <f aca="true" t="shared" si="110" ref="EN30:EN36">SUM(EL30:EM30)</f>
        <v>0</v>
      </c>
      <c r="EO30" s="14"/>
      <c r="EP30" s="13"/>
      <c r="EQ30" s="13"/>
      <c r="ER30" s="13"/>
      <c r="ES30" s="13"/>
      <c r="ET30" s="13"/>
      <c r="EU30" s="13"/>
      <c r="EV30" s="13"/>
      <c r="EW30" s="14">
        <f>SUM(EP30:EV30)</f>
        <v>0</v>
      </c>
      <c r="EX30" s="14"/>
      <c r="EY30" s="13"/>
      <c r="EZ30" s="13"/>
      <c r="FA30" s="13"/>
      <c r="FB30" s="13"/>
      <c r="FC30" s="13"/>
      <c r="FD30" s="14">
        <f aca="true" t="shared" si="111" ref="FD30:FD36">SUM(EY30:FC30)</f>
        <v>0</v>
      </c>
      <c r="FE30" s="13"/>
      <c r="FF30" s="13"/>
      <c r="FG30" s="13"/>
      <c r="FH30" s="13"/>
      <c r="FI30" s="13"/>
      <c r="FJ30" s="13"/>
      <c r="FK30" s="13"/>
      <c r="FL30" s="14">
        <f aca="true" t="shared" si="112" ref="FL30:FL36">SUM(FE30:FK30)</f>
        <v>0</v>
      </c>
      <c r="FM30" s="13"/>
      <c r="FN30" s="13"/>
      <c r="FO30" s="13"/>
      <c r="FP30" s="14">
        <f aca="true" t="shared" si="113" ref="FP30:FP36">SUM(FM30:FO30)</f>
        <v>0</v>
      </c>
      <c r="FQ30" s="13"/>
      <c r="FR30" s="13"/>
      <c r="FS30" s="14">
        <f aca="true" t="shared" si="114" ref="FS30:FS36">SUM(FQ30:FR30)</f>
        <v>0</v>
      </c>
      <c r="FT30" s="14">
        <f>EH30+EK30+EN30+EO30+EX30+FD30+FL30+FP30+FS30</f>
        <v>0</v>
      </c>
      <c r="FU30" s="15">
        <f aca="true" t="shared" si="115" ref="FU30:FU36">SUM(DS30:ED30,EF30:EG30,EI30:EJ30,EL30:EM30,EP30:EV30,EY30:FC30,FE30:FK30,FM30:FO30,,FQ30:FR30)+EO30+EX30</f>
        <v>0</v>
      </c>
      <c r="FV30" s="15">
        <f aca="true" t="shared" si="116" ref="FV30:FV36">BE30+DN30+FU30</f>
        <v>-277.1599999999996</v>
      </c>
      <c r="FW30" s="29"/>
      <c r="FX30" s="57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4">
        <f>SUM(FZ30:GK30)</f>
        <v>0</v>
      </c>
      <c r="GM30" s="13"/>
      <c r="GN30" s="13">
        <v>0.56</v>
      </c>
      <c r="GO30" s="13">
        <f>SUM(GM30:GN30)</f>
        <v>0.56</v>
      </c>
      <c r="GP30" s="13"/>
      <c r="GQ30" s="13"/>
      <c r="GR30" s="14">
        <f aca="true" t="shared" si="117" ref="GR30:GR36">SUM(GP30:GQ30)</f>
        <v>0</v>
      </c>
      <c r="GS30" s="13"/>
      <c r="GT30" s="13">
        <v>-6.32</v>
      </c>
      <c r="GU30" s="14">
        <f aca="true" t="shared" si="118" ref="GU30:GU36">SUM(GS30:GT30)</f>
        <v>-6.32</v>
      </c>
      <c r="GV30" s="14"/>
      <c r="GW30" s="13"/>
      <c r="GX30" s="13"/>
      <c r="GY30" s="13"/>
      <c r="GZ30" s="13"/>
      <c r="HA30" s="13"/>
      <c r="HB30" s="13"/>
      <c r="HC30" s="13"/>
      <c r="HD30" s="14">
        <f>SUM(GW30:HC30)</f>
        <v>0</v>
      </c>
      <c r="HE30" s="14">
        <v>-0.73</v>
      </c>
      <c r="HF30" s="13"/>
      <c r="HG30" s="13"/>
      <c r="HH30" s="13"/>
      <c r="HI30" s="13"/>
      <c r="HJ30" s="13"/>
      <c r="HK30" s="14">
        <f aca="true" t="shared" si="119" ref="HK30:HK36">SUM(HF30:HJ30)</f>
        <v>0</v>
      </c>
      <c r="HL30" s="13"/>
      <c r="HM30" s="13">
        <v>0.04</v>
      </c>
      <c r="HN30" s="13"/>
      <c r="HO30" s="13"/>
      <c r="HP30" s="13"/>
      <c r="HQ30" s="13"/>
      <c r="HR30" s="13"/>
      <c r="HS30" s="14">
        <f aca="true" t="shared" si="120" ref="HS30:HS36">SUM(HL30:HR30)</f>
        <v>0.04</v>
      </c>
      <c r="HT30" s="13"/>
      <c r="HU30" s="13"/>
      <c r="HV30" s="13"/>
      <c r="HW30" s="14">
        <f aca="true" t="shared" si="121" ref="HW30:HW36">SUM(HT30:HV30)</f>
        <v>0</v>
      </c>
      <c r="HX30" s="13"/>
      <c r="HY30" s="13"/>
      <c r="HZ30" s="14">
        <f aca="true" t="shared" si="122" ref="HZ30:HZ36">SUM(HX30:HY30)</f>
        <v>0</v>
      </c>
      <c r="IA30" s="14">
        <f>GO30+GR30+GU30+GV30+HE30+HK30+HS30+HW30+HZ30</f>
        <v>-6.45</v>
      </c>
      <c r="IB30" s="15">
        <f aca="true" t="shared" si="123" ref="IB30:IB36">SUM(FZ30:GK30,GM30:GN30,GP30:GQ30,GS30:GT30,GW30:HC30,HF30:HJ30,HL30:HR30,HT30:HV30,,HX30:HY30)+GV30+HE30</f>
        <v>-6.449999999999999</v>
      </c>
      <c r="IC30" s="15">
        <f aca="true" t="shared" si="124" ref="IC30:IC36">BE30+DN30+FU30+IB30</f>
        <v>-283.6099999999996</v>
      </c>
      <c r="ID30" s="15"/>
      <c r="IE30" s="29"/>
      <c r="IF30" s="57"/>
    </row>
    <row r="31" spans="1:240" ht="15.75" hidden="1">
      <c r="A31" s="12">
        <f aca="true" t="shared" si="125" ref="A31:A36">A30+1</f>
        <v>40530</v>
      </c>
      <c r="B31" s="12" t="s">
        <v>1</v>
      </c>
      <c r="C31" s="13"/>
      <c r="D31" s="13"/>
      <c r="E31" s="13">
        <v>40.27</v>
      </c>
      <c r="F31" s="13"/>
      <c r="G31" s="13"/>
      <c r="H31" s="13">
        <v>24.02</v>
      </c>
      <c r="I31" s="13"/>
      <c r="J31" s="13">
        <v>241.19</v>
      </c>
      <c r="K31" s="13"/>
      <c r="L31" s="13"/>
      <c r="M31" s="13">
        <v>84.79</v>
      </c>
      <c r="N31" s="13"/>
      <c r="O31" s="14">
        <f aca="true" t="shared" si="126" ref="O31:O36">SUM(C31:N31)</f>
        <v>390.27000000000004</v>
      </c>
      <c r="P31" s="13"/>
      <c r="Q31" s="13">
        <v>114.12</v>
      </c>
      <c r="R31" s="13">
        <f aca="true" t="shared" si="127" ref="R31:R36">SUM(P31:Q31)</f>
        <v>114.12</v>
      </c>
      <c r="S31" s="13"/>
      <c r="T31" s="13">
        <v>314.55</v>
      </c>
      <c r="U31" s="14">
        <f t="shared" si="93"/>
        <v>314.55</v>
      </c>
      <c r="V31" s="13"/>
      <c r="W31" s="13">
        <v>-41.59</v>
      </c>
      <c r="X31" s="14">
        <f t="shared" si="94"/>
        <v>-41.59</v>
      </c>
      <c r="Y31" s="14"/>
      <c r="Z31" s="13"/>
      <c r="AA31" s="13"/>
      <c r="AB31" s="13"/>
      <c r="AC31" s="13"/>
      <c r="AD31" s="13">
        <v>-11747.61</v>
      </c>
      <c r="AE31" s="13"/>
      <c r="AF31" s="13"/>
      <c r="AG31" s="14">
        <f aca="true" t="shared" si="128" ref="AG31:AG36">SUM(Z31:AF31)</f>
        <v>-11747.61</v>
      </c>
      <c r="AH31" s="14">
        <v>858.63</v>
      </c>
      <c r="AI31" s="13"/>
      <c r="AJ31" s="13"/>
      <c r="AK31" s="13"/>
      <c r="AL31" s="13"/>
      <c r="AM31" s="13"/>
      <c r="AN31" s="14">
        <f t="shared" si="95"/>
        <v>0</v>
      </c>
      <c r="AO31" s="13"/>
      <c r="AP31" s="13"/>
      <c r="AQ31" s="13"/>
      <c r="AR31" s="13"/>
      <c r="AS31" s="13"/>
      <c r="AT31" s="13"/>
      <c r="AU31" s="13"/>
      <c r="AV31" s="14">
        <f t="shared" si="96"/>
        <v>0</v>
      </c>
      <c r="AW31" s="13"/>
      <c r="AX31" s="13"/>
      <c r="AY31" s="13"/>
      <c r="AZ31" s="14">
        <f t="shared" si="97"/>
        <v>0</v>
      </c>
      <c r="BA31" s="13">
        <v>2413.88</v>
      </c>
      <c r="BB31" s="13">
        <v>1982.16</v>
      </c>
      <c r="BC31" s="14">
        <f t="shared" si="98"/>
        <v>4396.04</v>
      </c>
      <c r="BD31" s="14">
        <f aca="true" t="shared" si="129" ref="BD31:BD36">R31+U31+X31+Y31+AH31+AN31+AV31+AZ31+BC31</f>
        <v>5641.75</v>
      </c>
      <c r="BE31" s="15">
        <f t="shared" si="99"/>
        <v>-5715.590000000001</v>
      </c>
      <c r="BF31" s="29"/>
      <c r="BG31" s="29"/>
      <c r="BH31" s="41">
        <v>5787.249</v>
      </c>
      <c r="BI31" s="41">
        <v>5285.6544</v>
      </c>
      <c r="BJ31" s="17">
        <f t="shared" si="100"/>
        <v>0</v>
      </c>
      <c r="BL31" s="13"/>
      <c r="BM31" s="13"/>
      <c r="BN31" s="13">
        <v>-0.59</v>
      </c>
      <c r="BO31" s="13"/>
      <c r="BP31" s="13"/>
      <c r="BQ31" s="13">
        <v>-0.26</v>
      </c>
      <c r="BR31" s="13"/>
      <c r="BS31" s="13">
        <v>-2.55</v>
      </c>
      <c r="BT31" s="13"/>
      <c r="BU31" s="13"/>
      <c r="BV31" s="13">
        <v>-1</v>
      </c>
      <c r="BW31" s="13"/>
      <c r="BX31" s="14">
        <f aca="true" t="shared" si="130" ref="BX31:BX36">SUM(BL31:BW31)</f>
        <v>-4.4</v>
      </c>
      <c r="BY31" s="13"/>
      <c r="BZ31" s="13">
        <v>-0.09</v>
      </c>
      <c r="CA31" s="13">
        <f aca="true" t="shared" si="131" ref="CA31:CA36">SUM(BY31:BZ31)</f>
        <v>-0.09</v>
      </c>
      <c r="CB31" s="13"/>
      <c r="CC31" s="13">
        <v>-0.17</v>
      </c>
      <c r="CD31" s="14">
        <f t="shared" si="101"/>
        <v>-0.17</v>
      </c>
      <c r="CE31" s="13"/>
      <c r="CF31" s="13">
        <v>0.02</v>
      </c>
      <c r="CG31" s="14">
        <f t="shared" si="102"/>
        <v>0.02</v>
      </c>
      <c r="CH31" s="14"/>
      <c r="CI31" s="13"/>
      <c r="CJ31" s="13"/>
      <c r="CK31" s="13"/>
      <c r="CL31" s="13"/>
      <c r="CM31" s="13"/>
      <c r="CN31" s="13"/>
      <c r="CO31" s="13"/>
      <c r="CP31" s="14">
        <f aca="true" t="shared" si="132" ref="CP31:CP36">SUM(CI31:CO31)</f>
        <v>0</v>
      </c>
      <c r="CQ31" s="14">
        <v>-48.57</v>
      </c>
      <c r="CR31" s="13"/>
      <c r="CS31" s="13"/>
      <c r="CT31" s="13"/>
      <c r="CU31" s="13"/>
      <c r="CV31" s="13"/>
      <c r="CW31" s="14">
        <f t="shared" si="103"/>
        <v>0</v>
      </c>
      <c r="CX31" s="13"/>
      <c r="CY31" s="13"/>
      <c r="CZ31" s="13"/>
      <c r="DA31" s="13"/>
      <c r="DB31" s="13"/>
      <c r="DC31" s="13"/>
      <c r="DD31" s="13"/>
      <c r="DE31" s="14">
        <f t="shared" si="104"/>
        <v>0</v>
      </c>
      <c r="DF31" s="13"/>
      <c r="DG31" s="13"/>
      <c r="DH31" s="13"/>
      <c r="DI31" s="14">
        <f t="shared" si="105"/>
        <v>0</v>
      </c>
      <c r="DJ31" s="13"/>
      <c r="DK31" s="13"/>
      <c r="DL31" s="14">
        <f t="shared" si="106"/>
        <v>0</v>
      </c>
      <c r="DM31" s="14">
        <f aca="true" t="shared" si="133" ref="DM31:DM36">CA31+CD31+CG31+CH31+CQ31+CW31+DE31+DI31+DL31</f>
        <v>-48.81</v>
      </c>
      <c r="DN31" s="15">
        <f t="shared" si="107"/>
        <v>-53.21</v>
      </c>
      <c r="DO31" s="15">
        <f t="shared" si="108"/>
        <v>-5768.800000000001</v>
      </c>
      <c r="DP31" s="29"/>
      <c r="DQ31" s="57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4">
        <f aca="true" t="shared" si="134" ref="EE31:EE36">SUM(DS31:ED31)</f>
        <v>0</v>
      </c>
      <c r="EF31" s="13"/>
      <c r="EG31" s="13"/>
      <c r="EH31" s="13">
        <f aca="true" t="shared" si="135" ref="EH31:EH36">SUM(EF31:EG31)</f>
        <v>0</v>
      </c>
      <c r="EI31" s="13"/>
      <c r="EJ31" s="13"/>
      <c r="EK31" s="14">
        <f t="shared" si="109"/>
        <v>0</v>
      </c>
      <c r="EL31" s="13"/>
      <c r="EM31" s="13"/>
      <c r="EN31" s="14">
        <f t="shared" si="110"/>
        <v>0</v>
      </c>
      <c r="EO31" s="14"/>
      <c r="EP31" s="13"/>
      <c r="EQ31" s="13"/>
      <c r="ER31" s="13"/>
      <c r="ES31" s="13"/>
      <c r="ET31" s="13"/>
      <c r="EU31" s="13"/>
      <c r="EV31" s="13"/>
      <c r="EW31" s="14">
        <f aca="true" t="shared" si="136" ref="EW31:EW36">SUM(EP31:EV31)</f>
        <v>0</v>
      </c>
      <c r="EX31" s="14"/>
      <c r="EY31" s="13"/>
      <c r="EZ31" s="13"/>
      <c r="FA31" s="13"/>
      <c r="FB31" s="13"/>
      <c r="FC31" s="13"/>
      <c r="FD31" s="14">
        <f t="shared" si="111"/>
        <v>0</v>
      </c>
      <c r="FE31" s="13"/>
      <c r="FF31" s="13"/>
      <c r="FG31" s="13"/>
      <c r="FH31" s="13"/>
      <c r="FI31" s="13"/>
      <c r="FJ31" s="13"/>
      <c r="FK31" s="13"/>
      <c r="FL31" s="14">
        <f t="shared" si="112"/>
        <v>0</v>
      </c>
      <c r="FM31" s="13"/>
      <c r="FN31" s="13"/>
      <c r="FO31" s="13"/>
      <c r="FP31" s="14">
        <f t="shared" si="113"/>
        <v>0</v>
      </c>
      <c r="FQ31" s="13"/>
      <c r="FR31" s="13"/>
      <c r="FS31" s="14">
        <f t="shared" si="114"/>
        <v>0</v>
      </c>
      <c r="FT31" s="14">
        <f aca="true" t="shared" si="137" ref="FT31:FT36">EH31+EK31+EN31+EO31+EX31+FD31+FL31+FP31+FS31</f>
        <v>0</v>
      </c>
      <c r="FU31" s="15">
        <f t="shared" si="115"/>
        <v>0</v>
      </c>
      <c r="FV31" s="15">
        <f t="shared" si="116"/>
        <v>-5768.800000000001</v>
      </c>
      <c r="FW31" s="29"/>
      <c r="FX31" s="57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4">
        <f aca="true" t="shared" si="138" ref="GL31:GL36">SUM(FZ31:GK31)</f>
        <v>0</v>
      </c>
      <c r="GM31" s="13"/>
      <c r="GN31" s="13">
        <v>0.59</v>
      </c>
      <c r="GO31" s="13">
        <f aca="true" t="shared" si="139" ref="GO31:GO36">SUM(GM31:GN31)</f>
        <v>0.59</v>
      </c>
      <c r="GP31" s="13"/>
      <c r="GQ31" s="13"/>
      <c r="GR31" s="14">
        <f t="shared" si="117"/>
        <v>0</v>
      </c>
      <c r="GS31" s="13"/>
      <c r="GT31" s="13">
        <v>-94.05</v>
      </c>
      <c r="GU31" s="14">
        <f t="shared" si="118"/>
        <v>-94.05</v>
      </c>
      <c r="GV31" s="14"/>
      <c r="GW31" s="13"/>
      <c r="GX31" s="13"/>
      <c r="GY31" s="13"/>
      <c r="GZ31" s="13"/>
      <c r="HA31" s="13"/>
      <c r="HB31" s="13"/>
      <c r="HC31" s="13"/>
      <c r="HD31" s="14">
        <f aca="true" t="shared" si="140" ref="HD31:HD36">SUM(GW31:HC31)</f>
        <v>0</v>
      </c>
      <c r="HE31" s="14">
        <v>4.25</v>
      </c>
      <c r="HF31" s="13"/>
      <c r="HG31" s="13"/>
      <c r="HH31" s="13"/>
      <c r="HI31" s="13"/>
      <c r="HJ31" s="13"/>
      <c r="HK31" s="14">
        <f t="shared" si="119"/>
        <v>0</v>
      </c>
      <c r="HL31" s="13"/>
      <c r="HM31" s="13"/>
      <c r="HN31" s="13"/>
      <c r="HO31" s="13"/>
      <c r="HP31" s="13"/>
      <c r="HQ31" s="13"/>
      <c r="HR31" s="13"/>
      <c r="HS31" s="14">
        <f t="shared" si="120"/>
        <v>0</v>
      </c>
      <c r="HT31" s="13"/>
      <c r="HU31" s="13"/>
      <c r="HV31" s="13"/>
      <c r="HW31" s="14">
        <f t="shared" si="121"/>
        <v>0</v>
      </c>
      <c r="HX31" s="13"/>
      <c r="HY31" s="13"/>
      <c r="HZ31" s="14">
        <f t="shared" si="122"/>
        <v>0</v>
      </c>
      <c r="IA31" s="14">
        <f aca="true" t="shared" si="141" ref="IA31:IA36">GO31+GR31+GU31+GV31+HE31+HK31+HS31+HW31+HZ31</f>
        <v>-89.21</v>
      </c>
      <c r="IB31" s="15">
        <f t="shared" si="123"/>
        <v>-89.21</v>
      </c>
      <c r="IC31" s="15">
        <f t="shared" si="124"/>
        <v>-5858.010000000001</v>
      </c>
      <c r="ID31" s="15"/>
      <c r="IE31" s="29"/>
      <c r="IF31" s="57"/>
    </row>
    <row r="32" spans="1:240" ht="15.75" hidden="1">
      <c r="A32" s="12">
        <f t="shared" si="125"/>
        <v>40531</v>
      </c>
      <c r="B32" s="12" t="s">
        <v>1</v>
      </c>
      <c r="C32" s="13"/>
      <c r="D32" s="13"/>
      <c r="E32" s="13">
        <v>-65.2</v>
      </c>
      <c r="F32" s="13"/>
      <c r="G32" s="13"/>
      <c r="H32" s="13">
        <v>-28.76</v>
      </c>
      <c r="I32" s="13"/>
      <c r="J32" s="13">
        <v>-203.31</v>
      </c>
      <c r="K32" s="13"/>
      <c r="L32" s="13"/>
      <c r="M32" s="13">
        <v>-94.49</v>
      </c>
      <c r="N32" s="13"/>
      <c r="O32" s="14">
        <f t="shared" si="126"/>
        <v>-391.76</v>
      </c>
      <c r="P32" s="13"/>
      <c r="Q32" s="13">
        <v>111.73</v>
      </c>
      <c r="R32" s="13">
        <f t="shared" si="127"/>
        <v>111.73</v>
      </c>
      <c r="S32" s="13"/>
      <c r="T32" s="13">
        <v>206.49</v>
      </c>
      <c r="U32" s="14">
        <f t="shared" si="93"/>
        <v>206.49</v>
      </c>
      <c r="V32" s="13"/>
      <c r="W32" s="13">
        <v>-19.79</v>
      </c>
      <c r="X32" s="14">
        <f t="shared" si="94"/>
        <v>-19.79</v>
      </c>
      <c r="Y32" s="14"/>
      <c r="Z32" s="13"/>
      <c r="AA32" s="13"/>
      <c r="AB32" s="13"/>
      <c r="AC32" s="13"/>
      <c r="AD32" s="13">
        <v>-11572.08</v>
      </c>
      <c r="AE32" s="13"/>
      <c r="AF32" s="13"/>
      <c r="AG32" s="14">
        <f t="shared" si="128"/>
        <v>-11572.08</v>
      </c>
      <c r="AH32" s="14">
        <v>1701.1</v>
      </c>
      <c r="AI32" s="13"/>
      <c r="AJ32" s="13"/>
      <c r="AK32" s="13"/>
      <c r="AL32" s="13"/>
      <c r="AM32" s="13"/>
      <c r="AN32" s="14">
        <f t="shared" si="95"/>
        <v>0</v>
      </c>
      <c r="AO32" s="13"/>
      <c r="AP32" s="13">
        <v>2.42</v>
      </c>
      <c r="AQ32" s="13"/>
      <c r="AR32" s="13"/>
      <c r="AS32" s="13"/>
      <c r="AT32" s="13"/>
      <c r="AU32" s="13"/>
      <c r="AV32" s="14">
        <f t="shared" si="96"/>
        <v>2.42</v>
      </c>
      <c r="AW32" s="13"/>
      <c r="AX32" s="13"/>
      <c r="AY32" s="13"/>
      <c r="AZ32" s="14">
        <f t="shared" si="97"/>
        <v>0</v>
      </c>
      <c r="BA32" s="13">
        <v>2250.18</v>
      </c>
      <c r="BB32" s="13">
        <v>1877.59</v>
      </c>
      <c r="BC32" s="14">
        <f t="shared" si="98"/>
        <v>4127.7699999999995</v>
      </c>
      <c r="BD32" s="14">
        <f t="shared" si="129"/>
        <v>6129.719999999999</v>
      </c>
      <c r="BE32" s="15">
        <f t="shared" si="99"/>
        <v>-5834.119999999999</v>
      </c>
      <c r="BF32" s="29"/>
      <c r="BG32" s="29"/>
      <c r="BH32" s="41">
        <v>5394.7449</v>
      </c>
      <c r="BI32" s="41">
        <v>5007.5365</v>
      </c>
      <c r="BJ32" s="17">
        <f t="shared" si="100"/>
        <v>0</v>
      </c>
      <c r="BL32" s="13"/>
      <c r="BM32" s="13"/>
      <c r="BN32" s="13">
        <v>-0.56</v>
      </c>
      <c r="BO32" s="13"/>
      <c r="BP32" s="13"/>
      <c r="BQ32" s="13">
        <v>-0.44</v>
      </c>
      <c r="BR32" s="13"/>
      <c r="BS32" s="13">
        <v>-2.58</v>
      </c>
      <c r="BT32" s="13"/>
      <c r="BU32" s="13"/>
      <c r="BV32" s="13">
        <v>-1.29</v>
      </c>
      <c r="BW32" s="13"/>
      <c r="BX32" s="14">
        <f t="shared" si="130"/>
        <v>-4.87</v>
      </c>
      <c r="BY32" s="13"/>
      <c r="BZ32" s="13">
        <v>-0.14</v>
      </c>
      <c r="CA32" s="13">
        <f t="shared" si="131"/>
        <v>-0.14</v>
      </c>
      <c r="CB32" s="13"/>
      <c r="CC32" s="13">
        <v>-0.25</v>
      </c>
      <c r="CD32" s="14">
        <f t="shared" si="101"/>
        <v>-0.25</v>
      </c>
      <c r="CE32" s="13"/>
      <c r="CF32" s="13">
        <v>0.02</v>
      </c>
      <c r="CG32" s="14">
        <f t="shared" si="102"/>
        <v>0.02</v>
      </c>
      <c r="CH32" s="14"/>
      <c r="CI32" s="13"/>
      <c r="CJ32" s="13"/>
      <c r="CK32" s="13"/>
      <c r="CL32" s="13"/>
      <c r="CM32" s="13"/>
      <c r="CN32" s="13"/>
      <c r="CO32" s="13"/>
      <c r="CP32" s="14">
        <f t="shared" si="132"/>
        <v>0</v>
      </c>
      <c r="CQ32" s="14">
        <v>-137.01</v>
      </c>
      <c r="CR32" s="13"/>
      <c r="CS32" s="13"/>
      <c r="CT32" s="13"/>
      <c r="CU32" s="13"/>
      <c r="CV32" s="13"/>
      <c r="CW32" s="14">
        <f t="shared" si="103"/>
        <v>0</v>
      </c>
      <c r="CX32" s="13"/>
      <c r="CY32" s="13">
        <v>0.02</v>
      </c>
      <c r="CZ32" s="13"/>
      <c r="DA32" s="13"/>
      <c r="DB32" s="13"/>
      <c r="DC32" s="13"/>
      <c r="DD32" s="13"/>
      <c r="DE32" s="14">
        <f t="shared" si="104"/>
        <v>0.02</v>
      </c>
      <c r="DF32" s="13"/>
      <c r="DG32" s="13"/>
      <c r="DH32" s="13"/>
      <c r="DI32" s="14">
        <f t="shared" si="105"/>
        <v>0</v>
      </c>
      <c r="DJ32" s="13"/>
      <c r="DK32" s="13"/>
      <c r="DL32" s="14">
        <f t="shared" si="106"/>
        <v>0</v>
      </c>
      <c r="DM32" s="14">
        <f t="shared" si="133"/>
        <v>-137.35999999999999</v>
      </c>
      <c r="DN32" s="15">
        <f t="shared" si="107"/>
        <v>-142.23</v>
      </c>
      <c r="DO32" s="15">
        <f t="shared" si="108"/>
        <v>-5976.3499999999985</v>
      </c>
      <c r="DP32" s="29"/>
      <c r="DQ32" s="57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4">
        <f t="shared" si="134"/>
        <v>0</v>
      </c>
      <c r="EF32" s="13"/>
      <c r="EG32" s="13"/>
      <c r="EH32" s="13">
        <f t="shared" si="135"/>
        <v>0</v>
      </c>
      <c r="EI32" s="13"/>
      <c r="EJ32" s="13"/>
      <c r="EK32" s="14">
        <f t="shared" si="109"/>
        <v>0</v>
      </c>
      <c r="EL32" s="13"/>
      <c r="EM32" s="13"/>
      <c r="EN32" s="14">
        <f t="shared" si="110"/>
        <v>0</v>
      </c>
      <c r="EO32" s="14"/>
      <c r="EP32" s="13"/>
      <c r="EQ32" s="13"/>
      <c r="ER32" s="13"/>
      <c r="ES32" s="13"/>
      <c r="ET32" s="13"/>
      <c r="EU32" s="13"/>
      <c r="EV32" s="13"/>
      <c r="EW32" s="14">
        <f t="shared" si="136"/>
        <v>0</v>
      </c>
      <c r="EX32" s="14"/>
      <c r="EY32" s="13"/>
      <c r="EZ32" s="13"/>
      <c r="FA32" s="13"/>
      <c r="FB32" s="13"/>
      <c r="FC32" s="13"/>
      <c r="FD32" s="14">
        <f t="shared" si="111"/>
        <v>0</v>
      </c>
      <c r="FE32" s="13"/>
      <c r="FF32" s="13"/>
      <c r="FG32" s="13"/>
      <c r="FH32" s="13"/>
      <c r="FI32" s="13"/>
      <c r="FJ32" s="13"/>
      <c r="FK32" s="13"/>
      <c r="FL32" s="14">
        <f t="shared" si="112"/>
        <v>0</v>
      </c>
      <c r="FM32" s="13"/>
      <c r="FN32" s="13"/>
      <c r="FO32" s="13"/>
      <c r="FP32" s="14">
        <f t="shared" si="113"/>
        <v>0</v>
      </c>
      <c r="FQ32" s="13"/>
      <c r="FR32" s="13"/>
      <c r="FS32" s="14">
        <f t="shared" si="114"/>
        <v>0</v>
      </c>
      <c r="FT32" s="14">
        <f t="shared" si="137"/>
        <v>0</v>
      </c>
      <c r="FU32" s="15">
        <f t="shared" si="115"/>
        <v>0</v>
      </c>
      <c r="FV32" s="15">
        <f t="shared" si="116"/>
        <v>-5976.3499999999985</v>
      </c>
      <c r="FW32" s="29"/>
      <c r="FX32" s="57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4">
        <f t="shared" si="138"/>
        <v>0</v>
      </c>
      <c r="GM32" s="13"/>
      <c r="GN32" s="13"/>
      <c r="GO32" s="13">
        <f t="shared" si="139"/>
        <v>0</v>
      </c>
      <c r="GP32" s="13"/>
      <c r="GQ32" s="13"/>
      <c r="GR32" s="14">
        <f t="shared" si="117"/>
        <v>0</v>
      </c>
      <c r="GS32" s="13"/>
      <c r="GT32" s="13"/>
      <c r="GU32" s="14">
        <f t="shared" si="118"/>
        <v>0</v>
      </c>
      <c r="GV32" s="14"/>
      <c r="GW32" s="13"/>
      <c r="GX32" s="13"/>
      <c r="GY32" s="13"/>
      <c r="GZ32" s="13"/>
      <c r="HA32" s="13"/>
      <c r="HB32" s="13"/>
      <c r="HC32" s="13"/>
      <c r="HD32" s="14">
        <f t="shared" si="140"/>
        <v>0</v>
      </c>
      <c r="HE32" s="14"/>
      <c r="HF32" s="13"/>
      <c r="HG32" s="13"/>
      <c r="HH32" s="13"/>
      <c r="HI32" s="13"/>
      <c r="HJ32" s="13"/>
      <c r="HK32" s="14">
        <f t="shared" si="119"/>
        <v>0</v>
      </c>
      <c r="HL32" s="13"/>
      <c r="HM32" s="13"/>
      <c r="HN32" s="13"/>
      <c r="HO32" s="13"/>
      <c r="HP32" s="13"/>
      <c r="HQ32" s="13"/>
      <c r="HR32" s="13"/>
      <c r="HS32" s="14">
        <f t="shared" si="120"/>
        <v>0</v>
      </c>
      <c r="HT32" s="13"/>
      <c r="HU32" s="13"/>
      <c r="HV32" s="13"/>
      <c r="HW32" s="14">
        <f t="shared" si="121"/>
        <v>0</v>
      </c>
      <c r="HX32" s="13"/>
      <c r="HY32" s="13"/>
      <c r="HZ32" s="14">
        <f t="shared" si="122"/>
        <v>0</v>
      </c>
      <c r="IA32" s="14">
        <f t="shared" si="141"/>
        <v>0</v>
      </c>
      <c r="IB32" s="15">
        <f t="shared" si="123"/>
        <v>0</v>
      </c>
      <c r="IC32" s="15">
        <f t="shared" si="124"/>
        <v>-5976.3499999999985</v>
      </c>
      <c r="ID32" s="15"/>
      <c r="IE32" s="29"/>
      <c r="IF32" s="57"/>
    </row>
    <row r="33" spans="1:240" ht="15.75" hidden="1">
      <c r="A33" s="12">
        <f t="shared" si="125"/>
        <v>40532</v>
      </c>
      <c r="B33" s="12" t="s">
        <v>1</v>
      </c>
      <c r="C33" s="13"/>
      <c r="D33" s="13"/>
      <c r="E33" s="13">
        <v>-116.65</v>
      </c>
      <c r="F33" s="13"/>
      <c r="G33" s="13"/>
      <c r="H33" s="13">
        <v>-45.4</v>
      </c>
      <c r="I33" s="13"/>
      <c r="J33" s="13">
        <v>-382.19</v>
      </c>
      <c r="K33" s="13"/>
      <c r="L33" s="13"/>
      <c r="M33" s="13">
        <v>-150.75</v>
      </c>
      <c r="N33" s="13"/>
      <c r="O33" s="14">
        <f t="shared" si="126"/>
        <v>-694.99</v>
      </c>
      <c r="P33" s="13"/>
      <c r="Q33" s="13">
        <v>106.86</v>
      </c>
      <c r="R33" s="13">
        <f t="shared" si="127"/>
        <v>106.86</v>
      </c>
      <c r="S33" s="13"/>
      <c r="T33" s="13"/>
      <c r="U33" s="14">
        <f t="shared" si="93"/>
        <v>0</v>
      </c>
      <c r="V33" s="13"/>
      <c r="W33" s="13">
        <v>-14.88</v>
      </c>
      <c r="X33" s="14">
        <f t="shared" si="94"/>
        <v>-14.88</v>
      </c>
      <c r="Y33" s="14"/>
      <c r="Z33" s="13"/>
      <c r="AA33" s="13"/>
      <c r="AB33" s="13"/>
      <c r="AC33" s="13"/>
      <c r="AD33" s="13">
        <v>-12848.91</v>
      </c>
      <c r="AE33" s="13"/>
      <c r="AF33" s="13"/>
      <c r="AG33" s="14">
        <f t="shared" si="128"/>
        <v>-12848.91</v>
      </c>
      <c r="AH33" s="14">
        <v>3057.76</v>
      </c>
      <c r="AI33" s="13"/>
      <c r="AJ33" s="13"/>
      <c r="AK33" s="13"/>
      <c r="AL33" s="13"/>
      <c r="AM33" s="13"/>
      <c r="AN33" s="14">
        <f t="shared" si="95"/>
        <v>0</v>
      </c>
      <c r="AO33" s="13"/>
      <c r="AP33" s="13">
        <v>3.19</v>
      </c>
      <c r="AQ33" s="13"/>
      <c r="AR33" s="13"/>
      <c r="AS33" s="13"/>
      <c r="AT33" s="13"/>
      <c r="AU33" s="13"/>
      <c r="AV33" s="14">
        <f t="shared" si="96"/>
        <v>3.19</v>
      </c>
      <c r="AW33" s="13"/>
      <c r="AX33" s="13"/>
      <c r="AY33" s="13"/>
      <c r="AZ33" s="14">
        <f t="shared" si="97"/>
        <v>0</v>
      </c>
      <c r="BA33" s="13">
        <v>2121.46</v>
      </c>
      <c r="BB33" s="13">
        <v>1699.41</v>
      </c>
      <c r="BC33" s="14">
        <f t="shared" si="98"/>
        <v>3820.87</v>
      </c>
      <c r="BD33" s="14">
        <f t="shared" si="129"/>
        <v>6973.8</v>
      </c>
      <c r="BE33" s="15">
        <f t="shared" si="99"/>
        <v>-6570.1</v>
      </c>
      <c r="BF33" s="29"/>
      <c r="BG33" s="29"/>
      <c r="BH33" s="41">
        <v>5086.1826</v>
      </c>
      <c r="BI33" s="41">
        <v>4532.7358</v>
      </c>
      <c r="BJ33" s="17">
        <f t="shared" si="100"/>
        <v>0</v>
      </c>
      <c r="BL33" s="13"/>
      <c r="BM33" s="13"/>
      <c r="BN33" s="13">
        <v>-1.06</v>
      </c>
      <c r="BO33" s="13"/>
      <c r="BP33" s="13"/>
      <c r="BQ33" s="13">
        <v>-0.7</v>
      </c>
      <c r="BR33" s="13"/>
      <c r="BS33" s="13">
        <v>-4.9</v>
      </c>
      <c r="BT33" s="13"/>
      <c r="BU33" s="13"/>
      <c r="BV33" s="13">
        <v>-1.72</v>
      </c>
      <c r="BW33" s="13"/>
      <c r="BX33" s="14">
        <f t="shared" si="130"/>
        <v>-8.38</v>
      </c>
      <c r="BY33" s="13"/>
      <c r="BZ33" s="13">
        <v>-0.16</v>
      </c>
      <c r="CA33" s="13">
        <f t="shared" si="131"/>
        <v>-0.16</v>
      </c>
      <c r="CB33" s="13"/>
      <c r="CC33" s="13">
        <v>11.58</v>
      </c>
      <c r="CD33" s="14">
        <f t="shared" si="101"/>
        <v>11.58</v>
      </c>
      <c r="CE33" s="13"/>
      <c r="CF33" s="13">
        <v>0.03</v>
      </c>
      <c r="CG33" s="14">
        <f t="shared" si="102"/>
        <v>0.03</v>
      </c>
      <c r="CH33" s="14"/>
      <c r="CI33" s="13"/>
      <c r="CJ33" s="13"/>
      <c r="CK33" s="13"/>
      <c r="CL33" s="13"/>
      <c r="CM33" s="13"/>
      <c r="CN33" s="13"/>
      <c r="CO33" s="13"/>
      <c r="CP33" s="14">
        <f t="shared" si="132"/>
        <v>0</v>
      </c>
      <c r="CQ33" s="14">
        <v>-121.95</v>
      </c>
      <c r="CR33" s="13"/>
      <c r="CS33" s="13"/>
      <c r="CT33" s="13"/>
      <c r="CU33" s="13"/>
      <c r="CV33" s="13"/>
      <c r="CW33" s="14">
        <f t="shared" si="103"/>
        <v>0</v>
      </c>
      <c r="CX33" s="13"/>
      <c r="CY33" s="13">
        <v>-0.05</v>
      </c>
      <c r="CZ33" s="13"/>
      <c r="DA33" s="13"/>
      <c r="DB33" s="13"/>
      <c r="DC33" s="13"/>
      <c r="DD33" s="13"/>
      <c r="DE33" s="14">
        <f t="shared" si="104"/>
        <v>-0.05</v>
      </c>
      <c r="DF33" s="13"/>
      <c r="DG33" s="13"/>
      <c r="DH33" s="13"/>
      <c r="DI33" s="14">
        <f t="shared" si="105"/>
        <v>0</v>
      </c>
      <c r="DJ33" s="13"/>
      <c r="DK33" s="13"/>
      <c r="DL33" s="14">
        <f t="shared" si="106"/>
        <v>0</v>
      </c>
      <c r="DM33" s="14">
        <f t="shared" si="133"/>
        <v>-110.55</v>
      </c>
      <c r="DN33" s="15">
        <f t="shared" si="107"/>
        <v>-118.93</v>
      </c>
      <c r="DO33" s="15">
        <f t="shared" si="108"/>
        <v>-6689.030000000001</v>
      </c>
      <c r="DP33" s="29"/>
      <c r="DQ33" s="57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4">
        <f t="shared" si="134"/>
        <v>0</v>
      </c>
      <c r="EF33" s="13"/>
      <c r="EG33" s="13"/>
      <c r="EH33" s="13">
        <f t="shared" si="135"/>
        <v>0</v>
      </c>
      <c r="EI33" s="13"/>
      <c r="EJ33" s="13"/>
      <c r="EK33" s="14">
        <f t="shared" si="109"/>
        <v>0</v>
      </c>
      <c r="EL33" s="13"/>
      <c r="EM33" s="13"/>
      <c r="EN33" s="14">
        <f t="shared" si="110"/>
        <v>0</v>
      </c>
      <c r="EO33" s="14"/>
      <c r="EP33" s="13"/>
      <c r="EQ33" s="13"/>
      <c r="ER33" s="13"/>
      <c r="ES33" s="13"/>
      <c r="ET33" s="13"/>
      <c r="EU33" s="13"/>
      <c r="EV33" s="13"/>
      <c r="EW33" s="14">
        <f t="shared" si="136"/>
        <v>0</v>
      </c>
      <c r="EX33" s="14"/>
      <c r="EY33" s="13"/>
      <c r="EZ33" s="13"/>
      <c r="FA33" s="13"/>
      <c r="FB33" s="13"/>
      <c r="FC33" s="13"/>
      <c r="FD33" s="14">
        <f t="shared" si="111"/>
        <v>0</v>
      </c>
      <c r="FE33" s="13"/>
      <c r="FF33" s="13"/>
      <c r="FG33" s="13"/>
      <c r="FH33" s="13"/>
      <c r="FI33" s="13"/>
      <c r="FJ33" s="13"/>
      <c r="FK33" s="13"/>
      <c r="FL33" s="14">
        <f t="shared" si="112"/>
        <v>0</v>
      </c>
      <c r="FM33" s="13"/>
      <c r="FN33" s="13"/>
      <c r="FO33" s="13"/>
      <c r="FP33" s="14">
        <f t="shared" si="113"/>
        <v>0</v>
      </c>
      <c r="FQ33" s="13"/>
      <c r="FR33" s="13"/>
      <c r="FS33" s="14">
        <f t="shared" si="114"/>
        <v>0</v>
      </c>
      <c r="FT33" s="14">
        <f t="shared" si="137"/>
        <v>0</v>
      </c>
      <c r="FU33" s="15">
        <f t="shared" si="115"/>
        <v>0</v>
      </c>
      <c r="FV33" s="15">
        <f t="shared" si="116"/>
        <v>-6689.030000000001</v>
      </c>
      <c r="FW33" s="29"/>
      <c r="FX33" s="57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4">
        <f t="shared" si="138"/>
        <v>0</v>
      </c>
      <c r="GM33" s="13"/>
      <c r="GN33" s="13"/>
      <c r="GO33" s="13">
        <f t="shared" si="139"/>
        <v>0</v>
      </c>
      <c r="GP33" s="13"/>
      <c r="GQ33" s="13"/>
      <c r="GR33" s="14">
        <f t="shared" si="117"/>
        <v>0</v>
      </c>
      <c r="GS33" s="13"/>
      <c r="GT33" s="13"/>
      <c r="GU33" s="14">
        <f t="shared" si="118"/>
        <v>0</v>
      </c>
      <c r="GV33" s="14"/>
      <c r="GW33" s="13"/>
      <c r="GX33" s="13"/>
      <c r="GY33" s="13"/>
      <c r="GZ33" s="13"/>
      <c r="HA33" s="13"/>
      <c r="HB33" s="13"/>
      <c r="HC33" s="13"/>
      <c r="HD33" s="14">
        <f t="shared" si="140"/>
        <v>0</v>
      </c>
      <c r="HE33" s="14"/>
      <c r="HF33" s="13"/>
      <c r="HG33" s="13"/>
      <c r="HH33" s="13"/>
      <c r="HI33" s="13"/>
      <c r="HJ33" s="13"/>
      <c r="HK33" s="14">
        <f t="shared" si="119"/>
        <v>0</v>
      </c>
      <c r="HL33" s="13"/>
      <c r="HM33" s="13"/>
      <c r="HN33" s="13"/>
      <c r="HO33" s="13"/>
      <c r="HP33" s="13"/>
      <c r="HQ33" s="13"/>
      <c r="HR33" s="13"/>
      <c r="HS33" s="14">
        <f t="shared" si="120"/>
        <v>0</v>
      </c>
      <c r="HT33" s="13"/>
      <c r="HU33" s="13"/>
      <c r="HV33" s="13"/>
      <c r="HW33" s="14">
        <f t="shared" si="121"/>
        <v>0</v>
      </c>
      <c r="HX33" s="13"/>
      <c r="HY33" s="13"/>
      <c r="HZ33" s="14">
        <f t="shared" si="122"/>
        <v>0</v>
      </c>
      <c r="IA33" s="14">
        <f t="shared" si="141"/>
        <v>0</v>
      </c>
      <c r="IB33" s="15">
        <f t="shared" si="123"/>
        <v>0</v>
      </c>
      <c r="IC33" s="15">
        <f t="shared" si="124"/>
        <v>-6689.030000000001</v>
      </c>
      <c r="ID33" s="15"/>
      <c r="IE33" s="29"/>
      <c r="IF33" s="57"/>
    </row>
    <row r="34" spans="1:240" ht="15.75" hidden="1">
      <c r="A34" s="12">
        <f t="shared" si="125"/>
        <v>40533</v>
      </c>
      <c r="B34" s="12" t="s">
        <v>1</v>
      </c>
      <c r="C34" s="13"/>
      <c r="D34" s="13"/>
      <c r="E34" s="13">
        <v>-128.56</v>
      </c>
      <c r="F34" s="13"/>
      <c r="G34" s="13"/>
      <c r="H34" s="13">
        <v>-60.61</v>
      </c>
      <c r="I34" s="13"/>
      <c r="J34" s="13">
        <v>-482.39</v>
      </c>
      <c r="K34" s="13"/>
      <c r="L34" s="13"/>
      <c r="M34" s="13">
        <v>-191.01</v>
      </c>
      <c r="N34" s="13"/>
      <c r="O34" s="14">
        <f t="shared" si="126"/>
        <v>-862.5699999999999</v>
      </c>
      <c r="P34" s="13"/>
      <c r="Q34" s="13">
        <v>101.19</v>
      </c>
      <c r="R34" s="13">
        <f t="shared" si="127"/>
        <v>101.19</v>
      </c>
      <c r="S34" s="13"/>
      <c r="T34" s="13">
        <v>15.47</v>
      </c>
      <c r="U34" s="14">
        <f t="shared" si="93"/>
        <v>15.47</v>
      </c>
      <c r="V34" s="13">
        <v>110.79</v>
      </c>
      <c r="W34" s="13">
        <v>-53.45</v>
      </c>
      <c r="X34" s="14">
        <f t="shared" si="94"/>
        <v>57.34</v>
      </c>
      <c r="Y34" s="14"/>
      <c r="Z34" s="13"/>
      <c r="AA34" s="13"/>
      <c r="AB34" s="13"/>
      <c r="AC34" s="13"/>
      <c r="AD34" s="13">
        <v>-29234.71</v>
      </c>
      <c r="AE34" s="13"/>
      <c r="AF34" s="13"/>
      <c r="AG34" s="14">
        <f t="shared" si="128"/>
        <v>-29234.71</v>
      </c>
      <c r="AH34" s="14">
        <v>624.12</v>
      </c>
      <c r="AI34" s="13"/>
      <c r="AJ34" s="13"/>
      <c r="AK34" s="13"/>
      <c r="AL34" s="13"/>
      <c r="AM34" s="13"/>
      <c r="AN34" s="14">
        <f t="shared" si="95"/>
        <v>0</v>
      </c>
      <c r="AO34" s="13"/>
      <c r="AP34" s="13"/>
      <c r="AQ34" s="13"/>
      <c r="AR34" s="13"/>
      <c r="AS34" s="13"/>
      <c r="AT34" s="13"/>
      <c r="AU34" s="13"/>
      <c r="AV34" s="14">
        <f t="shared" si="96"/>
        <v>0</v>
      </c>
      <c r="AW34" s="13"/>
      <c r="AX34" s="13"/>
      <c r="AY34" s="13"/>
      <c r="AZ34" s="14">
        <f t="shared" si="97"/>
        <v>0</v>
      </c>
      <c r="BA34" s="13">
        <v>2010.48</v>
      </c>
      <c r="BB34" s="13">
        <v>2013.75</v>
      </c>
      <c r="BC34" s="14">
        <f t="shared" si="98"/>
        <v>4024.23</v>
      </c>
      <c r="BD34" s="14">
        <f t="shared" si="129"/>
        <v>4822.35</v>
      </c>
      <c r="BE34" s="15">
        <f t="shared" si="99"/>
        <v>-25274.93</v>
      </c>
      <c r="BH34" s="42">
        <v>4820.2006</v>
      </c>
      <c r="BI34" s="42">
        <v>5369.9053</v>
      </c>
      <c r="BJ34" s="17">
        <f t="shared" si="100"/>
        <v>0</v>
      </c>
      <c r="BL34" s="13"/>
      <c r="BM34" s="13"/>
      <c r="BN34" s="13">
        <v>-0.45</v>
      </c>
      <c r="BO34" s="13"/>
      <c r="BP34" s="13"/>
      <c r="BQ34" s="13">
        <v>-0.28</v>
      </c>
      <c r="BR34" s="13"/>
      <c r="BS34" s="13">
        <v>-2.01</v>
      </c>
      <c r="BT34" s="13"/>
      <c r="BU34" s="13"/>
      <c r="BV34" s="13">
        <v>-0.79</v>
      </c>
      <c r="BW34" s="13"/>
      <c r="BX34" s="14">
        <f t="shared" si="130"/>
        <v>-3.53</v>
      </c>
      <c r="BY34" s="13"/>
      <c r="BZ34" s="13">
        <v>-0.05</v>
      </c>
      <c r="CA34" s="13">
        <f t="shared" si="131"/>
        <v>-0.05</v>
      </c>
      <c r="CB34" s="13"/>
      <c r="CC34" s="13">
        <v>-0.01</v>
      </c>
      <c r="CD34" s="14">
        <f t="shared" si="101"/>
        <v>-0.01</v>
      </c>
      <c r="CE34" s="13"/>
      <c r="CF34" s="13">
        <v>0.04</v>
      </c>
      <c r="CG34" s="14">
        <f t="shared" si="102"/>
        <v>0.04</v>
      </c>
      <c r="CH34" s="14"/>
      <c r="CI34" s="13"/>
      <c r="CJ34" s="13"/>
      <c r="CK34" s="13"/>
      <c r="CL34" s="13"/>
      <c r="CM34" s="13"/>
      <c r="CN34" s="13"/>
      <c r="CO34" s="13"/>
      <c r="CP34" s="14">
        <f t="shared" si="132"/>
        <v>0</v>
      </c>
      <c r="CQ34" s="14">
        <v>-13.82</v>
      </c>
      <c r="CR34" s="13"/>
      <c r="CS34" s="13"/>
      <c r="CT34" s="13"/>
      <c r="CU34" s="13"/>
      <c r="CV34" s="13"/>
      <c r="CW34" s="14">
        <f t="shared" si="103"/>
        <v>0</v>
      </c>
      <c r="CX34" s="13"/>
      <c r="CY34" s="13"/>
      <c r="CZ34" s="13"/>
      <c r="DA34" s="13"/>
      <c r="DB34" s="13"/>
      <c r="DC34" s="13"/>
      <c r="DD34" s="13"/>
      <c r="DE34" s="14">
        <f t="shared" si="104"/>
        <v>0</v>
      </c>
      <c r="DF34" s="13"/>
      <c r="DG34" s="13"/>
      <c r="DH34" s="13"/>
      <c r="DI34" s="14">
        <f t="shared" si="105"/>
        <v>0</v>
      </c>
      <c r="DJ34" s="13"/>
      <c r="DK34" s="13"/>
      <c r="DL34" s="14">
        <f t="shared" si="106"/>
        <v>0</v>
      </c>
      <c r="DM34" s="14">
        <f t="shared" si="133"/>
        <v>-13.84</v>
      </c>
      <c r="DN34" s="15">
        <f t="shared" si="107"/>
        <v>-17.37</v>
      </c>
      <c r="DO34" s="15">
        <f t="shared" si="108"/>
        <v>-25292.3</v>
      </c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4">
        <f t="shared" si="134"/>
        <v>0</v>
      </c>
      <c r="EF34" s="13"/>
      <c r="EG34" s="13"/>
      <c r="EH34" s="13">
        <f t="shared" si="135"/>
        <v>0</v>
      </c>
      <c r="EI34" s="13"/>
      <c r="EJ34" s="13"/>
      <c r="EK34" s="14">
        <f t="shared" si="109"/>
        <v>0</v>
      </c>
      <c r="EL34" s="13"/>
      <c r="EM34" s="13"/>
      <c r="EN34" s="14">
        <f t="shared" si="110"/>
        <v>0</v>
      </c>
      <c r="EO34" s="14"/>
      <c r="EP34" s="13"/>
      <c r="EQ34" s="13"/>
      <c r="ER34" s="13"/>
      <c r="ES34" s="13"/>
      <c r="ET34" s="13"/>
      <c r="EU34" s="13"/>
      <c r="EV34" s="13"/>
      <c r="EW34" s="14">
        <f t="shared" si="136"/>
        <v>0</v>
      </c>
      <c r="EX34" s="14"/>
      <c r="EY34" s="13"/>
      <c r="EZ34" s="13"/>
      <c r="FA34" s="13"/>
      <c r="FB34" s="13"/>
      <c r="FC34" s="13"/>
      <c r="FD34" s="14">
        <f t="shared" si="111"/>
        <v>0</v>
      </c>
      <c r="FE34" s="13"/>
      <c r="FF34" s="13"/>
      <c r="FG34" s="13"/>
      <c r="FH34" s="13"/>
      <c r="FI34" s="13"/>
      <c r="FJ34" s="13"/>
      <c r="FK34" s="13"/>
      <c r="FL34" s="14">
        <f t="shared" si="112"/>
        <v>0</v>
      </c>
      <c r="FM34" s="13"/>
      <c r="FN34" s="13"/>
      <c r="FO34" s="13"/>
      <c r="FP34" s="14">
        <f t="shared" si="113"/>
        <v>0</v>
      </c>
      <c r="FQ34" s="13"/>
      <c r="FR34" s="13"/>
      <c r="FS34" s="14">
        <f t="shared" si="114"/>
        <v>0</v>
      </c>
      <c r="FT34" s="14">
        <f t="shared" si="137"/>
        <v>0</v>
      </c>
      <c r="FU34" s="15">
        <f t="shared" si="115"/>
        <v>0</v>
      </c>
      <c r="FV34" s="15">
        <f t="shared" si="116"/>
        <v>-25292.3</v>
      </c>
      <c r="FX34" s="71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4">
        <f t="shared" si="138"/>
        <v>0</v>
      </c>
      <c r="GM34" s="13"/>
      <c r="GN34" s="13"/>
      <c r="GO34" s="13">
        <f t="shared" si="139"/>
        <v>0</v>
      </c>
      <c r="GP34" s="13"/>
      <c r="GQ34" s="13"/>
      <c r="GR34" s="14">
        <f t="shared" si="117"/>
        <v>0</v>
      </c>
      <c r="GS34" s="13"/>
      <c r="GT34" s="13"/>
      <c r="GU34" s="14">
        <f t="shared" si="118"/>
        <v>0</v>
      </c>
      <c r="GV34" s="14"/>
      <c r="GW34" s="13"/>
      <c r="GX34" s="13"/>
      <c r="GY34" s="13"/>
      <c r="GZ34" s="13"/>
      <c r="HA34" s="13"/>
      <c r="HB34" s="13"/>
      <c r="HC34" s="13"/>
      <c r="HD34" s="14">
        <f t="shared" si="140"/>
        <v>0</v>
      </c>
      <c r="HE34" s="14"/>
      <c r="HF34" s="13"/>
      <c r="HG34" s="13"/>
      <c r="HH34" s="13"/>
      <c r="HI34" s="13"/>
      <c r="HJ34" s="13"/>
      <c r="HK34" s="14">
        <f t="shared" si="119"/>
        <v>0</v>
      </c>
      <c r="HL34" s="13"/>
      <c r="HM34" s="13"/>
      <c r="HN34" s="13"/>
      <c r="HO34" s="13"/>
      <c r="HP34" s="13"/>
      <c r="HQ34" s="13"/>
      <c r="HR34" s="13"/>
      <c r="HS34" s="14">
        <f t="shared" si="120"/>
        <v>0</v>
      </c>
      <c r="HT34" s="13"/>
      <c r="HU34" s="13"/>
      <c r="HV34" s="13"/>
      <c r="HW34" s="14">
        <f t="shared" si="121"/>
        <v>0</v>
      </c>
      <c r="HX34" s="13"/>
      <c r="HY34" s="13"/>
      <c r="HZ34" s="14">
        <f t="shared" si="122"/>
        <v>0</v>
      </c>
      <c r="IA34" s="14">
        <f t="shared" si="141"/>
        <v>0</v>
      </c>
      <c r="IB34" s="15">
        <f t="shared" si="123"/>
        <v>0</v>
      </c>
      <c r="IC34" s="15">
        <f t="shared" si="124"/>
        <v>-25292.3</v>
      </c>
      <c r="ID34" s="21"/>
      <c r="IE34" s="75"/>
      <c r="IF34" s="76"/>
    </row>
    <row r="35" spans="1:240" ht="15.75" hidden="1">
      <c r="A35" s="12">
        <f t="shared" si="125"/>
        <v>40534</v>
      </c>
      <c r="B35" s="12" t="s">
        <v>1</v>
      </c>
      <c r="C35" s="13"/>
      <c r="D35" s="13"/>
      <c r="E35" s="13">
        <v>-32.48</v>
      </c>
      <c r="F35" s="13"/>
      <c r="G35" s="13"/>
      <c r="H35" s="13">
        <v>-11.32</v>
      </c>
      <c r="I35" s="13"/>
      <c r="J35" s="13">
        <v>-37.21</v>
      </c>
      <c r="K35" s="13"/>
      <c r="L35" s="13"/>
      <c r="M35" s="13">
        <v>-19.25</v>
      </c>
      <c r="N35" s="13"/>
      <c r="O35" s="14">
        <f t="shared" si="126"/>
        <v>-100.25999999999999</v>
      </c>
      <c r="P35" s="13"/>
      <c r="Q35" s="13">
        <v>110.3</v>
      </c>
      <c r="R35" s="13">
        <f t="shared" si="127"/>
        <v>110.3</v>
      </c>
      <c r="S35" s="13"/>
      <c r="T35" s="13">
        <v>3.86</v>
      </c>
      <c r="U35" s="14">
        <f t="shared" si="93"/>
        <v>3.86</v>
      </c>
      <c r="V35" s="13"/>
      <c r="W35" s="13">
        <v>-22.84</v>
      </c>
      <c r="X35" s="14">
        <f t="shared" si="94"/>
        <v>-22.84</v>
      </c>
      <c r="Y35" s="14"/>
      <c r="Z35" s="13"/>
      <c r="AA35" s="13"/>
      <c r="AB35" s="13"/>
      <c r="AC35" s="13"/>
      <c r="AD35" s="13">
        <v>12704.56</v>
      </c>
      <c r="AE35" s="13"/>
      <c r="AF35" s="13"/>
      <c r="AG35" s="14">
        <f t="shared" si="128"/>
        <v>12704.56</v>
      </c>
      <c r="AH35" s="14">
        <v>6.46</v>
      </c>
      <c r="AI35" s="13"/>
      <c r="AJ35" s="13"/>
      <c r="AK35" s="13"/>
      <c r="AL35" s="13"/>
      <c r="AM35" s="13"/>
      <c r="AN35" s="14">
        <f t="shared" si="95"/>
        <v>0</v>
      </c>
      <c r="AO35" s="13"/>
      <c r="AP35" s="13">
        <v>11.84</v>
      </c>
      <c r="AQ35" s="13"/>
      <c r="AR35" s="13"/>
      <c r="AS35" s="13"/>
      <c r="AT35" s="13"/>
      <c r="AU35" s="13"/>
      <c r="AV35" s="14">
        <f t="shared" si="96"/>
        <v>11.84</v>
      </c>
      <c r="AW35" s="13"/>
      <c r="AX35" s="13"/>
      <c r="AY35" s="13"/>
      <c r="AZ35" s="14">
        <f t="shared" si="97"/>
        <v>0</v>
      </c>
      <c r="BA35" s="13">
        <v>2233.63</v>
      </c>
      <c r="BB35" s="13">
        <v>1977.04</v>
      </c>
      <c r="BC35" s="14">
        <f t="shared" si="98"/>
        <v>4210.67</v>
      </c>
      <c r="BD35" s="14">
        <f t="shared" si="129"/>
        <v>4320.29</v>
      </c>
      <c r="BE35" s="15">
        <f t="shared" si="99"/>
        <v>16924.59</v>
      </c>
      <c r="BH35" s="42">
        <v>5355.0004</v>
      </c>
      <c r="BI35" s="42">
        <v>5271.6088</v>
      </c>
      <c r="BJ35" s="17">
        <f t="shared" si="100"/>
        <v>0</v>
      </c>
      <c r="BL35" s="13"/>
      <c r="BM35" s="13"/>
      <c r="BN35" s="13">
        <v>-0.6</v>
      </c>
      <c r="BO35" s="13"/>
      <c r="BP35" s="13"/>
      <c r="BQ35" s="13">
        <v>-0.32</v>
      </c>
      <c r="BR35" s="13"/>
      <c r="BS35" s="13">
        <v>-2.5</v>
      </c>
      <c r="BT35" s="13"/>
      <c r="BU35" s="13"/>
      <c r="BV35" s="13">
        <v>-0.95</v>
      </c>
      <c r="BW35" s="13"/>
      <c r="BX35" s="14">
        <f t="shared" si="130"/>
        <v>-4.37</v>
      </c>
      <c r="BY35" s="13"/>
      <c r="BZ35" s="13">
        <v>-0.05</v>
      </c>
      <c r="CA35" s="13">
        <f t="shared" si="131"/>
        <v>-0.05</v>
      </c>
      <c r="CB35" s="13"/>
      <c r="CC35" s="13">
        <v>-0.01</v>
      </c>
      <c r="CD35" s="14">
        <f t="shared" si="101"/>
        <v>-0.01</v>
      </c>
      <c r="CE35" s="13"/>
      <c r="CF35" s="13"/>
      <c r="CG35" s="14">
        <f t="shared" si="102"/>
        <v>0</v>
      </c>
      <c r="CH35" s="14"/>
      <c r="CI35" s="13"/>
      <c r="CJ35" s="13"/>
      <c r="CK35" s="13"/>
      <c r="CL35" s="13"/>
      <c r="CM35" s="13"/>
      <c r="CN35" s="13"/>
      <c r="CO35" s="13"/>
      <c r="CP35" s="14">
        <f t="shared" si="132"/>
        <v>0</v>
      </c>
      <c r="CQ35" s="14">
        <v>-0.07</v>
      </c>
      <c r="CR35" s="13"/>
      <c r="CS35" s="13"/>
      <c r="CT35" s="13"/>
      <c r="CU35" s="13"/>
      <c r="CV35" s="13"/>
      <c r="CW35" s="14">
        <f t="shared" si="103"/>
        <v>0</v>
      </c>
      <c r="CX35" s="13"/>
      <c r="CY35" s="13">
        <v>-0.04</v>
      </c>
      <c r="CZ35" s="13"/>
      <c r="DA35" s="13"/>
      <c r="DB35" s="13"/>
      <c r="DC35" s="13"/>
      <c r="DD35" s="13"/>
      <c r="DE35" s="14">
        <f t="shared" si="104"/>
        <v>-0.04</v>
      </c>
      <c r="DF35" s="13"/>
      <c r="DG35" s="13"/>
      <c r="DH35" s="13"/>
      <c r="DI35" s="14">
        <f t="shared" si="105"/>
        <v>0</v>
      </c>
      <c r="DJ35" s="13"/>
      <c r="DK35" s="13"/>
      <c r="DL35" s="14">
        <f t="shared" si="106"/>
        <v>0</v>
      </c>
      <c r="DM35" s="14">
        <f t="shared" si="133"/>
        <v>-0.17</v>
      </c>
      <c r="DN35" s="15">
        <f t="shared" si="107"/>
        <v>-4.54</v>
      </c>
      <c r="DO35" s="15">
        <f t="shared" si="108"/>
        <v>16920.05</v>
      </c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4">
        <f t="shared" si="134"/>
        <v>0</v>
      </c>
      <c r="EF35" s="13"/>
      <c r="EG35" s="13"/>
      <c r="EH35" s="13">
        <f t="shared" si="135"/>
        <v>0</v>
      </c>
      <c r="EI35" s="13"/>
      <c r="EJ35" s="13"/>
      <c r="EK35" s="14">
        <f t="shared" si="109"/>
        <v>0</v>
      </c>
      <c r="EL35" s="13"/>
      <c r="EM35" s="13"/>
      <c r="EN35" s="14">
        <f t="shared" si="110"/>
        <v>0</v>
      </c>
      <c r="EO35" s="14"/>
      <c r="EP35" s="13"/>
      <c r="EQ35" s="13"/>
      <c r="ER35" s="13"/>
      <c r="ES35" s="13"/>
      <c r="ET35" s="13"/>
      <c r="EU35" s="13"/>
      <c r="EV35" s="13"/>
      <c r="EW35" s="14">
        <f t="shared" si="136"/>
        <v>0</v>
      </c>
      <c r="EX35" s="14"/>
      <c r="EY35" s="13"/>
      <c r="EZ35" s="13"/>
      <c r="FA35" s="13"/>
      <c r="FB35" s="13"/>
      <c r="FC35" s="13"/>
      <c r="FD35" s="14">
        <f t="shared" si="111"/>
        <v>0</v>
      </c>
      <c r="FE35" s="13"/>
      <c r="FF35" s="13"/>
      <c r="FG35" s="13"/>
      <c r="FH35" s="13"/>
      <c r="FI35" s="13"/>
      <c r="FJ35" s="13"/>
      <c r="FK35" s="13"/>
      <c r="FL35" s="14">
        <f t="shared" si="112"/>
        <v>0</v>
      </c>
      <c r="FM35" s="13"/>
      <c r="FN35" s="13"/>
      <c r="FO35" s="13"/>
      <c r="FP35" s="14">
        <f t="shared" si="113"/>
        <v>0</v>
      </c>
      <c r="FQ35" s="13"/>
      <c r="FR35" s="13"/>
      <c r="FS35" s="14">
        <f t="shared" si="114"/>
        <v>0</v>
      </c>
      <c r="FT35" s="14">
        <f t="shared" si="137"/>
        <v>0</v>
      </c>
      <c r="FU35" s="15">
        <f t="shared" si="115"/>
        <v>0</v>
      </c>
      <c r="FV35" s="15">
        <f t="shared" si="116"/>
        <v>16920.05</v>
      </c>
      <c r="FX35" s="71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4">
        <f t="shared" si="138"/>
        <v>0</v>
      </c>
      <c r="GM35" s="13"/>
      <c r="GN35" s="13"/>
      <c r="GO35" s="13">
        <f t="shared" si="139"/>
        <v>0</v>
      </c>
      <c r="GP35" s="13"/>
      <c r="GQ35" s="13"/>
      <c r="GR35" s="14">
        <f t="shared" si="117"/>
        <v>0</v>
      </c>
      <c r="GS35" s="13"/>
      <c r="GT35" s="13"/>
      <c r="GU35" s="14">
        <f t="shared" si="118"/>
        <v>0</v>
      </c>
      <c r="GV35" s="14"/>
      <c r="GW35" s="13"/>
      <c r="GX35" s="13"/>
      <c r="GY35" s="13"/>
      <c r="GZ35" s="13"/>
      <c r="HA35" s="13"/>
      <c r="HB35" s="13"/>
      <c r="HC35" s="13"/>
      <c r="HD35" s="14">
        <f t="shared" si="140"/>
        <v>0</v>
      </c>
      <c r="HE35" s="14"/>
      <c r="HF35" s="13"/>
      <c r="HG35" s="13"/>
      <c r="HH35" s="13"/>
      <c r="HI35" s="13"/>
      <c r="HJ35" s="13"/>
      <c r="HK35" s="14">
        <f t="shared" si="119"/>
        <v>0</v>
      </c>
      <c r="HL35" s="13"/>
      <c r="HM35" s="13"/>
      <c r="HN35" s="13"/>
      <c r="HO35" s="13"/>
      <c r="HP35" s="13"/>
      <c r="HQ35" s="13"/>
      <c r="HR35" s="13"/>
      <c r="HS35" s="14">
        <f t="shared" si="120"/>
        <v>0</v>
      </c>
      <c r="HT35" s="13"/>
      <c r="HU35" s="13"/>
      <c r="HV35" s="13"/>
      <c r="HW35" s="14">
        <f t="shared" si="121"/>
        <v>0</v>
      </c>
      <c r="HX35" s="13"/>
      <c r="HY35" s="13"/>
      <c r="HZ35" s="14">
        <f t="shared" si="122"/>
        <v>0</v>
      </c>
      <c r="IA35" s="14">
        <f t="shared" si="141"/>
        <v>0</v>
      </c>
      <c r="IB35" s="15">
        <f t="shared" si="123"/>
        <v>0</v>
      </c>
      <c r="IC35" s="15">
        <f t="shared" si="124"/>
        <v>16920.05</v>
      </c>
      <c r="ID35" s="25">
        <f>SUM(IB26:IB27,IB30:IB34)</f>
        <v>-94.66</v>
      </c>
      <c r="IE35" s="26"/>
      <c r="IF35" s="27"/>
    </row>
    <row r="36" spans="1:240" ht="15.75" hidden="1">
      <c r="A36" s="18">
        <f t="shared" si="125"/>
        <v>40535</v>
      </c>
      <c r="B36" s="18" t="s">
        <v>1</v>
      </c>
      <c r="C36" s="19"/>
      <c r="D36" s="19"/>
      <c r="E36" s="19">
        <v>20.87</v>
      </c>
      <c r="F36" s="19"/>
      <c r="G36" s="19"/>
      <c r="H36" s="19">
        <v>22.93</v>
      </c>
      <c r="I36" s="19"/>
      <c r="J36" s="19">
        <v>146.55</v>
      </c>
      <c r="K36" s="19"/>
      <c r="L36" s="19"/>
      <c r="M36" s="19">
        <v>50.2</v>
      </c>
      <c r="N36" s="19"/>
      <c r="O36" s="20">
        <f t="shared" si="126"/>
        <v>240.55</v>
      </c>
      <c r="P36" s="19"/>
      <c r="Q36" s="19">
        <v>120.03</v>
      </c>
      <c r="R36" s="19">
        <f t="shared" si="127"/>
        <v>120.03</v>
      </c>
      <c r="S36" s="19"/>
      <c r="T36" s="19"/>
      <c r="U36" s="20">
        <f t="shared" si="93"/>
        <v>0</v>
      </c>
      <c r="V36" s="19"/>
      <c r="W36" s="19">
        <v>-31.45</v>
      </c>
      <c r="X36" s="20">
        <f t="shared" si="94"/>
        <v>-31.45</v>
      </c>
      <c r="Y36" s="20"/>
      <c r="Z36" s="19"/>
      <c r="AA36" s="19"/>
      <c r="AB36" s="19"/>
      <c r="AC36" s="19"/>
      <c r="AD36" s="19">
        <v>-7004.5</v>
      </c>
      <c r="AE36" s="19"/>
      <c r="AF36" s="19"/>
      <c r="AG36" s="20">
        <f t="shared" si="128"/>
        <v>-7004.5</v>
      </c>
      <c r="AH36" s="20">
        <v>4.22</v>
      </c>
      <c r="AI36" s="19"/>
      <c r="AJ36" s="19"/>
      <c r="AK36" s="19"/>
      <c r="AL36" s="19"/>
      <c r="AM36" s="19"/>
      <c r="AN36" s="20">
        <f t="shared" si="95"/>
        <v>0</v>
      </c>
      <c r="AO36" s="19"/>
      <c r="AP36" s="19">
        <v>32.52</v>
      </c>
      <c r="AQ36" s="19"/>
      <c r="AR36" s="19"/>
      <c r="AS36" s="19"/>
      <c r="AT36" s="19"/>
      <c r="AU36" s="19"/>
      <c r="AV36" s="20">
        <f t="shared" si="96"/>
        <v>32.52</v>
      </c>
      <c r="AW36" s="19"/>
      <c r="AX36" s="19"/>
      <c r="AY36" s="19"/>
      <c r="AZ36" s="20">
        <f t="shared" si="97"/>
        <v>0</v>
      </c>
      <c r="BA36" s="19">
        <v>2414.64</v>
      </c>
      <c r="BB36" s="19">
        <v>1979.33</v>
      </c>
      <c r="BC36" s="20">
        <f t="shared" si="98"/>
        <v>4393.969999999999</v>
      </c>
      <c r="BD36" s="20">
        <f t="shared" si="129"/>
        <v>4519.289999999999</v>
      </c>
      <c r="BE36" s="21">
        <f t="shared" si="99"/>
        <v>-2244.6599999999994</v>
      </c>
      <c r="BF36" s="19"/>
      <c r="BG36" s="19"/>
      <c r="BH36" s="39">
        <v>5789.1472</v>
      </c>
      <c r="BI36" s="39">
        <v>5278.0397</v>
      </c>
      <c r="BJ36" s="45">
        <f t="shared" si="100"/>
        <v>0</v>
      </c>
      <c r="BL36" s="19"/>
      <c r="BM36" s="19"/>
      <c r="BN36" s="19">
        <v>-0.57</v>
      </c>
      <c r="BO36" s="19"/>
      <c r="BP36" s="19"/>
      <c r="BQ36" s="19">
        <v>-0.26</v>
      </c>
      <c r="BR36" s="19"/>
      <c r="BS36" s="19">
        <v>-2.13</v>
      </c>
      <c r="BT36" s="19"/>
      <c r="BU36" s="19"/>
      <c r="BV36" s="19">
        <v>-0.9</v>
      </c>
      <c r="BW36" s="19"/>
      <c r="BX36" s="20">
        <f t="shared" si="130"/>
        <v>-3.86</v>
      </c>
      <c r="BY36" s="19"/>
      <c r="BZ36" s="19">
        <v>-0.06</v>
      </c>
      <c r="CA36" s="19">
        <f t="shared" si="131"/>
        <v>-0.06</v>
      </c>
      <c r="CB36" s="19"/>
      <c r="CC36" s="19"/>
      <c r="CD36" s="20">
        <f t="shared" si="101"/>
        <v>0</v>
      </c>
      <c r="CE36" s="19"/>
      <c r="CF36" s="19">
        <v>-8.47</v>
      </c>
      <c r="CG36" s="20">
        <f t="shared" si="102"/>
        <v>-8.47</v>
      </c>
      <c r="CH36" s="20"/>
      <c r="CI36" s="19"/>
      <c r="CJ36" s="19"/>
      <c r="CK36" s="19"/>
      <c r="CL36" s="19"/>
      <c r="CM36" s="19"/>
      <c r="CN36" s="19"/>
      <c r="CO36" s="19"/>
      <c r="CP36" s="20">
        <f t="shared" si="132"/>
        <v>0</v>
      </c>
      <c r="CQ36" s="20">
        <v>-0.05</v>
      </c>
      <c r="CR36" s="19"/>
      <c r="CS36" s="19"/>
      <c r="CT36" s="19"/>
      <c r="CU36" s="19"/>
      <c r="CV36" s="19"/>
      <c r="CW36" s="20">
        <f t="shared" si="103"/>
        <v>0</v>
      </c>
      <c r="CX36" s="19"/>
      <c r="CY36" s="19">
        <v>0.77</v>
      </c>
      <c r="CZ36" s="19"/>
      <c r="DA36" s="19"/>
      <c r="DB36" s="19"/>
      <c r="DC36" s="19"/>
      <c r="DD36" s="19"/>
      <c r="DE36" s="20">
        <f t="shared" si="104"/>
        <v>0.77</v>
      </c>
      <c r="DF36" s="19"/>
      <c r="DG36" s="19"/>
      <c r="DH36" s="19"/>
      <c r="DI36" s="20">
        <f t="shared" si="105"/>
        <v>0</v>
      </c>
      <c r="DJ36" s="19"/>
      <c r="DK36" s="19"/>
      <c r="DL36" s="20">
        <f t="shared" si="106"/>
        <v>0</v>
      </c>
      <c r="DM36" s="20">
        <f t="shared" si="133"/>
        <v>-7.810000000000002</v>
      </c>
      <c r="DN36" s="21">
        <f t="shared" si="107"/>
        <v>-11.670000000000002</v>
      </c>
      <c r="DO36" s="21">
        <f t="shared" si="108"/>
        <v>-2256.3299999999995</v>
      </c>
      <c r="DP36" s="19"/>
      <c r="DQ36" s="58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20">
        <f t="shared" si="134"/>
        <v>0</v>
      </c>
      <c r="EF36" s="19"/>
      <c r="EG36" s="19"/>
      <c r="EH36" s="19">
        <f t="shared" si="135"/>
        <v>0</v>
      </c>
      <c r="EI36" s="19"/>
      <c r="EJ36" s="19"/>
      <c r="EK36" s="20">
        <f t="shared" si="109"/>
        <v>0</v>
      </c>
      <c r="EL36" s="19"/>
      <c r="EM36" s="19"/>
      <c r="EN36" s="20">
        <f t="shared" si="110"/>
        <v>0</v>
      </c>
      <c r="EO36" s="20"/>
      <c r="EP36" s="19"/>
      <c r="EQ36" s="19"/>
      <c r="ER36" s="19"/>
      <c r="ES36" s="19"/>
      <c r="ET36" s="19"/>
      <c r="EU36" s="19"/>
      <c r="EV36" s="19"/>
      <c r="EW36" s="20">
        <f t="shared" si="136"/>
        <v>0</v>
      </c>
      <c r="EX36" s="20"/>
      <c r="EY36" s="19"/>
      <c r="EZ36" s="19"/>
      <c r="FA36" s="19"/>
      <c r="FB36" s="19"/>
      <c r="FC36" s="19"/>
      <c r="FD36" s="20">
        <f t="shared" si="111"/>
        <v>0</v>
      </c>
      <c r="FE36" s="19"/>
      <c r="FF36" s="19"/>
      <c r="FG36" s="19"/>
      <c r="FH36" s="19"/>
      <c r="FI36" s="19"/>
      <c r="FJ36" s="19"/>
      <c r="FK36" s="19"/>
      <c r="FL36" s="20">
        <f t="shared" si="112"/>
        <v>0</v>
      </c>
      <c r="FM36" s="19"/>
      <c r="FN36" s="19"/>
      <c r="FO36" s="19"/>
      <c r="FP36" s="20">
        <f t="shared" si="113"/>
        <v>0</v>
      </c>
      <c r="FQ36" s="19"/>
      <c r="FR36" s="19"/>
      <c r="FS36" s="20">
        <f t="shared" si="114"/>
        <v>0</v>
      </c>
      <c r="FT36" s="20">
        <f t="shared" si="137"/>
        <v>0</v>
      </c>
      <c r="FU36" s="21">
        <f t="shared" si="115"/>
        <v>0</v>
      </c>
      <c r="FV36" s="21">
        <f t="shared" si="116"/>
        <v>-2256.3299999999995</v>
      </c>
      <c r="FW36" s="19"/>
      <c r="FX36" s="55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20">
        <f t="shared" si="138"/>
        <v>0</v>
      </c>
      <c r="GM36" s="19"/>
      <c r="GN36" s="19"/>
      <c r="GO36" s="19">
        <f t="shared" si="139"/>
        <v>0</v>
      </c>
      <c r="GP36" s="19"/>
      <c r="GQ36" s="19"/>
      <c r="GR36" s="20">
        <f t="shared" si="117"/>
        <v>0</v>
      </c>
      <c r="GS36" s="19"/>
      <c r="GT36" s="19"/>
      <c r="GU36" s="20">
        <f t="shared" si="118"/>
        <v>0</v>
      </c>
      <c r="GV36" s="20"/>
      <c r="GW36" s="19"/>
      <c r="GX36" s="19"/>
      <c r="GY36" s="19"/>
      <c r="GZ36" s="19"/>
      <c r="HA36" s="19"/>
      <c r="HB36" s="19"/>
      <c r="HC36" s="19"/>
      <c r="HD36" s="20">
        <f t="shared" si="140"/>
        <v>0</v>
      </c>
      <c r="HE36" s="20"/>
      <c r="HF36" s="19"/>
      <c r="HG36" s="19"/>
      <c r="HH36" s="19"/>
      <c r="HI36" s="19"/>
      <c r="HJ36" s="19"/>
      <c r="HK36" s="20">
        <f t="shared" si="119"/>
        <v>0</v>
      </c>
      <c r="HL36" s="19"/>
      <c r="HM36" s="19"/>
      <c r="HN36" s="19"/>
      <c r="HO36" s="19"/>
      <c r="HP36" s="19"/>
      <c r="HQ36" s="19"/>
      <c r="HR36" s="19"/>
      <c r="HS36" s="20">
        <f t="shared" si="120"/>
        <v>0</v>
      </c>
      <c r="HT36" s="19"/>
      <c r="HU36" s="19"/>
      <c r="HV36" s="19"/>
      <c r="HW36" s="20">
        <f t="shared" si="121"/>
        <v>0</v>
      </c>
      <c r="HX36" s="19"/>
      <c r="HY36" s="19"/>
      <c r="HZ36" s="20">
        <f t="shared" si="122"/>
        <v>0</v>
      </c>
      <c r="IA36" s="20">
        <f t="shared" si="141"/>
        <v>0</v>
      </c>
      <c r="IB36" s="21">
        <f t="shared" si="123"/>
        <v>0</v>
      </c>
      <c r="IC36" s="21">
        <f t="shared" si="124"/>
        <v>-2256.3299999999995</v>
      </c>
      <c r="ID36" s="15"/>
      <c r="IE36" s="29"/>
      <c r="IF36" s="57"/>
    </row>
    <row r="37" spans="1:240" ht="15.75" hidden="1">
      <c r="A37" s="12" t="s">
        <v>21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4">
        <f aca="true" t="shared" si="142" ref="O37:Y37">SUM(O30:O36)</f>
        <v>-970.0999999999999</v>
      </c>
      <c r="P37" s="5"/>
      <c r="Q37" s="5"/>
      <c r="R37" s="30">
        <f t="shared" si="142"/>
        <v>782.55</v>
      </c>
      <c r="S37" s="5"/>
      <c r="T37" s="5"/>
      <c r="U37" s="24">
        <f t="shared" si="142"/>
        <v>665.9200000000001</v>
      </c>
      <c r="V37" s="5"/>
      <c r="W37" s="5"/>
      <c r="X37" s="24">
        <f t="shared" si="142"/>
        <v>-109.52</v>
      </c>
      <c r="Y37" s="24">
        <f t="shared" si="142"/>
        <v>0</v>
      </c>
      <c r="Z37" s="5"/>
      <c r="AA37" s="5"/>
      <c r="AB37" s="5"/>
      <c r="AC37" s="5"/>
      <c r="AD37" s="5"/>
      <c r="AE37" s="5"/>
      <c r="AF37" s="5"/>
      <c r="AG37" s="24">
        <f>SUM(AG30:AG36)</f>
        <v>-66951.88</v>
      </c>
      <c r="AH37" s="24">
        <f>SUM(AH30:AH36)</f>
        <v>8013.22</v>
      </c>
      <c r="AI37" s="5"/>
      <c r="AJ37" s="5"/>
      <c r="AK37" s="5"/>
      <c r="AL37" s="5"/>
      <c r="AM37" s="5"/>
      <c r="AN37" s="24">
        <f>SUM(AN30:AN36)</f>
        <v>0</v>
      </c>
      <c r="AO37" s="5"/>
      <c r="AP37" s="5"/>
      <c r="AQ37" s="5"/>
      <c r="AR37" s="5"/>
      <c r="AS37" s="5"/>
      <c r="AT37" s="5"/>
      <c r="AU37" s="5"/>
      <c r="AV37" s="24">
        <f>SUM(AV30:AV36)</f>
        <v>52.18000000000001</v>
      </c>
      <c r="AW37" s="5"/>
      <c r="AX37" s="5"/>
      <c r="AY37" s="5"/>
      <c r="AZ37" s="24">
        <f>SUM(AZ30:AZ36)</f>
        <v>0</v>
      </c>
      <c r="BA37" s="5"/>
      <c r="BB37" s="5"/>
      <c r="BC37" s="24">
        <f>SUM(BC30:BC36)</f>
        <v>29560.660000000003</v>
      </c>
      <c r="BD37" s="24">
        <f>SUM(BD30:BD36)</f>
        <v>38965.01</v>
      </c>
      <c r="BE37" s="25">
        <f>SUM(BE30:BE36)</f>
        <v>-28956.97</v>
      </c>
      <c r="BF37" s="26" t="s">
        <v>70</v>
      </c>
      <c r="BG37" s="27">
        <v>40549</v>
      </c>
      <c r="BH37" s="43"/>
      <c r="BI37" s="43"/>
      <c r="BJ37" s="17">
        <f t="shared" si="100"/>
        <v>0</v>
      </c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24">
        <f>SUM(BX30:BX36)</f>
        <v>-34.07000000000001</v>
      </c>
      <c r="BY37" s="5"/>
      <c r="BZ37" s="5"/>
      <c r="CA37" s="30">
        <f>SUM(CA30:CA36)</f>
        <v>-0.6300000000000001</v>
      </c>
      <c r="CB37" s="5"/>
      <c r="CC37" s="5"/>
      <c r="CD37" s="24">
        <f>SUM(CD30:CD36)</f>
        <v>11.01</v>
      </c>
      <c r="CE37" s="5"/>
      <c r="CF37" s="5"/>
      <c r="CG37" s="24">
        <f>SUM(CG30:CG36)</f>
        <v>-8.32</v>
      </c>
      <c r="CH37" s="24">
        <f>SUM(CH30:CH36)</f>
        <v>0</v>
      </c>
      <c r="CI37" s="5"/>
      <c r="CJ37" s="5"/>
      <c r="CK37" s="5"/>
      <c r="CL37" s="5"/>
      <c r="CM37" s="5"/>
      <c r="CN37" s="5"/>
      <c r="CO37" s="5"/>
      <c r="CP37" s="24">
        <f>SUM(CP30:CP36)</f>
        <v>0</v>
      </c>
      <c r="CQ37" s="24">
        <f>SUM(CQ30:CQ36)</f>
        <v>-351.59999999999997</v>
      </c>
      <c r="CR37" s="5"/>
      <c r="CS37" s="5"/>
      <c r="CT37" s="5"/>
      <c r="CU37" s="5"/>
      <c r="CV37" s="5"/>
      <c r="CW37" s="24">
        <f>SUM(CW30:CW36)</f>
        <v>0</v>
      </c>
      <c r="CX37" s="5"/>
      <c r="CY37" s="5"/>
      <c r="CZ37" s="5"/>
      <c r="DA37" s="5"/>
      <c r="DB37" s="5"/>
      <c r="DC37" s="5"/>
      <c r="DD37" s="5"/>
      <c r="DE37" s="24">
        <f>SUM(DE30:DE36)</f>
        <v>0.66</v>
      </c>
      <c r="DF37" s="5"/>
      <c r="DG37" s="5"/>
      <c r="DH37" s="5"/>
      <c r="DI37" s="24">
        <f>SUM(DI30:DI36)</f>
        <v>0</v>
      </c>
      <c r="DJ37" s="5"/>
      <c r="DK37" s="5"/>
      <c r="DL37" s="24">
        <f>SUM(DL30:DL36)</f>
        <v>0</v>
      </c>
      <c r="DM37" s="24">
        <f>SUM(DM30:DM36)</f>
        <v>-348.88</v>
      </c>
      <c r="DN37" s="25">
        <f>SUM(DN30:DN36)</f>
        <v>-382.95000000000005</v>
      </c>
      <c r="DO37" s="25">
        <f>SUM(DO30:DO36)</f>
        <v>-29339.92</v>
      </c>
      <c r="DP37" s="26" t="s">
        <v>78</v>
      </c>
      <c r="DQ37" s="56">
        <v>40598</v>
      </c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24">
        <f>SUM(EE30:EE36)</f>
        <v>0</v>
      </c>
      <c r="EF37" s="5"/>
      <c r="EG37" s="5"/>
      <c r="EH37" s="30">
        <f>SUM(EH30:EH36)</f>
        <v>0</v>
      </c>
      <c r="EI37" s="5"/>
      <c r="EJ37" s="5"/>
      <c r="EK37" s="24">
        <f>SUM(EK30:EK36)</f>
        <v>0</v>
      </c>
      <c r="EL37" s="5"/>
      <c r="EM37" s="5"/>
      <c r="EN37" s="24">
        <f>SUM(EN30:EN36)</f>
        <v>0</v>
      </c>
      <c r="EO37" s="24">
        <f>SUM(EO30:EO36)</f>
        <v>0</v>
      </c>
      <c r="EP37" s="5"/>
      <c r="EQ37" s="5"/>
      <c r="ER37" s="5"/>
      <c r="ES37" s="5"/>
      <c r="ET37" s="5"/>
      <c r="EU37" s="5"/>
      <c r="EV37" s="5"/>
      <c r="EW37" s="24">
        <f>SUM(EW30:EW36)</f>
        <v>0</v>
      </c>
      <c r="EX37" s="24">
        <f>SUM(EX30:EX36)</f>
        <v>0</v>
      </c>
      <c r="EY37" s="5"/>
      <c r="EZ37" s="5"/>
      <c r="FA37" s="5"/>
      <c r="FB37" s="5"/>
      <c r="FC37" s="5"/>
      <c r="FD37" s="24">
        <f>SUM(FD30:FD36)</f>
        <v>0</v>
      </c>
      <c r="FE37" s="5"/>
      <c r="FF37" s="5"/>
      <c r="FG37" s="5"/>
      <c r="FH37" s="5"/>
      <c r="FI37" s="5"/>
      <c r="FJ37" s="5"/>
      <c r="FK37" s="5"/>
      <c r="FL37" s="24">
        <f>SUM(FL30:FL36)</f>
        <v>0</v>
      </c>
      <c r="FM37" s="5"/>
      <c r="FN37" s="5"/>
      <c r="FO37" s="5"/>
      <c r="FP37" s="24">
        <f>SUM(FP30:FP36)</f>
        <v>0</v>
      </c>
      <c r="FQ37" s="5"/>
      <c r="FR37" s="5"/>
      <c r="FS37" s="24">
        <f>SUM(FS30:FS36)</f>
        <v>0</v>
      </c>
      <c r="FT37" s="24">
        <f>SUM(FT30:FT36)</f>
        <v>0</v>
      </c>
      <c r="FU37" s="25">
        <f>SUM(FU30:FU36)</f>
        <v>0</v>
      </c>
      <c r="FV37" s="25">
        <f>SUM(FV30:FV36)</f>
        <v>-29339.92</v>
      </c>
      <c r="FW37" s="27"/>
      <c r="FX37" s="72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24">
        <f>SUM(GL30:GL36)</f>
        <v>0</v>
      </c>
      <c r="GM37" s="5"/>
      <c r="GN37" s="5"/>
      <c r="GO37" s="30">
        <f>SUM(GO30:GO36)</f>
        <v>1.15</v>
      </c>
      <c r="GP37" s="5"/>
      <c r="GQ37" s="5"/>
      <c r="GR37" s="24">
        <f>SUM(GR30:GR36)</f>
        <v>0</v>
      </c>
      <c r="GS37" s="5"/>
      <c r="GT37" s="5"/>
      <c r="GU37" s="24">
        <f>SUM(GU30:GU36)</f>
        <v>-100.37</v>
      </c>
      <c r="GV37" s="24">
        <f>SUM(GV30:GV36)</f>
        <v>0</v>
      </c>
      <c r="GW37" s="5"/>
      <c r="GX37" s="5"/>
      <c r="GY37" s="5"/>
      <c r="GZ37" s="5"/>
      <c r="HA37" s="5"/>
      <c r="HB37" s="5"/>
      <c r="HC37" s="5"/>
      <c r="HD37" s="24">
        <f>SUM(HD30:HD36)</f>
        <v>0</v>
      </c>
      <c r="HE37" s="24">
        <f>SUM(HE30:HE36)</f>
        <v>3.52</v>
      </c>
      <c r="HF37" s="5"/>
      <c r="HG37" s="5"/>
      <c r="HH37" s="5"/>
      <c r="HI37" s="5"/>
      <c r="HJ37" s="5"/>
      <c r="HK37" s="24">
        <f>SUM(HK30:HK36)</f>
        <v>0</v>
      </c>
      <c r="HL37" s="5"/>
      <c r="HM37" s="5"/>
      <c r="HN37" s="5"/>
      <c r="HO37" s="5"/>
      <c r="HP37" s="5"/>
      <c r="HQ37" s="5"/>
      <c r="HR37" s="5"/>
      <c r="HS37" s="24">
        <f>SUM(HS30:HS36)</f>
        <v>0.04</v>
      </c>
      <c r="HT37" s="5"/>
      <c r="HU37" s="5"/>
      <c r="HV37" s="5"/>
      <c r="HW37" s="24">
        <f>SUM(HW30:HW36)</f>
        <v>0</v>
      </c>
      <c r="HX37" s="5"/>
      <c r="HY37" s="5"/>
      <c r="HZ37" s="24">
        <f>SUM(HZ30:HZ36)</f>
        <v>0</v>
      </c>
      <c r="IA37" s="24">
        <f>SUM(IA30:IA36)</f>
        <v>-95.66</v>
      </c>
      <c r="IB37" s="25">
        <f>SUM(IB30:IB36)</f>
        <v>-95.66</v>
      </c>
      <c r="IC37" s="25">
        <f>SUM(IC30:IC36)</f>
        <v>-29435.58</v>
      </c>
      <c r="ID37" s="15"/>
      <c r="IE37" s="29"/>
      <c r="IF37" s="57"/>
    </row>
    <row r="38" spans="3:233" ht="15.75" hidden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P38" s="5"/>
      <c r="Q38" s="5"/>
      <c r="S38" s="5"/>
      <c r="T38" s="5"/>
      <c r="V38" s="5"/>
      <c r="W38" s="5"/>
      <c r="Z38" s="5"/>
      <c r="AA38" s="5"/>
      <c r="AB38" s="5"/>
      <c r="AC38" s="5"/>
      <c r="AD38" s="5"/>
      <c r="AE38" s="5"/>
      <c r="AF38" s="5"/>
      <c r="AG38" s="31"/>
      <c r="AI38" s="5"/>
      <c r="AJ38" s="5"/>
      <c r="AK38" s="5"/>
      <c r="AL38" s="5"/>
      <c r="AM38" s="5"/>
      <c r="AO38" s="5"/>
      <c r="AP38" s="5"/>
      <c r="AQ38" s="5"/>
      <c r="AR38" s="5"/>
      <c r="AS38" s="5"/>
      <c r="AT38" s="5"/>
      <c r="AU38" s="5"/>
      <c r="AW38" s="5"/>
      <c r="AX38" s="5"/>
      <c r="AY38" s="5"/>
      <c r="BA38" s="5"/>
      <c r="BB38" s="5"/>
      <c r="BH38" s="42"/>
      <c r="BI38" s="42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Y38" s="5"/>
      <c r="BZ38" s="5"/>
      <c r="CB38" s="5"/>
      <c r="CC38" s="5"/>
      <c r="CE38" s="5"/>
      <c r="CF38" s="5"/>
      <c r="CI38" s="5"/>
      <c r="CJ38" s="5"/>
      <c r="CK38" s="5"/>
      <c r="CL38" s="5"/>
      <c r="CM38" s="5"/>
      <c r="CN38" s="5"/>
      <c r="CO38" s="5"/>
      <c r="CP38" s="31"/>
      <c r="CR38" s="5"/>
      <c r="CS38" s="5"/>
      <c r="CT38" s="5"/>
      <c r="CU38" s="5"/>
      <c r="CV38" s="5"/>
      <c r="CX38" s="5"/>
      <c r="CY38" s="5"/>
      <c r="CZ38" s="5"/>
      <c r="DA38" s="5"/>
      <c r="DB38" s="5"/>
      <c r="DC38" s="5"/>
      <c r="DD38" s="5"/>
      <c r="DF38" s="5"/>
      <c r="DG38" s="5"/>
      <c r="DH38" s="5"/>
      <c r="DJ38" s="5"/>
      <c r="DK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F38" s="5"/>
      <c r="EG38" s="5"/>
      <c r="EI38" s="5"/>
      <c r="EJ38" s="5"/>
      <c r="EL38" s="5"/>
      <c r="EM38" s="5"/>
      <c r="EP38" s="5"/>
      <c r="EQ38" s="5"/>
      <c r="ER38" s="5"/>
      <c r="ES38" s="5"/>
      <c r="ET38" s="5"/>
      <c r="EU38" s="5"/>
      <c r="EV38" s="5"/>
      <c r="EW38" s="31"/>
      <c r="EY38" s="5"/>
      <c r="EZ38" s="5"/>
      <c r="FA38" s="5"/>
      <c r="FB38" s="5"/>
      <c r="FC38" s="5"/>
      <c r="FE38" s="5"/>
      <c r="FF38" s="5"/>
      <c r="FG38" s="5"/>
      <c r="FH38" s="5"/>
      <c r="FI38" s="5"/>
      <c r="FJ38" s="5"/>
      <c r="FK38" s="5"/>
      <c r="FM38" s="5"/>
      <c r="FN38" s="5"/>
      <c r="FO38" s="5"/>
      <c r="FQ38" s="5"/>
      <c r="FR38" s="5"/>
      <c r="FX38" s="71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M38" s="5"/>
      <c r="GN38" s="5"/>
      <c r="GP38" s="5"/>
      <c r="GQ38" s="5"/>
      <c r="GS38" s="5"/>
      <c r="GT38" s="5"/>
      <c r="GW38" s="5"/>
      <c r="GX38" s="5"/>
      <c r="GY38" s="5"/>
      <c r="GZ38" s="5"/>
      <c r="HA38" s="5"/>
      <c r="HB38" s="5"/>
      <c r="HC38" s="5"/>
      <c r="HD38" s="31"/>
      <c r="HF38" s="5"/>
      <c r="HG38" s="5"/>
      <c r="HH38" s="5"/>
      <c r="HI38" s="5"/>
      <c r="HJ38" s="5"/>
      <c r="HL38" s="5"/>
      <c r="HM38" s="5"/>
      <c r="HN38" s="5"/>
      <c r="HO38" s="5"/>
      <c r="HP38" s="5"/>
      <c r="HQ38" s="5"/>
      <c r="HR38" s="5"/>
      <c r="HT38" s="5"/>
      <c r="HU38" s="5"/>
      <c r="HV38" s="5"/>
      <c r="HX38" s="5"/>
      <c r="HY38" s="5"/>
    </row>
    <row r="39" spans="1:240" ht="15.75" hidden="1">
      <c r="A39" s="12">
        <f>A36+1</f>
        <v>40536</v>
      </c>
      <c r="B39" s="12" t="s">
        <v>1</v>
      </c>
      <c r="C39" s="13"/>
      <c r="D39" s="13"/>
      <c r="E39" s="13">
        <v>43.28</v>
      </c>
      <c r="F39" s="13"/>
      <c r="G39" s="13"/>
      <c r="H39" s="13">
        <v>40.12</v>
      </c>
      <c r="I39" s="13"/>
      <c r="J39" s="13">
        <v>262.84</v>
      </c>
      <c r="K39" s="13"/>
      <c r="L39" s="13"/>
      <c r="M39" s="13">
        <v>118.97</v>
      </c>
      <c r="N39" s="13"/>
      <c r="O39" s="14">
        <f>SUM(C39:N39)</f>
        <v>465.21000000000004</v>
      </c>
      <c r="P39" s="13"/>
      <c r="Q39" s="13">
        <v>122.93</v>
      </c>
      <c r="R39" s="13">
        <f>SUM(P39:Q39)</f>
        <v>122.93</v>
      </c>
      <c r="S39" s="13"/>
      <c r="T39" s="13"/>
      <c r="U39" s="14">
        <f aca="true" t="shared" si="143" ref="U39:U45">SUM(S39:T39)</f>
        <v>0</v>
      </c>
      <c r="V39" s="13"/>
      <c r="W39" s="13">
        <v>-19.51</v>
      </c>
      <c r="X39" s="14">
        <f aca="true" t="shared" si="144" ref="X39:X45">SUM(V39:W39)</f>
        <v>-19.51</v>
      </c>
      <c r="Y39" s="14"/>
      <c r="Z39" s="13"/>
      <c r="AA39" s="13"/>
      <c r="AB39" s="13"/>
      <c r="AC39" s="13"/>
      <c r="AD39" s="13">
        <v>-17306.77</v>
      </c>
      <c r="AE39" s="13"/>
      <c r="AF39" s="13"/>
      <c r="AG39" s="14">
        <f>SUM(Z39:AF39)</f>
        <v>-17306.77</v>
      </c>
      <c r="AH39" s="14">
        <v>65.27</v>
      </c>
      <c r="AI39" s="13"/>
      <c r="AJ39" s="13"/>
      <c r="AK39" s="13"/>
      <c r="AL39" s="13"/>
      <c r="AM39" s="13"/>
      <c r="AN39" s="14">
        <f aca="true" t="shared" si="145" ref="AN39:AN45">SUM(AI39:AM39)</f>
        <v>0</v>
      </c>
      <c r="AO39" s="13"/>
      <c r="AP39" s="13">
        <v>16.4</v>
      </c>
      <c r="AQ39" s="13"/>
      <c r="AR39" s="13"/>
      <c r="AS39" s="13"/>
      <c r="AT39" s="13"/>
      <c r="AU39" s="13"/>
      <c r="AV39" s="14">
        <f aca="true" t="shared" si="146" ref="AV39:AV45">SUM(AO39:AU39)</f>
        <v>16.4</v>
      </c>
      <c r="AW39" s="13"/>
      <c r="AX39" s="13"/>
      <c r="AY39" s="13"/>
      <c r="AZ39" s="14">
        <f aca="true" t="shared" si="147" ref="AZ39:AZ45">SUM(AW39:AY39)</f>
        <v>0</v>
      </c>
      <c r="BA39" s="13">
        <v>2448.61</v>
      </c>
      <c r="BB39" s="13">
        <v>1972.21</v>
      </c>
      <c r="BC39" s="14">
        <f aca="true" t="shared" si="148" ref="BC39:BC45">SUM(BA39:BB39)</f>
        <v>4420.82</v>
      </c>
      <c r="BD39" s="14">
        <f aca="true" t="shared" si="149" ref="BD39:BD45">R39+U39+X39+Y39+AH39+AN39+AV39+AZ39+BC39</f>
        <v>4605.91</v>
      </c>
      <c r="BE39" s="15">
        <f aca="true" t="shared" si="150" ref="BE39:BE45">SUM(C39:N39,P39:Q39,S39:T39,V39:W39,Z39:AF39,AI39:AM39,AO39:AU39,AW39:AY39,,BA39:BB39)+Y39+AH39</f>
        <v>-12235.649999999998</v>
      </c>
      <c r="BF39" s="29"/>
      <c r="BG39" s="29"/>
      <c r="BH39" s="41">
        <v>5870.4475</v>
      </c>
      <c r="BI39" s="41">
        <v>5259.0173</v>
      </c>
      <c r="BJ39" s="17">
        <f aca="true" t="shared" si="151" ref="BJ39:BJ46">O39+R39+U39+X39+Y39+AG39+AH39+AN39+AV39+AZ39+BC39-BE39</f>
        <v>0</v>
      </c>
      <c r="BL39" s="13"/>
      <c r="BM39" s="13"/>
      <c r="BN39" s="13">
        <v>-0.5</v>
      </c>
      <c r="BO39" s="13"/>
      <c r="BP39" s="13"/>
      <c r="BQ39" s="13">
        <v>-0.35</v>
      </c>
      <c r="BR39" s="13"/>
      <c r="BS39" s="13">
        <v>-2.27</v>
      </c>
      <c r="BT39" s="13"/>
      <c r="BU39" s="13"/>
      <c r="BV39" s="13">
        <v>-0.87</v>
      </c>
      <c r="BW39" s="13"/>
      <c r="BX39" s="14">
        <f>SUM(BL39:BW39)</f>
        <v>-3.99</v>
      </c>
      <c r="BY39" s="13"/>
      <c r="BZ39" s="13">
        <v>-0.1</v>
      </c>
      <c r="CA39" s="13">
        <f>SUM(BY39:BZ39)</f>
        <v>-0.1</v>
      </c>
      <c r="CB39" s="13"/>
      <c r="CC39" s="13"/>
      <c r="CD39" s="14">
        <f aca="true" t="shared" si="152" ref="CD39:CD45">SUM(CB39:CC39)</f>
        <v>0</v>
      </c>
      <c r="CE39" s="13"/>
      <c r="CF39" s="13">
        <v>-65.74</v>
      </c>
      <c r="CG39" s="14">
        <f aca="true" t="shared" si="153" ref="CG39:CG45">SUM(CE39:CF39)</f>
        <v>-65.74</v>
      </c>
      <c r="CH39" s="14"/>
      <c r="CI39" s="13"/>
      <c r="CJ39" s="13"/>
      <c r="CK39" s="13"/>
      <c r="CL39" s="13"/>
      <c r="CM39" s="13"/>
      <c r="CN39" s="13"/>
      <c r="CO39" s="13"/>
      <c r="CP39" s="14">
        <f>SUM(CI39:CO39)</f>
        <v>0</v>
      </c>
      <c r="CQ39" s="14">
        <v>1.29</v>
      </c>
      <c r="CR39" s="13"/>
      <c r="CS39" s="13"/>
      <c r="CT39" s="13"/>
      <c r="CU39" s="13"/>
      <c r="CV39" s="13"/>
      <c r="CW39" s="14">
        <f aca="true" t="shared" si="154" ref="CW39:CW45">SUM(CR39:CV39)</f>
        <v>0</v>
      </c>
      <c r="CX39" s="13"/>
      <c r="CY39" s="13">
        <v>0.28</v>
      </c>
      <c r="CZ39" s="13"/>
      <c r="DA39" s="13"/>
      <c r="DB39" s="13"/>
      <c r="DC39" s="13"/>
      <c r="DD39" s="13"/>
      <c r="DE39" s="14">
        <f aca="true" t="shared" si="155" ref="DE39:DE45">SUM(CX39:DD39)</f>
        <v>0.28</v>
      </c>
      <c r="DF39" s="13"/>
      <c r="DG39" s="13"/>
      <c r="DH39" s="13"/>
      <c r="DI39" s="14">
        <f aca="true" t="shared" si="156" ref="DI39:DI45">SUM(DF39:DH39)</f>
        <v>0</v>
      </c>
      <c r="DJ39" s="13"/>
      <c r="DK39" s="13"/>
      <c r="DL39" s="14">
        <f aca="true" t="shared" si="157" ref="DL39:DL45">SUM(DJ39:DK39)</f>
        <v>0</v>
      </c>
      <c r="DM39" s="14">
        <f aca="true" t="shared" si="158" ref="DM39:DM45">CA39+CD39+CG39+CH39+CQ39+CW39+DE39+DI39+DL39</f>
        <v>-64.26999999999998</v>
      </c>
      <c r="DN39" s="15">
        <f aca="true" t="shared" si="159" ref="DN39:DN45">SUM(BL39:BW39,BY39:BZ39,CB39:CC39,CE39:CF39,CI39:CO39,CR39:CV39,CX39:DD39,DF39:DH39,,DJ39:DK39)+CH39+CQ39</f>
        <v>-68.25999999999999</v>
      </c>
      <c r="DO39" s="15">
        <f aca="true" t="shared" si="160" ref="DO39:DO45">BE39+DN39</f>
        <v>-12303.909999999998</v>
      </c>
      <c r="DP39" s="29"/>
      <c r="DQ39" s="57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4">
        <f>SUM(DS39:ED39)</f>
        <v>0</v>
      </c>
      <c r="EF39" s="13"/>
      <c r="EG39" s="13"/>
      <c r="EH39" s="13">
        <f>SUM(EF39:EG39)</f>
        <v>0</v>
      </c>
      <c r="EI39" s="13"/>
      <c r="EJ39" s="13"/>
      <c r="EK39" s="14">
        <f aca="true" t="shared" si="161" ref="EK39:EK45">SUM(EI39:EJ39)</f>
        <v>0</v>
      </c>
      <c r="EL39" s="13"/>
      <c r="EM39" s="13"/>
      <c r="EN39" s="14">
        <f aca="true" t="shared" si="162" ref="EN39:EN45">SUM(EL39:EM39)</f>
        <v>0</v>
      </c>
      <c r="EO39" s="14"/>
      <c r="EP39" s="13"/>
      <c r="EQ39" s="13"/>
      <c r="ER39" s="13"/>
      <c r="ES39" s="13"/>
      <c r="ET39" s="13"/>
      <c r="EU39" s="13"/>
      <c r="EV39" s="13"/>
      <c r="EW39" s="14">
        <f>SUM(EP39:EV39)</f>
        <v>0</v>
      </c>
      <c r="EX39" s="14"/>
      <c r="EY39" s="13"/>
      <c r="EZ39" s="13"/>
      <c r="FA39" s="13"/>
      <c r="FB39" s="13"/>
      <c r="FC39" s="13"/>
      <c r="FD39" s="14">
        <f aca="true" t="shared" si="163" ref="FD39:FD45">SUM(EY39:FC39)</f>
        <v>0</v>
      </c>
      <c r="FE39" s="13"/>
      <c r="FF39" s="13"/>
      <c r="FG39" s="13"/>
      <c r="FH39" s="13"/>
      <c r="FI39" s="13"/>
      <c r="FJ39" s="13"/>
      <c r="FK39" s="13"/>
      <c r="FL39" s="14">
        <f aca="true" t="shared" si="164" ref="FL39:FL45">SUM(FE39:FK39)</f>
        <v>0</v>
      </c>
      <c r="FM39" s="13"/>
      <c r="FN39" s="13"/>
      <c r="FO39" s="13"/>
      <c r="FP39" s="14">
        <f aca="true" t="shared" si="165" ref="FP39:FP45">SUM(FM39:FO39)</f>
        <v>0</v>
      </c>
      <c r="FQ39" s="13"/>
      <c r="FR39" s="13"/>
      <c r="FS39" s="14">
        <f aca="true" t="shared" si="166" ref="FS39:FS45">SUM(FQ39:FR39)</f>
        <v>0</v>
      </c>
      <c r="FT39" s="14">
        <f aca="true" t="shared" si="167" ref="FT39:FT45">EH39+EK39+EN39+EO39+EX39+FD39+FL39+FP39+FS39</f>
        <v>0</v>
      </c>
      <c r="FU39" s="15">
        <f aca="true" t="shared" si="168" ref="FU39:FU45">SUM(DS39:ED39,EF39:EG39,EI39:EJ39,EL39:EM39,EP39:EV39,EY39:FC39,FE39:FK39,FM39:FO39,,FQ39:FR39)+EO39+EX39</f>
        <v>0</v>
      </c>
      <c r="FV39" s="15">
        <f aca="true" t="shared" si="169" ref="FV39:FV45">BE39+DN39+FU39</f>
        <v>-12303.909999999998</v>
      </c>
      <c r="FW39" s="29"/>
      <c r="FX39" s="57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4">
        <f>SUM(FZ39:GK39)</f>
        <v>0</v>
      </c>
      <c r="GM39" s="13"/>
      <c r="GN39" s="13"/>
      <c r="GO39" s="13">
        <f>SUM(GM39:GN39)</f>
        <v>0</v>
      </c>
      <c r="GP39" s="13"/>
      <c r="GQ39" s="13"/>
      <c r="GR39" s="14">
        <f aca="true" t="shared" si="170" ref="GR39:GR45">SUM(GP39:GQ39)</f>
        <v>0</v>
      </c>
      <c r="GS39" s="13"/>
      <c r="GT39" s="13"/>
      <c r="GU39" s="14">
        <f aca="true" t="shared" si="171" ref="GU39:GU45">SUM(GS39:GT39)</f>
        <v>0</v>
      </c>
      <c r="GV39" s="14"/>
      <c r="GW39" s="13"/>
      <c r="GX39" s="13"/>
      <c r="GY39" s="13"/>
      <c r="GZ39" s="13"/>
      <c r="HA39" s="13"/>
      <c r="HB39" s="13"/>
      <c r="HC39" s="13"/>
      <c r="HD39" s="14">
        <f>SUM(GW39:HC39)</f>
        <v>0</v>
      </c>
      <c r="HE39" s="14"/>
      <c r="HF39" s="13"/>
      <c r="HG39" s="13"/>
      <c r="HH39" s="13"/>
      <c r="HI39" s="13"/>
      <c r="HJ39" s="13"/>
      <c r="HK39" s="14">
        <f aca="true" t="shared" si="172" ref="HK39:HK45">SUM(HF39:HJ39)</f>
        <v>0</v>
      </c>
      <c r="HL39" s="13"/>
      <c r="HM39" s="13"/>
      <c r="HN39" s="13"/>
      <c r="HO39" s="13"/>
      <c r="HP39" s="13"/>
      <c r="HQ39" s="13"/>
      <c r="HR39" s="13"/>
      <c r="HS39" s="14">
        <f aca="true" t="shared" si="173" ref="HS39:HS45">SUM(HL39:HR39)</f>
        <v>0</v>
      </c>
      <c r="HT39" s="13"/>
      <c r="HU39" s="13"/>
      <c r="HV39" s="13"/>
      <c r="HW39" s="14">
        <f aca="true" t="shared" si="174" ref="HW39:HW45">SUM(HT39:HV39)</f>
        <v>0</v>
      </c>
      <c r="HX39" s="13"/>
      <c r="HY39" s="13"/>
      <c r="HZ39" s="14">
        <f aca="true" t="shared" si="175" ref="HZ39:HZ45">SUM(HX39:HY39)</f>
        <v>0</v>
      </c>
      <c r="IA39" s="14">
        <f aca="true" t="shared" si="176" ref="IA39:IA45">GO39+GR39+GU39+GV39+HE39+HK39+HS39+HW39+HZ39</f>
        <v>0</v>
      </c>
      <c r="IB39" s="15">
        <f aca="true" t="shared" si="177" ref="IB39:IB45">SUM(FZ39:GK39,GM39:GN39,GP39:GQ39,GS39:GT39,GW39:HC39,HF39:HJ39,HL39:HR39,HT39:HV39,,HX39:HY39)+GV39+HE39</f>
        <v>0</v>
      </c>
      <c r="IC39" s="15">
        <f aca="true" t="shared" si="178" ref="IC39:IC45">BE39+DN39+FU39+IB39</f>
        <v>-12303.909999999998</v>
      </c>
      <c r="ID39" s="15"/>
      <c r="IE39" s="29"/>
      <c r="IF39" s="57"/>
    </row>
    <row r="40" spans="1:240" ht="15.75" hidden="1">
      <c r="A40" s="12">
        <f aca="true" t="shared" si="179" ref="A40:A45">A39+1</f>
        <v>40537</v>
      </c>
      <c r="B40" s="12" t="s">
        <v>1</v>
      </c>
      <c r="C40" s="13"/>
      <c r="D40" s="13"/>
      <c r="E40" s="13">
        <v>50.82</v>
      </c>
      <c r="F40" s="13"/>
      <c r="G40" s="13"/>
      <c r="H40" s="13">
        <v>43.62</v>
      </c>
      <c r="I40" s="13"/>
      <c r="J40" s="13">
        <v>327.13</v>
      </c>
      <c r="K40" s="13"/>
      <c r="L40" s="13"/>
      <c r="M40" s="13">
        <v>110.15</v>
      </c>
      <c r="N40" s="13"/>
      <c r="O40" s="14">
        <f aca="true" t="shared" si="180" ref="O40:O45">SUM(C40:N40)</f>
        <v>531.72</v>
      </c>
      <c r="P40" s="13"/>
      <c r="Q40" s="13">
        <v>121.07</v>
      </c>
      <c r="R40" s="13">
        <f aca="true" t="shared" si="181" ref="R40:R45">SUM(P40:Q40)</f>
        <v>121.07</v>
      </c>
      <c r="S40" s="13"/>
      <c r="T40" s="13"/>
      <c r="U40" s="14">
        <f t="shared" si="143"/>
        <v>0</v>
      </c>
      <c r="V40" s="13"/>
      <c r="W40" s="13">
        <v>-30.87</v>
      </c>
      <c r="X40" s="14">
        <f t="shared" si="144"/>
        <v>-30.87</v>
      </c>
      <c r="Y40" s="14"/>
      <c r="Z40" s="13"/>
      <c r="AA40" s="13"/>
      <c r="AB40" s="13"/>
      <c r="AC40" s="13"/>
      <c r="AD40" s="13">
        <v>1872.71</v>
      </c>
      <c r="AE40" s="13"/>
      <c r="AF40" s="13"/>
      <c r="AG40" s="14">
        <f aca="true" t="shared" si="182" ref="AG40:AG45">SUM(Z40:AF40)</f>
        <v>1872.71</v>
      </c>
      <c r="AH40" s="14">
        <v>6.94</v>
      </c>
      <c r="AI40" s="13"/>
      <c r="AJ40" s="13"/>
      <c r="AK40" s="13"/>
      <c r="AL40" s="13"/>
      <c r="AM40" s="13"/>
      <c r="AN40" s="14">
        <f t="shared" si="145"/>
        <v>0</v>
      </c>
      <c r="AO40" s="13"/>
      <c r="AP40" s="13">
        <v>49.28</v>
      </c>
      <c r="AQ40" s="13"/>
      <c r="AR40" s="13"/>
      <c r="AS40" s="13"/>
      <c r="AT40" s="13"/>
      <c r="AU40" s="13"/>
      <c r="AV40" s="14">
        <f t="shared" si="146"/>
        <v>49.28</v>
      </c>
      <c r="AW40" s="13"/>
      <c r="AX40" s="13"/>
      <c r="AY40" s="13"/>
      <c r="AZ40" s="14">
        <f t="shared" si="147"/>
        <v>0</v>
      </c>
      <c r="BA40" s="13">
        <v>2617.86</v>
      </c>
      <c r="BB40" s="13">
        <v>1973.75</v>
      </c>
      <c r="BC40" s="14">
        <f t="shared" si="148"/>
        <v>4591.610000000001</v>
      </c>
      <c r="BD40" s="14">
        <f t="shared" si="149"/>
        <v>4738.030000000001</v>
      </c>
      <c r="BE40" s="15">
        <f t="shared" si="150"/>
        <v>7142.46</v>
      </c>
      <c r="BF40" s="29"/>
      <c r="BG40" s="29"/>
      <c r="BH40" s="41">
        <v>6276.3162</v>
      </c>
      <c r="BI40" s="41">
        <v>5263.3302</v>
      </c>
      <c r="BJ40" s="17">
        <f t="shared" si="151"/>
        <v>0</v>
      </c>
      <c r="BL40" s="13"/>
      <c r="BM40" s="13"/>
      <c r="BN40" s="13">
        <v>-0.55</v>
      </c>
      <c r="BO40" s="13"/>
      <c r="BP40" s="13"/>
      <c r="BQ40" s="13">
        <v>-0.3</v>
      </c>
      <c r="BR40" s="13"/>
      <c r="BS40" s="13">
        <v>-2.42</v>
      </c>
      <c r="BT40" s="13"/>
      <c r="BU40" s="13"/>
      <c r="BV40" s="13">
        <v>-0.74</v>
      </c>
      <c r="BW40" s="13"/>
      <c r="BX40" s="14">
        <f aca="true" t="shared" si="183" ref="BX40:BX45">SUM(BL40:BW40)</f>
        <v>-4.01</v>
      </c>
      <c r="BY40" s="13"/>
      <c r="BZ40" s="13">
        <v>-0.05</v>
      </c>
      <c r="CA40" s="13">
        <f aca="true" t="shared" si="184" ref="CA40:CA45">SUM(BY40:BZ40)</f>
        <v>-0.05</v>
      </c>
      <c r="CB40" s="13"/>
      <c r="CC40" s="13"/>
      <c r="CD40" s="14">
        <f t="shared" si="152"/>
        <v>0</v>
      </c>
      <c r="CE40" s="13"/>
      <c r="CF40" s="13">
        <v>-32.19</v>
      </c>
      <c r="CG40" s="14">
        <f t="shared" si="153"/>
        <v>-32.19</v>
      </c>
      <c r="CH40" s="14"/>
      <c r="CI40" s="13"/>
      <c r="CJ40" s="13"/>
      <c r="CK40" s="13"/>
      <c r="CL40" s="13"/>
      <c r="CM40" s="13"/>
      <c r="CN40" s="13"/>
      <c r="CO40" s="13"/>
      <c r="CP40" s="14">
        <f aca="true" t="shared" si="185" ref="CP40:CP45">SUM(CI40:CO40)</f>
        <v>0</v>
      </c>
      <c r="CQ40" s="14">
        <v>-0.01</v>
      </c>
      <c r="CR40" s="13"/>
      <c r="CS40" s="13"/>
      <c r="CT40" s="13"/>
      <c r="CU40" s="13"/>
      <c r="CV40" s="13"/>
      <c r="CW40" s="14">
        <f t="shared" si="154"/>
        <v>0</v>
      </c>
      <c r="CX40" s="13"/>
      <c r="CY40" s="13">
        <v>0.36</v>
      </c>
      <c r="CZ40" s="13"/>
      <c r="DA40" s="13"/>
      <c r="DB40" s="13"/>
      <c r="DC40" s="13"/>
      <c r="DD40" s="13"/>
      <c r="DE40" s="14">
        <f t="shared" si="155"/>
        <v>0.36</v>
      </c>
      <c r="DF40" s="13"/>
      <c r="DG40" s="13"/>
      <c r="DH40" s="13"/>
      <c r="DI40" s="14">
        <f t="shared" si="156"/>
        <v>0</v>
      </c>
      <c r="DJ40" s="13"/>
      <c r="DK40" s="13"/>
      <c r="DL40" s="14">
        <f t="shared" si="157"/>
        <v>0</v>
      </c>
      <c r="DM40" s="14">
        <f t="shared" si="158"/>
        <v>-31.889999999999993</v>
      </c>
      <c r="DN40" s="15">
        <f t="shared" si="159"/>
        <v>-35.9</v>
      </c>
      <c r="DO40" s="15">
        <f t="shared" si="160"/>
        <v>7106.56</v>
      </c>
      <c r="DP40" s="29"/>
      <c r="DQ40" s="57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4">
        <f aca="true" t="shared" si="186" ref="EE40:EE45">SUM(DS40:ED40)</f>
        <v>0</v>
      </c>
      <c r="EF40" s="13"/>
      <c r="EG40" s="13"/>
      <c r="EH40" s="13">
        <f aca="true" t="shared" si="187" ref="EH40:EH45">SUM(EF40:EG40)</f>
        <v>0</v>
      </c>
      <c r="EI40" s="13"/>
      <c r="EJ40" s="13"/>
      <c r="EK40" s="14">
        <f t="shared" si="161"/>
        <v>0</v>
      </c>
      <c r="EL40" s="13"/>
      <c r="EM40" s="13"/>
      <c r="EN40" s="14">
        <f t="shared" si="162"/>
        <v>0</v>
      </c>
      <c r="EO40" s="14"/>
      <c r="EP40" s="13"/>
      <c r="EQ40" s="13"/>
      <c r="ER40" s="13"/>
      <c r="ES40" s="13"/>
      <c r="ET40" s="13"/>
      <c r="EU40" s="13"/>
      <c r="EV40" s="13"/>
      <c r="EW40" s="14">
        <f aca="true" t="shared" si="188" ref="EW40:EW45">SUM(EP40:EV40)</f>
        <v>0</v>
      </c>
      <c r="EX40" s="14"/>
      <c r="EY40" s="13"/>
      <c r="EZ40" s="13"/>
      <c r="FA40" s="13"/>
      <c r="FB40" s="13"/>
      <c r="FC40" s="13"/>
      <c r="FD40" s="14">
        <f t="shared" si="163"/>
        <v>0</v>
      </c>
      <c r="FE40" s="13"/>
      <c r="FF40" s="13"/>
      <c r="FG40" s="13"/>
      <c r="FH40" s="13"/>
      <c r="FI40" s="13"/>
      <c r="FJ40" s="13"/>
      <c r="FK40" s="13"/>
      <c r="FL40" s="14">
        <f t="shared" si="164"/>
        <v>0</v>
      </c>
      <c r="FM40" s="13"/>
      <c r="FN40" s="13"/>
      <c r="FO40" s="13"/>
      <c r="FP40" s="14">
        <f t="shared" si="165"/>
        <v>0</v>
      </c>
      <c r="FQ40" s="13"/>
      <c r="FR40" s="13"/>
      <c r="FS40" s="14">
        <f t="shared" si="166"/>
        <v>0</v>
      </c>
      <c r="FT40" s="14">
        <f t="shared" si="167"/>
        <v>0</v>
      </c>
      <c r="FU40" s="15">
        <f t="shared" si="168"/>
        <v>0</v>
      </c>
      <c r="FV40" s="15">
        <f t="shared" si="169"/>
        <v>7106.56</v>
      </c>
      <c r="FW40" s="29"/>
      <c r="FX40" s="57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4">
        <f aca="true" t="shared" si="189" ref="GL40:GL45">SUM(FZ40:GK40)</f>
        <v>0</v>
      </c>
      <c r="GM40" s="13"/>
      <c r="GN40" s="13"/>
      <c r="GO40" s="13">
        <f aca="true" t="shared" si="190" ref="GO40:GO45">SUM(GM40:GN40)</f>
        <v>0</v>
      </c>
      <c r="GP40" s="13"/>
      <c r="GQ40" s="13"/>
      <c r="GR40" s="14">
        <f t="shared" si="170"/>
        <v>0</v>
      </c>
      <c r="GS40" s="13"/>
      <c r="GT40" s="13"/>
      <c r="GU40" s="14">
        <f t="shared" si="171"/>
        <v>0</v>
      </c>
      <c r="GV40" s="14"/>
      <c r="GW40" s="13"/>
      <c r="GX40" s="13"/>
      <c r="GY40" s="13"/>
      <c r="GZ40" s="13"/>
      <c r="HA40" s="13"/>
      <c r="HB40" s="13"/>
      <c r="HC40" s="13"/>
      <c r="HD40" s="14">
        <f aca="true" t="shared" si="191" ref="HD40:HD45">SUM(GW40:HC40)</f>
        <v>0</v>
      </c>
      <c r="HE40" s="14"/>
      <c r="HF40" s="13"/>
      <c r="HG40" s="13"/>
      <c r="HH40" s="13"/>
      <c r="HI40" s="13"/>
      <c r="HJ40" s="13"/>
      <c r="HK40" s="14">
        <f t="shared" si="172"/>
        <v>0</v>
      </c>
      <c r="HL40" s="13"/>
      <c r="HM40" s="13"/>
      <c r="HN40" s="13"/>
      <c r="HO40" s="13"/>
      <c r="HP40" s="13"/>
      <c r="HQ40" s="13"/>
      <c r="HR40" s="13"/>
      <c r="HS40" s="14">
        <f t="shared" si="173"/>
        <v>0</v>
      </c>
      <c r="HT40" s="13"/>
      <c r="HU40" s="13"/>
      <c r="HV40" s="13"/>
      <c r="HW40" s="14">
        <f t="shared" si="174"/>
        <v>0</v>
      </c>
      <c r="HX40" s="13"/>
      <c r="HY40" s="13"/>
      <c r="HZ40" s="14">
        <f t="shared" si="175"/>
        <v>0</v>
      </c>
      <c r="IA40" s="14">
        <f t="shared" si="176"/>
        <v>0</v>
      </c>
      <c r="IB40" s="15">
        <f t="shared" si="177"/>
        <v>0</v>
      </c>
      <c r="IC40" s="15">
        <f t="shared" si="178"/>
        <v>7106.56</v>
      </c>
      <c r="ID40" s="15"/>
      <c r="IE40" s="29"/>
      <c r="IF40" s="57"/>
    </row>
    <row r="41" spans="1:240" ht="15.75" hidden="1">
      <c r="A41" s="12">
        <f t="shared" si="179"/>
        <v>40538</v>
      </c>
      <c r="B41" s="12" t="s">
        <v>1</v>
      </c>
      <c r="C41" s="13"/>
      <c r="D41" s="13"/>
      <c r="E41" s="13">
        <v>-88.86</v>
      </c>
      <c r="F41" s="13"/>
      <c r="G41" s="13"/>
      <c r="H41" s="13">
        <v>-20.89</v>
      </c>
      <c r="I41" s="13"/>
      <c r="J41" s="13">
        <v>-256.16</v>
      </c>
      <c r="K41" s="13"/>
      <c r="L41" s="13"/>
      <c r="M41" s="13">
        <v>-105.04</v>
      </c>
      <c r="N41" s="13"/>
      <c r="O41" s="14">
        <f t="shared" si="180"/>
        <v>-470.95000000000005</v>
      </c>
      <c r="P41" s="13"/>
      <c r="Q41" s="13">
        <v>115.59</v>
      </c>
      <c r="R41" s="13">
        <f t="shared" si="181"/>
        <v>115.59</v>
      </c>
      <c r="S41" s="13"/>
      <c r="T41" s="13"/>
      <c r="U41" s="14">
        <f t="shared" si="143"/>
        <v>0</v>
      </c>
      <c r="V41" s="13"/>
      <c r="W41" s="13">
        <v>-52.83</v>
      </c>
      <c r="X41" s="14">
        <f t="shared" si="144"/>
        <v>-52.83</v>
      </c>
      <c r="Y41" s="14"/>
      <c r="Z41" s="13"/>
      <c r="AA41" s="13"/>
      <c r="AB41" s="13"/>
      <c r="AC41" s="13"/>
      <c r="AD41" s="13">
        <v>-4168.98</v>
      </c>
      <c r="AE41" s="13"/>
      <c r="AF41" s="13"/>
      <c r="AG41" s="14">
        <f t="shared" si="182"/>
        <v>-4168.98</v>
      </c>
      <c r="AH41" s="14">
        <v>3078.62</v>
      </c>
      <c r="AI41" s="13"/>
      <c r="AJ41" s="13"/>
      <c r="AK41" s="13"/>
      <c r="AL41" s="13"/>
      <c r="AM41" s="13"/>
      <c r="AN41" s="14">
        <f t="shared" si="145"/>
        <v>0</v>
      </c>
      <c r="AO41" s="13"/>
      <c r="AP41" s="13"/>
      <c r="AQ41" s="13"/>
      <c r="AR41" s="13"/>
      <c r="AS41" s="13"/>
      <c r="AT41" s="13"/>
      <c r="AU41" s="13"/>
      <c r="AV41" s="14">
        <f t="shared" si="146"/>
        <v>0</v>
      </c>
      <c r="AW41" s="13"/>
      <c r="AX41" s="13"/>
      <c r="AY41" s="13"/>
      <c r="AZ41" s="14">
        <f t="shared" si="147"/>
        <v>0</v>
      </c>
      <c r="BA41" s="13">
        <v>2673.12</v>
      </c>
      <c r="BB41" s="13">
        <v>1979.34</v>
      </c>
      <c r="BC41" s="14">
        <f t="shared" si="148"/>
        <v>4652.46</v>
      </c>
      <c r="BD41" s="14">
        <f t="shared" si="149"/>
        <v>7793.84</v>
      </c>
      <c r="BE41" s="15">
        <f t="shared" si="150"/>
        <v>3153.9100000000008</v>
      </c>
      <c r="BF41" s="29"/>
      <c r="BG41" s="29"/>
      <c r="BH41" s="41">
        <v>6408.6918</v>
      </c>
      <c r="BI41" s="41">
        <v>5277.7289</v>
      </c>
      <c r="BJ41" s="17">
        <f t="shared" si="151"/>
        <v>0</v>
      </c>
      <c r="BL41" s="13"/>
      <c r="BM41" s="13"/>
      <c r="BN41" s="13">
        <v>-0.51</v>
      </c>
      <c r="BO41" s="13"/>
      <c r="BP41" s="13"/>
      <c r="BQ41" s="13">
        <v>-0.19</v>
      </c>
      <c r="BR41" s="13"/>
      <c r="BS41" s="13">
        <v>-1.91</v>
      </c>
      <c r="BT41" s="13"/>
      <c r="BU41" s="13"/>
      <c r="BV41" s="13">
        <v>-0.99</v>
      </c>
      <c r="BW41" s="13"/>
      <c r="BX41" s="14">
        <f t="shared" si="183"/>
        <v>-3.5999999999999996</v>
      </c>
      <c r="BY41" s="13"/>
      <c r="BZ41" s="13">
        <v>-0.06</v>
      </c>
      <c r="CA41" s="13">
        <f t="shared" si="184"/>
        <v>-0.06</v>
      </c>
      <c r="CB41" s="13"/>
      <c r="CC41" s="13"/>
      <c r="CD41" s="14">
        <f t="shared" si="152"/>
        <v>0</v>
      </c>
      <c r="CE41" s="13"/>
      <c r="CF41" s="13">
        <v>-66.85</v>
      </c>
      <c r="CG41" s="14">
        <f t="shared" si="153"/>
        <v>-66.85</v>
      </c>
      <c r="CH41" s="14"/>
      <c r="CI41" s="13"/>
      <c r="CJ41" s="13"/>
      <c r="CK41" s="13"/>
      <c r="CL41" s="13"/>
      <c r="CM41" s="13"/>
      <c r="CN41" s="13"/>
      <c r="CO41" s="13"/>
      <c r="CP41" s="14">
        <f t="shared" si="185"/>
        <v>0</v>
      </c>
      <c r="CQ41" s="14">
        <v>-123.13</v>
      </c>
      <c r="CR41" s="13"/>
      <c r="CS41" s="13"/>
      <c r="CT41" s="13"/>
      <c r="CU41" s="13"/>
      <c r="CV41" s="13"/>
      <c r="CW41" s="14">
        <f t="shared" si="154"/>
        <v>0</v>
      </c>
      <c r="CX41" s="13"/>
      <c r="CY41" s="13"/>
      <c r="CZ41" s="13"/>
      <c r="DA41" s="13"/>
      <c r="DB41" s="13"/>
      <c r="DC41" s="13"/>
      <c r="DD41" s="13"/>
      <c r="DE41" s="14">
        <f t="shared" si="155"/>
        <v>0</v>
      </c>
      <c r="DF41" s="13"/>
      <c r="DG41" s="13"/>
      <c r="DH41" s="13"/>
      <c r="DI41" s="14">
        <f t="shared" si="156"/>
        <v>0</v>
      </c>
      <c r="DJ41" s="13"/>
      <c r="DK41" s="13"/>
      <c r="DL41" s="14">
        <f t="shared" si="157"/>
        <v>0</v>
      </c>
      <c r="DM41" s="14">
        <f t="shared" si="158"/>
        <v>-190.04</v>
      </c>
      <c r="DN41" s="15">
        <f t="shared" si="159"/>
        <v>-193.64</v>
      </c>
      <c r="DO41" s="15">
        <f t="shared" si="160"/>
        <v>2960.270000000001</v>
      </c>
      <c r="DP41" s="29"/>
      <c r="DQ41" s="57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4">
        <f t="shared" si="186"/>
        <v>0</v>
      </c>
      <c r="EF41" s="13"/>
      <c r="EG41" s="13"/>
      <c r="EH41" s="13">
        <f t="shared" si="187"/>
        <v>0</v>
      </c>
      <c r="EI41" s="13"/>
      <c r="EJ41" s="13"/>
      <c r="EK41" s="14">
        <f t="shared" si="161"/>
        <v>0</v>
      </c>
      <c r="EL41" s="13"/>
      <c r="EM41" s="13"/>
      <c r="EN41" s="14">
        <f t="shared" si="162"/>
        <v>0</v>
      </c>
      <c r="EO41" s="14"/>
      <c r="EP41" s="13"/>
      <c r="EQ41" s="13"/>
      <c r="ER41" s="13"/>
      <c r="ES41" s="13"/>
      <c r="ET41" s="13"/>
      <c r="EU41" s="13"/>
      <c r="EV41" s="13"/>
      <c r="EW41" s="14">
        <f t="shared" si="188"/>
        <v>0</v>
      </c>
      <c r="EX41" s="14"/>
      <c r="EY41" s="13"/>
      <c r="EZ41" s="13"/>
      <c r="FA41" s="13"/>
      <c r="FB41" s="13"/>
      <c r="FC41" s="13"/>
      <c r="FD41" s="14">
        <f t="shared" si="163"/>
        <v>0</v>
      </c>
      <c r="FE41" s="13"/>
      <c r="FF41" s="13"/>
      <c r="FG41" s="13"/>
      <c r="FH41" s="13"/>
      <c r="FI41" s="13"/>
      <c r="FJ41" s="13"/>
      <c r="FK41" s="13"/>
      <c r="FL41" s="14">
        <f t="shared" si="164"/>
        <v>0</v>
      </c>
      <c r="FM41" s="13"/>
      <c r="FN41" s="13"/>
      <c r="FO41" s="13"/>
      <c r="FP41" s="14">
        <f t="shared" si="165"/>
        <v>0</v>
      </c>
      <c r="FQ41" s="13"/>
      <c r="FR41" s="13"/>
      <c r="FS41" s="14">
        <f t="shared" si="166"/>
        <v>0</v>
      </c>
      <c r="FT41" s="14">
        <f t="shared" si="167"/>
        <v>0</v>
      </c>
      <c r="FU41" s="15">
        <f t="shared" si="168"/>
        <v>0</v>
      </c>
      <c r="FV41" s="15">
        <f t="shared" si="169"/>
        <v>2960.270000000001</v>
      </c>
      <c r="FW41" s="29"/>
      <c r="FX41" s="57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4">
        <f t="shared" si="189"/>
        <v>0</v>
      </c>
      <c r="GM41" s="13"/>
      <c r="GN41" s="13"/>
      <c r="GO41" s="13">
        <f t="shared" si="190"/>
        <v>0</v>
      </c>
      <c r="GP41" s="13"/>
      <c r="GQ41" s="13"/>
      <c r="GR41" s="14">
        <f t="shared" si="170"/>
        <v>0</v>
      </c>
      <c r="GS41" s="13"/>
      <c r="GT41" s="13"/>
      <c r="GU41" s="14">
        <f t="shared" si="171"/>
        <v>0</v>
      </c>
      <c r="GV41" s="14"/>
      <c r="GW41" s="13"/>
      <c r="GX41" s="13"/>
      <c r="GY41" s="13"/>
      <c r="GZ41" s="13"/>
      <c r="HA41" s="13"/>
      <c r="HB41" s="13"/>
      <c r="HC41" s="13"/>
      <c r="HD41" s="14">
        <f t="shared" si="191"/>
        <v>0</v>
      </c>
      <c r="HE41" s="14"/>
      <c r="HF41" s="13"/>
      <c r="HG41" s="13"/>
      <c r="HH41" s="13"/>
      <c r="HI41" s="13"/>
      <c r="HJ41" s="13"/>
      <c r="HK41" s="14">
        <f t="shared" si="172"/>
        <v>0</v>
      </c>
      <c r="HL41" s="13"/>
      <c r="HM41" s="13"/>
      <c r="HN41" s="13"/>
      <c r="HO41" s="13"/>
      <c r="HP41" s="13"/>
      <c r="HQ41" s="13"/>
      <c r="HR41" s="13"/>
      <c r="HS41" s="14">
        <f t="shared" si="173"/>
        <v>0</v>
      </c>
      <c r="HT41" s="13"/>
      <c r="HU41" s="13"/>
      <c r="HV41" s="13"/>
      <c r="HW41" s="14">
        <f t="shared" si="174"/>
        <v>0</v>
      </c>
      <c r="HX41" s="13"/>
      <c r="HY41" s="13"/>
      <c r="HZ41" s="14">
        <f t="shared" si="175"/>
        <v>0</v>
      </c>
      <c r="IA41" s="14">
        <f t="shared" si="176"/>
        <v>0</v>
      </c>
      <c r="IB41" s="15">
        <f t="shared" si="177"/>
        <v>0</v>
      </c>
      <c r="IC41" s="15">
        <f t="shared" si="178"/>
        <v>2960.270000000001</v>
      </c>
      <c r="ID41" s="15"/>
      <c r="IE41" s="29"/>
      <c r="IF41" s="57"/>
    </row>
    <row r="42" spans="1:240" ht="15.75" hidden="1">
      <c r="A42" s="12">
        <f t="shared" si="179"/>
        <v>40539</v>
      </c>
      <c r="B42" s="12" t="s">
        <v>1</v>
      </c>
      <c r="C42" s="13"/>
      <c r="D42" s="13"/>
      <c r="E42" s="13">
        <v>-40.03</v>
      </c>
      <c r="F42" s="13"/>
      <c r="G42" s="13"/>
      <c r="H42" s="13">
        <v>-2.66</v>
      </c>
      <c r="I42" s="13"/>
      <c r="J42" s="13">
        <v>-55.65</v>
      </c>
      <c r="K42" s="13"/>
      <c r="L42" s="13"/>
      <c r="M42" s="13">
        <v>-20.23</v>
      </c>
      <c r="N42" s="13"/>
      <c r="O42" s="14">
        <f t="shared" si="180"/>
        <v>-118.57000000000001</v>
      </c>
      <c r="P42" s="13"/>
      <c r="Q42" s="13">
        <v>117.24</v>
      </c>
      <c r="R42" s="13">
        <f t="shared" si="181"/>
        <v>117.24</v>
      </c>
      <c r="S42" s="13"/>
      <c r="T42" s="13">
        <v>11.48</v>
      </c>
      <c r="U42" s="14">
        <f t="shared" si="143"/>
        <v>11.48</v>
      </c>
      <c r="V42" s="13"/>
      <c r="W42" s="13">
        <v>-46.47</v>
      </c>
      <c r="X42" s="14">
        <f t="shared" si="144"/>
        <v>-46.47</v>
      </c>
      <c r="Y42" s="14"/>
      <c r="Z42" s="13"/>
      <c r="AA42" s="13"/>
      <c r="AB42" s="13"/>
      <c r="AC42" s="13"/>
      <c r="AD42" s="13">
        <v>-3645.87</v>
      </c>
      <c r="AE42" s="13"/>
      <c r="AF42" s="13"/>
      <c r="AG42" s="14">
        <f t="shared" si="182"/>
        <v>-3645.87</v>
      </c>
      <c r="AH42" s="14">
        <v>9868.73</v>
      </c>
      <c r="AI42" s="13"/>
      <c r="AJ42" s="13"/>
      <c r="AK42" s="13"/>
      <c r="AL42" s="13"/>
      <c r="AM42" s="13"/>
      <c r="AN42" s="14">
        <f t="shared" si="145"/>
        <v>0</v>
      </c>
      <c r="AO42" s="13"/>
      <c r="AP42" s="13">
        <v>1.46</v>
      </c>
      <c r="AQ42" s="13"/>
      <c r="AR42" s="13"/>
      <c r="AS42" s="13">
        <v>-35.6</v>
      </c>
      <c r="AT42" s="13"/>
      <c r="AU42" s="13"/>
      <c r="AV42" s="14">
        <f t="shared" si="146"/>
        <v>-34.14</v>
      </c>
      <c r="AW42" s="13"/>
      <c r="AX42" s="13"/>
      <c r="AY42" s="13"/>
      <c r="AZ42" s="14">
        <f t="shared" si="147"/>
        <v>0</v>
      </c>
      <c r="BA42" s="13">
        <v>2811.75</v>
      </c>
      <c r="BB42" s="13">
        <v>1986.84</v>
      </c>
      <c r="BC42" s="14">
        <f t="shared" si="148"/>
        <v>4798.59</v>
      </c>
      <c r="BD42" s="14">
        <f t="shared" si="149"/>
        <v>14715.43</v>
      </c>
      <c r="BE42" s="15">
        <f t="shared" si="150"/>
        <v>10950.99</v>
      </c>
      <c r="BF42" s="29"/>
      <c r="BG42" s="29"/>
      <c r="BH42" s="41">
        <v>6741.2464</v>
      </c>
      <c r="BI42" s="41">
        <v>5298.2334</v>
      </c>
      <c r="BJ42" s="17">
        <f t="shared" si="151"/>
        <v>0</v>
      </c>
      <c r="BL42" s="13"/>
      <c r="BM42" s="13"/>
      <c r="BN42" s="13">
        <v>-0.69</v>
      </c>
      <c r="BO42" s="13"/>
      <c r="BP42" s="13"/>
      <c r="BQ42" s="13">
        <v>-0.22</v>
      </c>
      <c r="BR42" s="13"/>
      <c r="BS42" s="13">
        <v>-2.84</v>
      </c>
      <c r="BT42" s="13"/>
      <c r="BU42" s="13"/>
      <c r="BV42" s="13">
        <v>-0.86</v>
      </c>
      <c r="BW42" s="13"/>
      <c r="BX42" s="14">
        <f t="shared" si="183"/>
        <v>-4.61</v>
      </c>
      <c r="BY42" s="13"/>
      <c r="BZ42" s="13">
        <v>-0.1</v>
      </c>
      <c r="CA42" s="13">
        <f t="shared" si="184"/>
        <v>-0.1</v>
      </c>
      <c r="CB42" s="13"/>
      <c r="CC42" s="13"/>
      <c r="CD42" s="14">
        <f t="shared" si="152"/>
        <v>0</v>
      </c>
      <c r="CE42" s="13"/>
      <c r="CF42" s="13">
        <v>-17.47</v>
      </c>
      <c r="CG42" s="14">
        <f t="shared" si="153"/>
        <v>-17.47</v>
      </c>
      <c r="CH42" s="14"/>
      <c r="CI42" s="13"/>
      <c r="CJ42" s="13"/>
      <c r="CK42" s="13"/>
      <c r="CL42" s="13"/>
      <c r="CM42" s="13"/>
      <c r="CN42" s="13"/>
      <c r="CO42" s="13"/>
      <c r="CP42" s="14">
        <f t="shared" si="185"/>
        <v>0</v>
      </c>
      <c r="CQ42" s="14">
        <v>-230.88</v>
      </c>
      <c r="CR42" s="13"/>
      <c r="CS42" s="13"/>
      <c r="CT42" s="13"/>
      <c r="CU42" s="13"/>
      <c r="CV42" s="13"/>
      <c r="CW42" s="14">
        <f t="shared" si="154"/>
        <v>0</v>
      </c>
      <c r="CX42" s="13"/>
      <c r="CY42" s="13">
        <v>-0.01</v>
      </c>
      <c r="CZ42" s="13"/>
      <c r="DA42" s="13"/>
      <c r="DB42" s="13">
        <v>0.02</v>
      </c>
      <c r="DC42" s="13"/>
      <c r="DD42" s="13"/>
      <c r="DE42" s="14">
        <f t="shared" si="155"/>
        <v>0.01</v>
      </c>
      <c r="DF42" s="13"/>
      <c r="DG42" s="13"/>
      <c r="DH42" s="13"/>
      <c r="DI42" s="14">
        <f t="shared" si="156"/>
        <v>0</v>
      </c>
      <c r="DJ42" s="13"/>
      <c r="DK42" s="13"/>
      <c r="DL42" s="14">
        <f t="shared" si="157"/>
        <v>0</v>
      </c>
      <c r="DM42" s="14">
        <f t="shared" si="158"/>
        <v>-248.44</v>
      </c>
      <c r="DN42" s="15">
        <f t="shared" si="159"/>
        <v>-253.05</v>
      </c>
      <c r="DO42" s="15">
        <f t="shared" si="160"/>
        <v>10697.94</v>
      </c>
      <c r="DP42" s="29"/>
      <c r="DQ42" s="57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4">
        <f t="shared" si="186"/>
        <v>0</v>
      </c>
      <c r="EF42" s="13"/>
      <c r="EG42" s="13"/>
      <c r="EH42" s="13">
        <f t="shared" si="187"/>
        <v>0</v>
      </c>
      <c r="EI42" s="13"/>
      <c r="EJ42" s="13"/>
      <c r="EK42" s="14">
        <f t="shared" si="161"/>
        <v>0</v>
      </c>
      <c r="EL42" s="13"/>
      <c r="EM42" s="13"/>
      <c r="EN42" s="14">
        <f t="shared" si="162"/>
        <v>0</v>
      </c>
      <c r="EO42" s="14"/>
      <c r="EP42" s="13"/>
      <c r="EQ42" s="13"/>
      <c r="ER42" s="13"/>
      <c r="ES42" s="13"/>
      <c r="ET42" s="13"/>
      <c r="EU42" s="13"/>
      <c r="EV42" s="13"/>
      <c r="EW42" s="14">
        <f t="shared" si="188"/>
        <v>0</v>
      </c>
      <c r="EX42" s="14"/>
      <c r="EY42" s="13"/>
      <c r="EZ42" s="13"/>
      <c r="FA42" s="13"/>
      <c r="FB42" s="13"/>
      <c r="FC42" s="13"/>
      <c r="FD42" s="14">
        <f t="shared" si="163"/>
        <v>0</v>
      </c>
      <c r="FE42" s="13"/>
      <c r="FF42" s="13"/>
      <c r="FG42" s="13"/>
      <c r="FH42" s="13"/>
      <c r="FI42" s="13"/>
      <c r="FJ42" s="13"/>
      <c r="FK42" s="13"/>
      <c r="FL42" s="14">
        <f t="shared" si="164"/>
        <v>0</v>
      </c>
      <c r="FM42" s="13"/>
      <c r="FN42" s="13"/>
      <c r="FO42" s="13"/>
      <c r="FP42" s="14">
        <f t="shared" si="165"/>
        <v>0</v>
      </c>
      <c r="FQ42" s="13"/>
      <c r="FR42" s="13"/>
      <c r="FS42" s="14">
        <f t="shared" si="166"/>
        <v>0</v>
      </c>
      <c r="FT42" s="14">
        <f t="shared" si="167"/>
        <v>0</v>
      </c>
      <c r="FU42" s="15">
        <f t="shared" si="168"/>
        <v>0</v>
      </c>
      <c r="FV42" s="15">
        <f t="shared" si="169"/>
        <v>10697.94</v>
      </c>
      <c r="FW42" s="29"/>
      <c r="FX42" s="57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4">
        <f t="shared" si="189"/>
        <v>0</v>
      </c>
      <c r="GM42" s="13"/>
      <c r="GN42" s="13"/>
      <c r="GO42" s="13">
        <f t="shared" si="190"/>
        <v>0</v>
      </c>
      <c r="GP42" s="13"/>
      <c r="GQ42" s="13"/>
      <c r="GR42" s="14">
        <f t="shared" si="170"/>
        <v>0</v>
      </c>
      <c r="GS42" s="13"/>
      <c r="GT42" s="13"/>
      <c r="GU42" s="14">
        <f t="shared" si="171"/>
        <v>0</v>
      </c>
      <c r="GV42" s="14"/>
      <c r="GW42" s="13"/>
      <c r="GX42" s="13"/>
      <c r="GY42" s="13"/>
      <c r="GZ42" s="13"/>
      <c r="HA42" s="13"/>
      <c r="HB42" s="13"/>
      <c r="HC42" s="13"/>
      <c r="HD42" s="14">
        <f t="shared" si="191"/>
        <v>0</v>
      </c>
      <c r="HE42" s="14"/>
      <c r="HF42" s="13"/>
      <c r="HG42" s="13"/>
      <c r="HH42" s="13"/>
      <c r="HI42" s="13"/>
      <c r="HJ42" s="13"/>
      <c r="HK42" s="14">
        <f t="shared" si="172"/>
        <v>0</v>
      </c>
      <c r="HL42" s="13"/>
      <c r="HM42" s="13"/>
      <c r="HN42" s="13"/>
      <c r="HO42" s="13"/>
      <c r="HP42" s="13"/>
      <c r="HQ42" s="13"/>
      <c r="HR42" s="13"/>
      <c r="HS42" s="14">
        <f t="shared" si="173"/>
        <v>0</v>
      </c>
      <c r="HT42" s="13"/>
      <c r="HU42" s="13"/>
      <c r="HV42" s="13"/>
      <c r="HW42" s="14">
        <f t="shared" si="174"/>
        <v>0</v>
      </c>
      <c r="HX42" s="13"/>
      <c r="HY42" s="13"/>
      <c r="HZ42" s="14">
        <f t="shared" si="175"/>
        <v>0</v>
      </c>
      <c r="IA42" s="14">
        <f t="shared" si="176"/>
        <v>0</v>
      </c>
      <c r="IB42" s="15">
        <f t="shared" si="177"/>
        <v>0</v>
      </c>
      <c r="IC42" s="15">
        <f t="shared" si="178"/>
        <v>10697.94</v>
      </c>
      <c r="ID42" s="15"/>
      <c r="IE42" s="29"/>
      <c r="IF42" s="57"/>
    </row>
    <row r="43" spans="1:240" ht="15.75" hidden="1">
      <c r="A43" s="12">
        <f t="shared" si="179"/>
        <v>40540</v>
      </c>
      <c r="B43" s="12" t="s">
        <v>1</v>
      </c>
      <c r="C43" s="13"/>
      <c r="D43" s="13"/>
      <c r="E43" s="13">
        <v>26.52</v>
      </c>
      <c r="F43" s="13"/>
      <c r="G43" s="13"/>
      <c r="H43" s="13">
        <v>24</v>
      </c>
      <c r="I43" s="13"/>
      <c r="J43" s="13">
        <v>168.46</v>
      </c>
      <c r="K43" s="13"/>
      <c r="L43" s="13"/>
      <c r="M43" s="13">
        <v>95.46</v>
      </c>
      <c r="N43" s="13"/>
      <c r="O43" s="14">
        <f t="shared" si="180"/>
        <v>314.44</v>
      </c>
      <c r="P43" s="13"/>
      <c r="Q43" s="13">
        <v>121.71</v>
      </c>
      <c r="R43" s="13">
        <f t="shared" si="181"/>
        <v>121.71</v>
      </c>
      <c r="S43" s="13"/>
      <c r="T43" s="13"/>
      <c r="U43" s="14">
        <f t="shared" si="143"/>
        <v>0</v>
      </c>
      <c r="V43" s="13"/>
      <c r="W43" s="13">
        <v>-20.4</v>
      </c>
      <c r="X43" s="14">
        <f t="shared" si="144"/>
        <v>-20.4</v>
      </c>
      <c r="Y43" s="14"/>
      <c r="Z43" s="13"/>
      <c r="AA43" s="13"/>
      <c r="AB43" s="13"/>
      <c r="AC43" s="13"/>
      <c r="AD43" s="13">
        <v>-3426.45</v>
      </c>
      <c r="AE43" s="13"/>
      <c r="AF43" s="13"/>
      <c r="AG43" s="14">
        <f t="shared" si="182"/>
        <v>-3426.45</v>
      </c>
      <c r="AH43" s="14">
        <v>435.48</v>
      </c>
      <c r="AI43" s="13"/>
      <c r="AJ43" s="13"/>
      <c r="AK43" s="13"/>
      <c r="AL43" s="13"/>
      <c r="AM43" s="13"/>
      <c r="AN43" s="14">
        <f t="shared" si="145"/>
        <v>0</v>
      </c>
      <c r="AO43" s="13"/>
      <c r="AP43" s="13"/>
      <c r="AQ43" s="13"/>
      <c r="AR43" s="13"/>
      <c r="AS43" s="13"/>
      <c r="AT43" s="13"/>
      <c r="AU43" s="13"/>
      <c r="AV43" s="14">
        <f t="shared" si="146"/>
        <v>0</v>
      </c>
      <c r="AW43" s="13"/>
      <c r="AX43" s="13"/>
      <c r="AY43" s="13"/>
      <c r="AZ43" s="14">
        <f t="shared" si="147"/>
        <v>0</v>
      </c>
      <c r="BA43" s="13">
        <v>2612.91</v>
      </c>
      <c r="BB43" s="13">
        <v>1980.73</v>
      </c>
      <c r="BC43" s="14">
        <f t="shared" si="148"/>
        <v>4593.639999999999</v>
      </c>
      <c r="BD43" s="14">
        <f t="shared" si="149"/>
        <v>5130.429999999999</v>
      </c>
      <c r="BE43" s="15">
        <f t="shared" si="150"/>
        <v>2018.42</v>
      </c>
      <c r="BH43" s="42">
        <v>6264.3827</v>
      </c>
      <c r="BI43" s="42">
        <v>5281.5763</v>
      </c>
      <c r="BJ43" s="17">
        <f t="shared" si="151"/>
        <v>0</v>
      </c>
      <c r="BL43" s="13"/>
      <c r="BM43" s="13"/>
      <c r="BN43" s="13">
        <v>-0.38</v>
      </c>
      <c r="BO43" s="13"/>
      <c r="BP43" s="13"/>
      <c r="BQ43" s="13">
        <v>-0.23</v>
      </c>
      <c r="BR43" s="13"/>
      <c r="BS43" s="13">
        <v>-1.55</v>
      </c>
      <c r="BT43" s="13"/>
      <c r="BU43" s="13"/>
      <c r="BV43" s="13">
        <v>-0.65</v>
      </c>
      <c r="BW43" s="13"/>
      <c r="BX43" s="14">
        <f t="shared" si="183"/>
        <v>-2.81</v>
      </c>
      <c r="BY43" s="13"/>
      <c r="BZ43" s="13">
        <v>-0.05</v>
      </c>
      <c r="CA43" s="13">
        <f t="shared" si="184"/>
        <v>-0.05</v>
      </c>
      <c r="CB43" s="13"/>
      <c r="CC43" s="13"/>
      <c r="CD43" s="14">
        <f t="shared" si="152"/>
        <v>0</v>
      </c>
      <c r="CE43" s="13"/>
      <c r="CF43" s="13">
        <v>-5.92</v>
      </c>
      <c r="CG43" s="14">
        <f t="shared" si="153"/>
        <v>-5.92</v>
      </c>
      <c r="CH43" s="14"/>
      <c r="CI43" s="13"/>
      <c r="CJ43" s="13"/>
      <c r="CK43" s="13"/>
      <c r="CL43" s="13"/>
      <c r="CM43" s="13"/>
      <c r="CN43" s="13"/>
      <c r="CO43" s="13"/>
      <c r="CP43" s="14">
        <f t="shared" si="185"/>
        <v>0</v>
      </c>
      <c r="CQ43" s="14">
        <v>-9.61</v>
      </c>
      <c r="CR43" s="13"/>
      <c r="CS43" s="13"/>
      <c r="CT43" s="13"/>
      <c r="CU43" s="13"/>
      <c r="CV43" s="13"/>
      <c r="CW43" s="14">
        <f t="shared" si="154"/>
        <v>0</v>
      </c>
      <c r="CX43" s="13"/>
      <c r="CY43" s="13"/>
      <c r="CZ43" s="13"/>
      <c r="DA43" s="13"/>
      <c r="DB43" s="13"/>
      <c r="DC43" s="13"/>
      <c r="DD43" s="13"/>
      <c r="DE43" s="14">
        <f t="shared" si="155"/>
        <v>0</v>
      </c>
      <c r="DF43" s="13"/>
      <c r="DG43" s="13"/>
      <c r="DH43" s="13"/>
      <c r="DI43" s="14">
        <f t="shared" si="156"/>
        <v>0</v>
      </c>
      <c r="DJ43" s="13"/>
      <c r="DK43" s="13"/>
      <c r="DL43" s="14">
        <f t="shared" si="157"/>
        <v>0</v>
      </c>
      <c r="DM43" s="14">
        <f t="shared" si="158"/>
        <v>-15.579999999999998</v>
      </c>
      <c r="DN43" s="15">
        <f t="shared" si="159"/>
        <v>-18.39</v>
      </c>
      <c r="DO43" s="15">
        <f t="shared" si="160"/>
        <v>2000.03</v>
      </c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4">
        <f t="shared" si="186"/>
        <v>0</v>
      </c>
      <c r="EF43" s="13"/>
      <c r="EG43" s="13"/>
      <c r="EH43" s="13">
        <f t="shared" si="187"/>
        <v>0</v>
      </c>
      <c r="EI43" s="13"/>
      <c r="EJ43" s="13"/>
      <c r="EK43" s="14">
        <f t="shared" si="161"/>
        <v>0</v>
      </c>
      <c r="EL43" s="13"/>
      <c r="EM43" s="13"/>
      <c r="EN43" s="14">
        <f t="shared" si="162"/>
        <v>0</v>
      </c>
      <c r="EO43" s="14"/>
      <c r="EP43" s="13"/>
      <c r="EQ43" s="13"/>
      <c r="ER43" s="13"/>
      <c r="ES43" s="13"/>
      <c r="ET43" s="13"/>
      <c r="EU43" s="13"/>
      <c r="EV43" s="13"/>
      <c r="EW43" s="14">
        <f t="shared" si="188"/>
        <v>0</v>
      </c>
      <c r="EX43" s="14"/>
      <c r="EY43" s="13"/>
      <c r="EZ43" s="13"/>
      <c r="FA43" s="13"/>
      <c r="FB43" s="13"/>
      <c r="FC43" s="13"/>
      <c r="FD43" s="14">
        <f t="shared" si="163"/>
        <v>0</v>
      </c>
      <c r="FE43" s="13"/>
      <c r="FF43" s="13"/>
      <c r="FG43" s="13"/>
      <c r="FH43" s="13"/>
      <c r="FI43" s="13"/>
      <c r="FJ43" s="13"/>
      <c r="FK43" s="13"/>
      <c r="FL43" s="14">
        <f t="shared" si="164"/>
        <v>0</v>
      </c>
      <c r="FM43" s="13"/>
      <c r="FN43" s="13"/>
      <c r="FO43" s="13"/>
      <c r="FP43" s="14">
        <f t="shared" si="165"/>
        <v>0</v>
      </c>
      <c r="FQ43" s="13"/>
      <c r="FR43" s="13"/>
      <c r="FS43" s="14">
        <f t="shared" si="166"/>
        <v>0</v>
      </c>
      <c r="FT43" s="14">
        <f t="shared" si="167"/>
        <v>0</v>
      </c>
      <c r="FU43" s="15">
        <f t="shared" si="168"/>
        <v>0</v>
      </c>
      <c r="FV43" s="15">
        <f t="shared" si="169"/>
        <v>2000.03</v>
      </c>
      <c r="FX43" s="71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4">
        <f t="shared" si="189"/>
        <v>0</v>
      </c>
      <c r="GM43" s="13"/>
      <c r="GN43" s="13"/>
      <c r="GO43" s="13">
        <f t="shared" si="190"/>
        <v>0</v>
      </c>
      <c r="GP43" s="13"/>
      <c r="GQ43" s="13"/>
      <c r="GR43" s="14">
        <f t="shared" si="170"/>
        <v>0</v>
      </c>
      <c r="GS43" s="13"/>
      <c r="GT43" s="13"/>
      <c r="GU43" s="14">
        <f t="shared" si="171"/>
        <v>0</v>
      </c>
      <c r="GV43" s="14"/>
      <c r="GW43" s="13"/>
      <c r="GX43" s="13"/>
      <c r="GY43" s="13"/>
      <c r="GZ43" s="13"/>
      <c r="HA43" s="13"/>
      <c r="HB43" s="13"/>
      <c r="HC43" s="13"/>
      <c r="HD43" s="14">
        <f t="shared" si="191"/>
        <v>0</v>
      </c>
      <c r="HE43" s="14"/>
      <c r="HF43" s="13"/>
      <c r="HG43" s="13"/>
      <c r="HH43" s="13"/>
      <c r="HI43" s="13"/>
      <c r="HJ43" s="13"/>
      <c r="HK43" s="14">
        <f t="shared" si="172"/>
        <v>0</v>
      </c>
      <c r="HL43" s="13"/>
      <c r="HM43" s="13"/>
      <c r="HN43" s="13"/>
      <c r="HO43" s="13"/>
      <c r="HP43" s="13"/>
      <c r="HQ43" s="13"/>
      <c r="HR43" s="13"/>
      <c r="HS43" s="14">
        <f t="shared" si="173"/>
        <v>0</v>
      </c>
      <c r="HT43" s="13"/>
      <c r="HU43" s="13"/>
      <c r="HV43" s="13"/>
      <c r="HW43" s="14">
        <f t="shared" si="174"/>
        <v>0</v>
      </c>
      <c r="HX43" s="13"/>
      <c r="HY43" s="13"/>
      <c r="HZ43" s="14">
        <f t="shared" si="175"/>
        <v>0</v>
      </c>
      <c r="IA43" s="14">
        <f t="shared" si="176"/>
        <v>0</v>
      </c>
      <c r="IB43" s="15">
        <f t="shared" si="177"/>
        <v>0</v>
      </c>
      <c r="IC43" s="15">
        <f t="shared" si="178"/>
        <v>2000.03</v>
      </c>
      <c r="ID43" s="21"/>
      <c r="IE43" s="75"/>
      <c r="IF43" s="76"/>
    </row>
    <row r="44" spans="1:240" ht="15.75" hidden="1">
      <c r="A44" s="12">
        <f t="shared" si="179"/>
        <v>40541</v>
      </c>
      <c r="B44" s="12" t="s">
        <v>1</v>
      </c>
      <c r="C44" s="13"/>
      <c r="D44" s="13"/>
      <c r="E44" s="13">
        <v>-9.45</v>
      </c>
      <c r="F44" s="13"/>
      <c r="G44" s="13"/>
      <c r="H44" s="13">
        <v>5.29</v>
      </c>
      <c r="I44" s="13"/>
      <c r="J44" s="13">
        <v>30.69</v>
      </c>
      <c r="K44" s="13"/>
      <c r="L44" s="13"/>
      <c r="M44" s="13">
        <v>6.45</v>
      </c>
      <c r="N44" s="13"/>
      <c r="O44" s="14">
        <f t="shared" si="180"/>
        <v>32.980000000000004</v>
      </c>
      <c r="P44" s="13"/>
      <c r="Q44" s="13">
        <v>111.14</v>
      </c>
      <c r="R44" s="13">
        <f t="shared" si="181"/>
        <v>111.14</v>
      </c>
      <c r="S44" s="13"/>
      <c r="T44" s="13">
        <v>37.77</v>
      </c>
      <c r="U44" s="14">
        <f t="shared" si="143"/>
        <v>37.77</v>
      </c>
      <c r="V44" s="13"/>
      <c r="W44" s="13">
        <v>-8.46</v>
      </c>
      <c r="X44" s="14">
        <f t="shared" si="144"/>
        <v>-8.46</v>
      </c>
      <c r="Y44" s="14"/>
      <c r="Z44" s="13"/>
      <c r="AA44" s="13"/>
      <c r="AB44" s="13"/>
      <c r="AC44" s="13"/>
      <c r="AD44" s="13">
        <v>-27804.82</v>
      </c>
      <c r="AE44" s="13"/>
      <c r="AF44" s="13"/>
      <c r="AG44" s="14">
        <f t="shared" si="182"/>
        <v>-27804.82</v>
      </c>
      <c r="AH44" s="14">
        <v>11204.43</v>
      </c>
      <c r="AI44" s="13"/>
      <c r="AJ44" s="13"/>
      <c r="AK44" s="13"/>
      <c r="AL44" s="13"/>
      <c r="AM44" s="13"/>
      <c r="AN44" s="14">
        <f t="shared" si="145"/>
        <v>0</v>
      </c>
      <c r="AO44" s="13"/>
      <c r="AP44" s="13"/>
      <c r="AQ44" s="13"/>
      <c r="AR44" s="13"/>
      <c r="AS44" s="13"/>
      <c r="AT44" s="13"/>
      <c r="AU44" s="13"/>
      <c r="AV44" s="14">
        <f t="shared" si="146"/>
        <v>0</v>
      </c>
      <c r="AW44" s="13"/>
      <c r="AX44" s="13"/>
      <c r="AY44" s="13"/>
      <c r="AZ44" s="14">
        <f t="shared" si="147"/>
        <v>0</v>
      </c>
      <c r="BA44" s="13">
        <v>2164.71</v>
      </c>
      <c r="BB44" s="13">
        <v>1973.79</v>
      </c>
      <c r="BC44" s="14">
        <f t="shared" si="148"/>
        <v>4138.5</v>
      </c>
      <c r="BD44" s="14">
        <f t="shared" si="149"/>
        <v>15483.380000000001</v>
      </c>
      <c r="BE44" s="15">
        <f t="shared" si="150"/>
        <v>-12288.46</v>
      </c>
      <c r="BH44" s="42">
        <v>5189.9328</v>
      </c>
      <c r="BI44" s="42">
        <v>5263.5585</v>
      </c>
      <c r="BJ44" s="17">
        <f t="shared" si="151"/>
        <v>0</v>
      </c>
      <c r="BL44" s="13"/>
      <c r="BM44" s="13"/>
      <c r="BN44" s="13">
        <v>-0.34</v>
      </c>
      <c r="BO44" s="13"/>
      <c r="BP44" s="13"/>
      <c r="BQ44" s="13">
        <v>-0.2</v>
      </c>
      <c r="BR44" s="13"/>
      <c r="BS44" s="13">
        <v>-1.87</v>
      </c>
      <c r="BT44" s="13"/>
      <c r="BU44" s="13"/>
      <c r="BV44" s="13">
        <v>-0.39</v>
      </c>
      <c r="BW44" s="13"/>
      <c r="BX44" s="14">
        <f t="shared" si="183"/>
        <v>-2.8000000000000003</v>
      </c>
      <c r="BY44" s="13"/>
      <c r="BZ44" s="13">
        <v>-0.06</v>
      </c>
      <c r="CA44" s="13">
        <f t="shared" si="184"/>
        <v>-0.06</v>
      </c>
      <c r="CB44" s="13"/>
      <c r="CC44" s="13">
        <v>-0.06</v>
      </c>
      <c r="CD44" s="14">
        <f t="shared" si="152"/>
        <v>-0.06</v>
      </c>
      <c r="CE44" s="13"/>
      <c r="CF44" s="13">
        <v>-21.44</v>
      </c>
      <c r="CG44" s="14">
        <f t="shared" si="153"/>
        <v>-21.44</v>
      </c>
      <c r="CH44" s="14"/>
      <c r="CI44" s="13"/>
      <c r="CJ44" s="13"/>
      <c r="CK44" s="13"/>
      <c r="CL44" s="13"/>
      <c r="CM44" s="13"/>
      <c r="CN44" s="13"/>
      <c r="CO44" s="13"/>
      <c r="CP44" s="14">
        <f t="shared" si="185"/>
        <v>0</v>
      </c>
      <c r="CQ44" s="14">
        <v>-88.33</v>
      </c>
      <c r="CR44" s="13"/>
      <c r="CS44" s="13"/>
      <c r="CT44" s="13"/>
      <c r="CU44" s="13"/>
      <c r="CV44" s="13"/>
      <c r="CW44" s="14">
        <f t="shared" si="154"/>
        <v>0</v>
      </c>
      <c r="CX44" s="13"/>
      <c r="CY44" s="13"/>
      <c r="CZ44" s="13"/>
      <c r="DA44" s="13"/>
      <c r="DB44" s="13"/>
      <c r="DC44" s="13"/>
      <c r="DD44" s="13"/>
      <c r="DE44" s="14">
        <f t="shared" si="155"/>
        <v>0</v>
      </c>
      <c r="DF44" s="13"/>
      <c r="DG44" s="13"/>
      <c r="DH44" s="13"/>
      <c r="DI44" s="14">
        <f t="shared" si="156"/>
        <v>0</v>
      </c>
      <c r="DJ44" s="13"/>
      <c r="DK44" s="13"/>
      <c r="DL44" s="14">
        <f t="shared" si="157"/>
        <v>0</v>
      </c>
      <c r="DM44" s="14">
        <f t="shared" si="158"/>
        <v>-109.89</v>
      </c>
      <c r="DN44" s="15">
        <f t="shared" si="159"/>
        <v>-112.69</v>
      </c>
      <c r="DO44" s="15">
        <f t="shared" si="160"/>
        <v>-12401.15</v>
      </c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4">
        <f t="shared" si="186"/>
        <v>0</v>
      </c>
      <c r="EF44" s="13"/>
      <c r="EG44" s="13"/>
      <c r="EH44" s="13">
        <f t="shared" si="187"/>
        <v>0</v>
      </c>
      <c r="EI44" s="13"/>
      <c r="EJ44" s="13"/>
      <c r="EK44" s="14">
        <f t="shared" si="161"/>
        <v>0</v>
      </c>
      <c r="EL44" s="13"/>
      <c r="EM44" s="13"/>
      <c r="EN44" s="14">
        <f t="shared" si="162"/>
        <v>0</v>
      </c>
      <c r="EO44" s="14"/>
      <c r="EP44" s="13"/>
      <c r="EQ44" s="13"/>
      <c r="ER44" s="13"/>
      <c r="ES44" s="13"/>
      <c r="ET44" s="13"/>
      <c r="EU44" s="13"/>
      <c r="EV44" s="13"/>
      <c r="EW44" s="14">
        <f t="shared" si="188"/>
        <v>0</v>
      </c>
      <c r="EX44" s="14"/>
      <c r="EY44" s="13"/>
      <c r="EZ44" s="13"/>
      <c r="FA44" s="13"/>
      <c r="FB44" s="13"/>
      <c r="FC44" s="13"/>
      <c r="FD44" s="14">
        <f t="shared" si="163"/>
        <v>0</v>
      </c>
      <c r="FE44" s="13"/>
      <c r="FF44" s="13"/>
      <c r="FG44" s="13"/>
      <c r="FH44" s="13"/>
      <c r="FI44" s="13"/>
      <c r="FJ44" s="13"/>
      <c r="FK44" s="13"/>
      <c r="FL44" s="14">
        <f t="shared" si="164"/>
        <v>0</v>
      </c>
      <c r="FM44" s="13"/>
      <c r="FN44" s="13"/>
      <c r="FO44" s="13"/>
      <c r="FP44" s="14">
        <f t="shared" si="165"/>
        <v>0</v>
      </c>
      <c r="FQ44" s="13"/>
      <c r="FR44" s="13"/>
      <c r="FS44" s="14">
        <f t="shared" si="166"/>
        <v>0</v>
      </c>
      <c r="FT44" s="14">
        <f t="shared" si="167"/>
        <v>0</v>
      </c>
      <c r="FU44" s="15">
        <f t="shared" si="168"/>
        <v>0</v>
      </c>
      <c r="FV44" s="15">
        <f t="shared" si="169"/>
        <v>-12401.15</v>
      </c>
      <c r="FX44" s="71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4">
        <f t="shared" si="189"/>
        <v>0</v>
      </c>
      <c r="GM44" s="13"/>
      <c r="GN44" s="13"/>
      <c r="GO44" s="13">
        <f t="shared" si="190"/>
        <v>0</v>
      </c>
      <c r="GP44" s="13"/>
      <c r="GQ44" s="13"/>
      <c r="GR44" s="14">
        <f t="shared" si="170"/>
        <v>0</v>
      </c>
      <c r="GS44" s="13"/>
      <c r="GT44" s="13"/>
      <c r="GU44" s="14">
        <f t="shared" si="171"/>
        <v>0</v>
      </c>
      <c r="GV44" s="14"/>
      <c r="GW44" s="13"/>
      <c r="GX44" s="13"/>
      <c r="GY44" s="13"/>
      <c r="GZ44" s="13"/>
      <c r="HA44" s="13"/>
      <c r="HB44" s="13"/>
      <c r="HC44" s="13"/>
      <c r="HD44" s="14">
        <f t="shared" si="191"/>
        <v>0</v>
      </c>
      <c r="HE44" s="14"/>
      <c r="HF44" s="13"/>
      <c r="HG44" s="13"/>
      <c r="HH44" s="13"/>
      <c r="HI44" s="13"/>
      <c r="HJ44" s="13"/>
      <c r="HK44" s="14">
        <f t="shared" si="172"/>
        <v>0</v>
      </c>
      <c r="HL44" s="13"/>
      <c r="HM44" s="13"/>
      <c r="HN44" s="13"/>
      <c r="HO44" s="13"/>
      <c r="HP44" s="13"/>
      <c r="HQ44" s="13"/>
      <c r="HR44" s="13"/>
      <c r="HS44" s="14">
        <f t="shared" si="173"/>
        <v>0</v>
      </c>
      <c r="HT44" s="13"/>
      <c r="HU44" s="13"/>
      <c r="HV44" s="13"/>
      <c r="HW44" s="14">
        <f t="shared" si="174"/>
        <v>0</v>
      </c>
      <c r="HX44" s="13"/>
      <c r="HY44" s="13"/>
      <c r="HZ44" s="14">
        <f t="shared" si="175"/>
        <v>0</v>
      </c>
      <c r="IA44" s="14">
        <f t="shared" si="176"/>
        <v>0</v>
      </c>
      <c r="IB44" s="15">
        <f t="shared" si="177"/>
        <v>0</v>
      </c>
      <c r="IC44" s="15">
        <f t="shared" si="178"/>
        <v>-12401.15</v>
      </c>
      <c r="ID44" s="25">
        <f>SUM(IB35:IB36,IB39:IB43)</f>
        <v>0</v>
      </c>
      <c r="IE44" s="26"/>
      <c r="IF44" s="27"/>
    </row>
    <row r="45" spans="1:240" ht="15.75" hidden="1">
      <c r="A45" s="18">
        <f t="shared" si="179"/>
        <v>40542</v>
      </c>
      <c r="B45" s="18" t="s">
        <v>1</v>
      </c>
      <c r="C45" s="19"/>
      <c r="D45" s="19"/>
      <c r="E45" s="19">
        <v>-65</v>
      </c>
      <c r="F45" s="19"/>
      <c r="G45" s="19"/>
      <c r="H45" s="19">
        <v>-20.23</v>
      </c>
      <c r="I45" s="19"/>
      <c r="J45" s="19">
        <v>-207.68</v>
      </c>
      <c r="K45" s="19"/>
      <c r="L45" s="19"/>
      <c r="M45" s="19">
        <v>-42.4</v>
      </c>
      <c r="N45" s="19"/>
      <c r="O45" s="20">
        <f t="shared" si="180"/>
        <v>-335.31</v>
      </c>
      <c r="P45" s="19"/>
      <c r="Q45" s="19">
        <v>104.85</v>
      </c>
      <c r="R45" s="19">
        <f t="shared" si="181"/>
        <v>104.85</v>
      </c>
      <c r="S45" s="19"/>
      <c r="T45" s="19">
        <v>10.62</v>
      </c>
      <c r="U45" s="20">
        <f t="shared" si="143"/>
        <v>10.62</v>
      </c>
      <c r="V45" s="19"/>
      <c r="W45" s="19">
        <v>-6.26</v>
      </c>
      <c r="X45" s="20">
        <f t="shared" si="144"/>
        <v>-6.26</v>
      </c>
      <c r="Y45" s="20"/>
      <c r="Z45" s="19"/>
      <c r="AA45" s="19"/>
      <c r="AB45" s="19"/>
      <c r="AC45" s="19"/>
      <c r="AD45" s="19">
        <v>-24315.24</v>
      </c>
      <c r="AE45" s="19"/>
      <c r="AF45" s="19"/>
      <c r="AG45" s="20">
        <f t="shared" si="182"/>
        <v>-24315.24</v>
      </c>
      <c r="AH45" s="20">
        <v>10045.92</v>
      </c>
      <c r="AI45" s="19"/>
      <c r="AJ45" s="19"/>
      <c r="AK45" s="19"/>
      <c r="AL45" s="19"/>
      <c r="AM45" s="19"/>
      <c r="AN45" s="20">
        <f t="shared" si="145"/>
        <v>0</v>
      </c>
      <c r="AO45" s="19"/>
      <c r="AP45" s="19"/>
      <c r="AQ45" s="19"/>
      <c r="AR45" s="19"/>
      <c r="AS45" s="19"/>
      <c r="AT45" s="19"/>
      <c r="AU45" s="19"/>
      <c r="AV45" s="20">
        <f t="shared" si="146"/>
        <v>0</v>
      </c>
      <c r="AW45" s="19"/>
      <c r="AX45" s="19"/>
      <c r="AY45" s="19"/>
      <c r="AZ45" s="20">
        <f t="shared" si="147"/>
        <v>0</v>
      </c>
      <c r="BA45" s="19">
        <v>1978.01</v>
      </c>
      <c r="BB45" s="19">
        <v>1920.42</v>
      </c>
      <c r="BC45" s="20">
        <f t="shared" si="148"/>
        <v>3898.4300000000003</v>
      </c>
      <c r="BD45" s="20">
        <f t="shared" si="149"/>
        <v>14053.56</v>
      </c>
      <c r="BE45" s="21">
        <f t="shared" si="150"/>
        <v>-10596.990000000003</v>
      </c>
      <c r="BF45" s="19"/>
      <c r="BG45" s="19"/>
      <c r="BH45" s="39">
        <v>4742.279</v>
      </c>
      <c r="BI45" s="39">
        <v>5121.0955</v>
      </c>
      <c r="BJ45" s="45">
        <f t="shared" si="151"/>
        <v>0</v>
      </c>
      <c r="BL45" s="19"/>
      <c r="BM45" s="19"/>
      <c r="BN45" s="19">
        <v>-0.18</v>
      </c>
      <c r="BO45" s="19"/>
      <c r="BP45" s="19"/>
      <c r="BQ45" s="19">
        <v>-0.09</v>
      </c>
      <c r="BR45" s="19"/>
      <c r="BS45" s="19">
        <v>-0.87</v>
      </c>
      <c r="BT45" s="19"/>
      <c r="BU45" s="19"/>
      <c r="BV45" s="19">
        <v>-0.23</v>
      </c>
      <c r="BW45" s="19"/>
      <c r="BX45" s="20">
        <f t="shared" si="183"/>
        <v>-1.37</v>
      </c>
      <c r="BY45" s="19"/>
      <c r="BZ45" s="19">
        <v>-0.01</v>
      </c>
      <c r="CA45" s="19">
        <f t="shared" si="184"/>
        <v>-0.01</v>
      </c>
      <c r="CB45" s="19"/>
      <c r="CC45" s="19"/>
      <c r="CD45" s="20">
        <f t="shared" si="152"/>
        <v>0</v>
      </c>
      <c r="CE45" s="19"/>
      <c r="CF45" s="19">
        <v>-10.98</v>
      </c>
      <c r="CG45" s="20">
        <f t="shared" si="153"/>
        <v>-10.98</v>
      </c>
      <c r="CH45" s="20"/>
      <c r="CI45" s="19"/>
      <c r="CJ45" s="19"/>
      <c r="CK45" s="19"/>
      <c r="CL45" s="19"/>
      <c r="CM45" s="19"/>
      <c r="CN45" s="19"/>
      <c r="CO45" s="19"/>
      <c r="CP45" s="20">
        <f t="shared" si="185"/>
        <v>0</v>
      </c>
      <c r="CQ45" s="20">
        <v>15.69</v>
      </c>
      <c r="CR45" s="19"/>
      <c r="CS45" s="19"/>
      <c r="CT45" s="19"/>
      <c r="CU45" s="19"/>
      <c r="CV45" s="19"/>
      <c r="CW45" s="20">
        <f t="shared" si="154"/>
        <v>0</v>
      </c>
      <c r="CX45" s="19"/>
      <c r="CY45" s="19"/>
      <c r="CZ45" s="19"/>
      <c r="DA45" s="19"/>
      <c r="DB45" s="19"/>
      <c r="DC45" s="19"/>
      <c r="DD45" s="19"/>
      <c r="DE45" s="20">
        <f t="shared" si="155"/>
        <v>0</v>
      </c>
      <c r="DF45" s="19"/>
      <c r="DG45" s="19"/>
      <c r="DH45" s="19"/>
      <c r="DI45" s="20">
        <f t="shared" si="156"/>
        <v>0</v>
      </c>
      <c r="DJ45" s="19"/>
      <c r="DK45" s="19"/>
      <c r="DL45" s="20">
        <f t="shared" si="157"/>
        <v>0</v>
      </c>
      <c r="DM45" s="20">
        <f t="shared" si="158"/>
        <v>4.699999999999999</v>
      </c>
      <c r="DN45" s="21">
        <f t="shared" si="159"/>
        <v>3.3299999999999983</v>
      </c>
      <c r="DO45" s="21">
        <f t="shared" si="160"/>
        <v>-10593.660000000003</v>
      </c>
      <c r="DP45" s="19"/>
      <c r="DQ45" s="58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20">
        <f t="shared" si="186"/>
        <v>0</v>
      </c>
      <c r="EF45" s="19"/>
      <c r="EG45" s="19"/>
      <c r="EH45" s="19">
        <f t="shared" si="187"/>
        <v>0</v>
      </c>
      <c r="EI45" s="19"/>
      <c r="EJ45" s="19"/>
      <c r="EK45" s="20">
        <f t="shared" si="161"/>
        <v>0</v>
      </c>
      <c r="EL45" s="19"/>
      <c r="EM45" s="19"/>
      <c r="EN45" s="20">
        <f t="shared" si="162"/>
        <v>0</v>
      </c>
      <c r="EO45" s="20"/>
      <c r="EP45" s="19"/>
      <c r="EQ45" s="19"/>
      <c r="ER45" s="19"/>
      <c r="ES45" s="19"/>
      <c r="ET45" s="19"/>
      <c r="EU45" s="19"/>
      <c r="EV45" s="19"/>
      <c r="EW45" s="20">
        <f t="shared" si="188"/>
        <v>0</v>
      </c>
      <c r="EX45" s="20"/>
      <c r="EY45" s="19"/>
      <c r="EZ45" s="19"/>
      <c r="FA45" s="19"/>
      <c r="FB45" s="19"/>
      <c r="FC45" s="19"/>
      <c r="FD45" s="20">
        <f t="shared" si="163"/>
        <v>0</v>
      </c>
      <c r="FE45" s="19"/>
      <c r="FF45" s="19"/>
      <c r="FG45" s="19"/>
      <c r="FH45" s="19"/>
      <c r="FI45" s="19"/>
      <c r="FJ45" s="19"/>
      <c r="FK45" s="19"/>
      <c r="FL45" s="20">
        <f t="shared" si="164"/>
        <v>0</v>
      </c>
      <c r="FM45" s="19"/>
      <c r="FN45" s="19"/>
      <c r="FO45" s="19"/>
      <c r="FP45" s="20">
        <f t="shared" si="165"/>
        <v>0</v>
      </c>
      <c r="FQ45" s="19"/>
      <c r="FR45" s="19"/>
      <c r="FS45" s="20">
        <f t="shared" si="166"/>
        <v>0</v>
      </c>
      <c r="FT45" s="20">
        <f t="shared" si="167"/>
        <v>0</v>
      </c>
      <c r="FU45" s="21">
        <f t="shared" si="168"/>
        <v>0</v>
      </c>
      <c r="FV45" s="21">
        <f t="shared" si="169"/>
        <v>-10593.660000000003</v>
      </c>
      <c r="FW45" s="19"/>
      <c r="FX45" s="55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20">
        <f t="shared" si="189"/>
        <v>0</v>
      </c>
      <c r="GM45" s="19"/>
      <c r="GN45" s="19"/>
      <c r="GO45" s="19">
        <f t="shared" si="190"/>
        <v>0</v>
      </c>
      <c r="GP45" s="19"/>
      <c r="GQ45" s="19"/>
      <c r="GR45" s="20">
        <f t="shared" si="170"/>
        <v>0</v>
      </c>
      <c r="GS45" s="19"/>
      <c r="GT45" s="19"/>
      <c r="GU45" s="20">
        <f t="shared" si="171"/>
        <v>0</v>
      </c>
      <c r="GV45" s="20"/>
      <c r="GW45" s="19"/>
      <c r="GX45" s="19"/>
      <c r="GY45" s="19"/>
      <c r="GZ45" s="19"/>
      <c r="HA45" s="19"/>
      <c r="HB45" s="19"/>
      <c r="HC45" s="19"/>
      <c r="HD45" s="20">
        <f t="shared" si="191"/>
        <v>0</v>
      </c>
      <c r="HE45" s="20"/>
      <c r="HF45" s="19"/>
      <c r="HG45" s="19"/>
      <c r="HH45" s="19"/>
      <c r="HI45" s="19"/>
      <c r="HJ45" s="19"/>
      <c r="HK45" s="20">
        <f t="shared" si="172"/>
        <v>0</v>
      </c>
      <c r="HL45" s="19"/>
      <c r="HM45" s="19"/>
      <c r="HN45" s="19"/>
      <c r="HO45" s="19"/>
      <c r="HP45" s="19"/>
      <c r="HQ45" s="19"/>
      <c r="HR45" s="19"/>
      <c r="HS45" s="20">
        <f t="shared" si="173"/>
        <v>0</v>
      </c>
      <c r="HT45" s="19"/>
      <c r="HU45" s="19"/>
      <c r="HV45" s="19"/>
      <c r="HW45" s="20">
        <f t="shared" si="174"/>
        <v>0</v>
      </c>
      <c r="HX45" s="19"/>
      <c r="HY45" s="19"/>
      <c r="HZ45" s="20">
        <f t="shared" si="175"/>
        <v>0</v>
      </c>
      <c r="IA45" s="20">
        <f t="shared" si="176"/>
        <v>0</v>
      </c>
      <c r="IB45" s="21">
        <f t="shared" si="177"/>
        <v>0</v>
      </c>
      <c r="IC45" s="21">
        <f t="shared" si="178"/>
        <v>-10593.660000000003</v>
      </c>
      <c r="ID45" s="15"/>
      <c r="IE45" s="29"/>
      <c r="IF45" s="57"/>
    </row>
    <row r="46" spans="1:240" ht="15.75" hidden="1">
      <c r="A46" s="12" t="s">
        <v>21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4">
        <f>SUM(O39:O45)</f>
        <v>419.52000000000004</v>
      </c>
      <c r="P46" s="5"/>
      <c r="Q46" s="5"/>
      <c r="R46" s="30">
        <f>SUM(R39:R45)</f>
        <v>814.5300000000001</v>
      </c>
      <c r="S46" s="5"/>
      <c r="T46" s="5"/>
      <c r="U46" s="24">
        <f>SUM(U39:U45)</f>
        <v>59.87</v>
      </c>
      <c r="V46" s="5"/>
      <c r="W46" s="5"/>
      <c r="X46" s="24">
        <f>SUM(X39:X45)</f>
        <v>-184.8</v>
      </c>
      <c r="Y46" s="24">
        <f>SUM(Y39:Y45)</f>
        <v>0</v>
      </c>
      <c r="Z46" s="5"/>
      <c r="AA46" s="5"/>
      <c r="AB46" s="5"/>
      <c r="AC46" s="5"/>
      <c r="AD46" s="5"/>
      <c r="AE46" s="5"/>
      <c r="AF46" s="5"/>
      <c r="AG46" s="24">
        <f>SUM(AG39:AG45)</f>
        <v>-78795.42</v>
      </c>
      <c r="AH46" s="24">
        <f>SUM(AH39:AH45)</f>
        <v>34705.39</v>
      </c>
      <c r="AI46" s="5"/>
      <c r="AJ46" s="5"/>
      <c r="AK46" s="5"/>
      <c r="AL46" s="5"/>
      <c r="AM46" s="5"/>
      <c r="AN46" s="24">
        <f>SUM(AN39:AN45)</f>
        <v>0</v>
      </c>
      <c r="AO46" s="5"/>
      <c r="AP46" s="5"/>
      <c r="AQ46" s="5"/>
      <c r="AR46" s="5"/>
      <c r="AS46" s="5"/>
      <c r="AT46" s="5"/>
      <c r="AU46" s="5"/>
      <c r="AV46" s="24">
        <f>SUM(AV39:AV45)</f>
        <v>31.540000000000006</v>
      </c>
      <c r="AW46" s="5"/>
      <c r="AX46" s="5"/>
      <c r="AY46" s="5"/>
      <c r="AZ46" s="24">
        <f>SUM(AZ39:AZ45)</f>
        <v>0</v>
      </c>
      <c r="BA46" s="5"/>
      <c r="BB46" s="5"/>
      <c r="BC46" s="24">
        <f>SUM(BC39:BC45)</f>
        <v>31094.05</v>
      </c>
      <c r="BD46" s="24">
        <f>SUM(BD39:BD45)</f>
        <v>66520.58</v>
      </c>
      <c r="BE46" s="25">
        <f>SUM(BE39:BE45)</f>
        <v>-11855.32</v>
      </c>
      <c r="BF46" s="26" t="s">
        <v>71</v>
      </c>
      <c r="BG46" s="27">
        <v>40556</v>
      </c>
      <c r="BH46" s="43"/>
      <c r="BI46" s="43"/>
      <c r="BJ46" s="17">
        <f t="shared" si="151"/>
        <v>0</v>
      </c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24">
        <f>SUM(BX39:BX45)</f>
        <v>-23.19</v>
      </c>
      <c r="BY46" s="5"/>
      <c r="BZ46" s="5"/>
      <c r="CA46" s="30">
        <f>SUM(CA39:CA45)</f>
        <v>-0.43000000000000005</v>
      </c>
      <c r="CB46" s="5"/>
      <c r="CC46" s="5"/>
      <c r="CD46" s="24">
        <f>SUM(CD39:CD45)</f>
        <v>-0.06</v>
      </c>
      <c r="CE46" s="5"/>
      <c r="CF46" s="5"/>
      <c r="CG46" s="24">
        <f>SUM(CG39:CG45)</f>
        <v>-220.58999999999995</v>
      </c>
      <c r="CH46" s="24">
        <f>SUM(CH39:CH45)</f>
        <v>0</v>
      </c>
      <c r="CI46" s="5"/>
      <c r="CJ46" s="5"/>
      <c r="CK46" s="5"/>
      <c r="CL46" s="5"/>
      <c r="CM46" s="5"/>
      <c r="CN46" s="5"/>
      <c r="CO46" s="5"/>
      <c r="CP46" s="24">
        <f>SUM(CP39:CP45)</f>
        <v>0</v>
      </c>
      <c r="CQ46" s="24">
        <f>SUM(CQ39:CQ45)</f>
        <v>-434.98</v>
      </c>
      <c r="CR46" s="5"/>
      <c r="CS46" s="5"/>
      <c r="CT46" s="5"/>
      <c r="CU46" s="5"/>
      <c r="CV46" s="5"/>
      <c r="CW46" s="24">
        <f>SUM(CW39:CW45)</f>
        <v>0</v>
      </c>
      <c r="CX46" s="5"/>
      <c r="CY46" s="5"/>
      <c r="CZ46" s="5"/>
      <c r="DA46" s="5"/>
      <c r="DB46" s="5"/>
      <c r="DC46" s="5"/>
      <c r="DD46" s="5"/>
      <c r="DE46" s="24">
        <f>SUM(DE39:DE45)</f>
        <v>0.65</v>
      </c>
      <c r="DF46" s="5"/>
      <c r="DG46" s="5"/>
      <c r="DH46" s="5"/>
      <c r="DI46" s="24">
        <f>SUM(DI39:DI45)</f>
        <v>0</v>
      </c>
      <c r="DJ46" s="5"/>
      <c r="DK46" s="5"/>
      <c r="DL46" s="24">
        <f>SUM(DL39:DL45)</f>
        <v>0</v>
      </c>
      <c r="DM46" s="24">
        <f>SUM(DM39:DM45)</f>
        <v>-655.4099999999999</v>
      </c>
      <c r="DN46" s="25">
        <f>SUM(DN39:DN45)</f>
        <v>-678.5999999999998</v>
      </c>
      <c r="DO46" s="25">
        <f>SUM(DO39:DO45)</f>
        <v>-12533.919999999998</v>
      </c>
      <c r="DP46" s="26" t="s">
        <v>79</v>
      </c>
      <c r="DQ46" s="56">
        <v>40605</v>
      </c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24">
        <f>SUM(EE39:EE45)</f>
        <v>0</v>
      </c>
      <c r="EF46" s="5"/>
      <c r="EG46" s="5"/>
      <c r="EH46" s="30">
        <f>SUM(EH39:EH45)</f>
        <v>0</v>
      </c>
      <c r="EI46" s="5"/>
      <c r="EJ46" s="5"/>
      <c r="EK46" s="24">
        <f>SUM(EK39:EK45)</f>
        <v>0</v>
      </c>
      <c r="EL46" s="5"/>
      <c r="EM46" s="5"/>
      <c r="EN46" s="24">
        <f>SUM(EN39:EN45)</f>
        <v>0</v>
      </c>
      <c r="EO46" s="24">
        <f>SUM(EO39:EO45)</f>
        <v>0</v>
      </c>
      <c r="EP46" s="5"/>
      <c r="EQ46" s="5"/>
      <c r="ER46" s="5"/>
      <c r="ES46" s="5"/>
      <c r="ET46" s="5"/>
      <c r="EU46" s="5"/>
      <c r="EV46" s="5"/>
      <c r="EW46" s="24">
        <f>SUM(EW39:EW45)</f>
        <v>0</v>
      </c>
      <c r="EX46" s="24">
        <f>SUM(EX39:EX45)</f>
        <v>0</v>
      </c>
      <c r="EY46" s="5"/>
      <c r="EZ46" s="5"/>
      <c r="FA46" s="5"/>
      <c r="FB46" s="5"/>
      <c r="FC46" s="5"/>
      <c r="FD46" s="24">
        <f>SUM(FD39:FD45)</f>
        <v>0</v>
      </c>
      <c r="FE46" s="5"/>
      <c r="FF46" s="5"/>
      <c r="FG46" s="5"/>
      <c r="FH46" s="5"/>
      <c r="FI46" s="5"/>
      <c r="FJ46" s="5"/>
      <c r="FK46" s="5"/>
      <c r="FL46" s="24">
        <f>SUM(FL39:FL45)</f>
        <v>0</v>
      </c>
      <c r="FM46" s="5"/>
      <c r="FN46" s="5"/>
      <c r="FO46" s="5"/>
      <c r="FP46" s="24">
        <f>SUM(FP39:FP45)</f>
        <v>0</v>
      </c>
      <c r="FQ46" s="5"/>
      <c r="FR46" s="5"/>
      <c r="FS46" s="24">
        <f>SUM(FS39:FS45)</f>
        <v>0</v>
      </c>
      <c r="FT46" s="24">
        <f>SUM(FT39:FT45)</f>
        <v>0</v>
      </c>
      <c r="FU46" s="25">
        <f>SUM(FU39:FU45)</f>
        <v>0</v>
      </c>
      <c r="FV46" s="25">
        <f>SUM(FV39:FV45)</f>
        <v>-12533.919999999998</v>
      </c>
      <c r="FW46" s="27"/>
      <c r="FX46" s="72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24">
        <f>SUM(GL39:GL45)</f>
        <v>0</v>
      </c>
      <c r="GM46" s="5"/>
      <c r="GN46" s="5"/>
      <c r="GO46" s="30">
        <f>SUM(GO39:GO45)</f>
        <v>0</v>
      </c>
      <c r="GP46" s="5"/>
      <c r="GQ46" s="5"/>
      <c r="GR46" s="24">
        <f>SUM(GR39:GR45)</f>
        <v>0</v>
      </c>
      <c r="GS46" s="5"/>
      <c r="GT46" s="5"/>
      <c r="GU46" s="24">
        <f>SUM(GU39:GU45)</f>
        <v>0</v>
      </c>
      <c r="GV46" s="24">
        <f>SUM(GV39:GV45)</f>
        <v>0</v>
      </c>
      <c r="GW46" s="5"/>
      <c r="GX46" s="5"/>
      <c r="GY46" s="5"/>
      <c r="GZ46" s="5"/>
      <c r="HA46" s="5"/>
      <c r="HB46" s="5"/>
      <c r="HC46" s="5"/>
      <c r="HD46" s="24">
        <f>SUM(HD39:HD45)</f>
        <v>0</v>
      </c>
      <c r="HE46" s="24">
        <f>SUM(HE39:HE45)</f>
        <v>0</v>
      </c>
      <c r="HF46" s="5"/>
      <c r="HG46" s="5"/>
      <c r="HH46" s="5"/>
      <c r="HI46" s="5"/>
      <c r="HJ46" s="5"/>
      <c r="HK46" s="24">
        <f>SUM(HK39:HK45)</f>
        <v>0</v>
      </c>
      <c r="HL46" s="5"/>
      <c r="HM46" s="5"/>
      <c r="HN46" s="5"/>
      <c r="HO46" s="5"/>
      <c r="HP46" s="5"/>
      <c r="HQ46" s="5"/>
      <c r="HR46" s="5"/>
      <c r="HS46" s="24">
        <f>SUM(HS39:HS45)</f>
        <v>0</v>
      </c>
      <c r="HT46" s="5"/>
      <c r="HU46" s="5"/>
      <c r="HV46" s="5"/>
      <c r="HW46" s="24">
        <f>SUM(HW39:HW45)</f>
        <v>0</v>
      </c>
      <c r="HX46" s="5"/>
      <c r="HY46" s="5"/>
      <c r="HZ46" s="24">
        <f>SUM(HZ39:HZ45)</f>
        <v>0</v>
      </c>
      <c r="IA46" s="24">
        <f>SUM(IA39:IA45)</f>
        <v>0</v>
      </c>
      <c r="IB46" s="25">
        <f>SUM(IB39:IB45)</f>
        <v>0</v>
      </c>
      <c r="IC46" s="25">
        <f>SUM(IC39:IC45)</f>
        <v>-12533.919999999998</v>
      </c>
      <c r="ID46" s="15"/>
      <c r="IE46" s="29"/>
      <c r="IF46" s="57"/>
    </row>
    <row r="47" spans="3:233" ht="15.75" hidden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P47" s="5"/>
      <c r="Q47" s="5"/>
      <c r="S47" s="5"/>
      <c r="T47" s="5"/>
      <c r="V47" s="5"/>
      <c r="W47" s="5"/>
      <c r="Z47" s="5"/>
      <c r="AA47" s="5"/>
      <c r="AB47" s="5"/>
      <c r="AC47" s="5"/>
      <c r="AD47" s="5"/>
      <c r="AE47" s="5"/>
      <c r="AF47" s="5"/>
      <c r="AG47" s="31"/>
      <c r="AI47" s="5"/>
      <c r="AJ47" s="5"/>
      <c r="AK47" s="5"/>
      <c r="AL47" s="5"/>
      <c r="AM47" s="5"/>
      <c r="AO47" s="5"/>
      <c r="AP47" s="5"/>
      <c r="AQ47" s="5"/>
      <c r="AR47" s="5"/>
      <c r="AS47" s="5"/>
      <c r="AT47" s="5"/>
      <c r="AU47" s="5"/>
      <c r="AW47" s="5"/>
      <c r="AX47" s="5"/>
      <c r="AY47" s="5"/>
      <c r="BA47" s="5"/>
      <c r="BB47" s="5"/>
      <c r="BH47" s="42"/>
      <c r="BI47" s="42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Y47" s="5"/>
      <c r="BZ47" s="5"/>
      <c r="CB47" s="5"/>
      <c r="CC47" s="5"/>
      <c r="CE47" s="5"/>
      <c r="CF47" s="5"/>
      <c r="CI47" s="5"/>
      <c r="CJ47" s="5"/>
      <c r="CK47" s="5"/>
      <c r="CL47" s="5"/>
      <c r="CM47" s="5"/>
      <c r="CN47" s="5"/>
      <c r="CO47" s="5"/>
      <c r="CP47" s="31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F47" s="5"/>
      <c r="DG47" s="5"/>
      <c r="DH47" s="5"/>
      <c r="DJ47" s="5"/>
      <c r="DK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F47" s="5"/>
      <c r="EG47" s="5"/>
      <c r="EI47" s="5"/>
      <c r="EJ47" s="5"/>
      <c r="EL47" s="5"/>
      <c r="EM47" s="5"/>
      <c r="EP47" s="5"/>
      <c r="EQ47" s="5"/>
      <c r="ER47" s="5"/>
      <c r="ES47" s="5"/>
      <c r="ET47" s="5"/>
      <c r="EU47" s="5"/>
      <c r="EV47" s="5"/>
      <c r="EW47" s="31"/>
      <c r="EY47" s="5"/>
      <c r="EZ47" s="5"/>
      <c r="FA47" s="5"/>
      <c r="FB47" s="5"/>
      <c r="FC47" s="5"/>
      <c r="FE47" s="5"/>
      <c r="FF47" s="5"/>
      <c r="FG47" s="5"/>
      <c r="FH47" s="5"/>
      <c r="FI47" s="5"/>
      <c r="FJ47" s="5"/>
      <c r="FK47" s="5"/>
      <c r="FM47" s="5"/>
      <c r="FN47" s="5"/>
      <c r="FO47" s="5"/>
      <c r="FQ47" s="5"/>
      <c r="FR47" s="5"/>
      <c r="FX47" s="71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M47" s="5"/>
      <c r="GN47" s="5"/>
      <c r="GP47" s="5"/>
      <c r="GQ47" s="5"/>
      <c r="GS47" s="5"/>
      <c r="GT47" s="5"/>
      <c r="GW47" s="5"/>
      <c r="GX47" s="5"/>
      <c r="GY47" s="5"/>
      <c r="GZ47" s="5"/>
      <c r="HA47" s="5"/>
      <c r="HB47" s="5"/>
      <c r="HC47" s="5"/>
      <c r="HD47" s="31"/>
      <c r="HF47" s="5"/>
      <c r="HG47" s="5"/>
      <c r="HH47" s="5"/>
      <c r="HI47" s="5"/>
      <c r="HJ47" s="5"/>
      <c r="HL47" s="5"/>
      <c r="HM47" s="5"/>
      <c r="HN47" s="5"/>
      <c r="HO47" s="5"/>
      <c r="HP47" s="5"/>
      <c r="HQ47" s="5"/>
      <c r="HR47" s="5"/>
      <c r="HT47" s="5"/>
      <c r="HU47" s="5"/>
      <c r="HV47" s="5"/>
      <c r="HX47" s="5"/>
      <c r="HY47" s="5"/>
    </row>
    <row r="48" spans="1:240" ht="15.75" hidden="1">
      <c r="A48" s="12">
        <f>A45+1</f>
        <v>40543</v>
      </c>
      <c r="B48" s="12" t="s">
        <v>1</v>
      </c>
      <c r="C48" s="13"/>
      <c r="D48" s="13"/>
      <c r="E48" s="13">
        <v>-100.25</v>
      </c>
      <c r="F48" s="13"/>
      <c r="G48" s="13"/>
      <c r="H48" s="13">
        <v>-50.34</v>
      </c>
      <c r="I48" s="13"/>
      <c r="J48" s="13">
        <v>-331.82</v>
      </c>
      <c r="K48" s="13"/>
      <c r="L48" s="13"/>
      <c r="M48" s="13">
        <v>-79.34</v>
      </c>
      <c r="N48" s="13"/>
      <c r="O48" s="14">
        <f>SUM(C48:N48)</f>
        <v>-561.75</v>
      </c>
      <c r="P48" s="13"/>
      <c r="Q48" s="13">
        <v>104.53</v>
      </c>
      <c r="R48" s="13">
        <f>SUM(P48:Q48)</f>
        <v>104.53</v>
      </c>
      <c r="S48" s="13"/>
      <c r="T48" s="13"/>
      <c r="U48" s="14">
        <f aca="true" t="shared" si="192" ref="U48:U54">SUM(S48:T48)</f>
        <v>0</v>
      </c>
      <c r="V48" s="13">
        <v>604.24</v>
      </c>
      <c r="W48" s="13">
        <v>-63.18</v>
      </c>
      <c r="X48" s="14">
        <f aca="true" t="shared" si="193" ref="X48:X54">SUM(V48:W48)</f>
        <v>541.0600000000001</v>
      </c>
      <c r="Y48" s="14"/>
      <c r="Z48" s="13"/>
      <c r="AA48" s="13"/>
      <c r="AB48" s="13"/>
      <c r="AC48" s="13"/>
      <c r="AD48" s="13">
        <v>-47703.48</v>
      </c>
      <c r="AE48" s="13"/>
      <c r="AF48" s="13"/>
      <c r="AG48" s="14">
        <f>SUM(Z48:AF48)</f>
        <v>-47703.48</v>
      </c>
      <c r="AH48" s="14">
        <v>1993.39</v>
      </c>
      <c r="AI48" s="13"/>
      <c r="AJ48" s="13"/>
      <c r="AK48" s="13"/>
      <c r="AL48" s="13"/>
      <c r="AM48" s="13"/>
      <c r="AN48" s="14">
        <f aca="true" t="shared" si="194" ref="AN48:AN54">SUM(AI48:AM48)</f>
        <v>0</v>
      </c>
      <c r="AO48" s="13"/>
      <c r="AP48" s="13">
        <v>0.17</v>
      </c>
      <c r="AQ48" s="13"/>
      <c r="AR48" s="13"/>
      <c r="AS48" s="13">
        <v>-76.34</v>
      </c>
      <c r="AT48" s="13"/>
      <c r="AU48" s="13"/>
      <c r="AV48" s="14">
        <f aca="true" t="shared" si="195" ref="AV48:AV54">SUM(AO48:AU48)</f>
        <v>-76.17</v>
      </c>
      <c r="AW48" s="13"/>
      <c r="AX48" s="13"/>
      <c r="AY48" s="13"/>
      <c r="AZ48" s="14">
        <f aca="true" t="shared" si="196" ref="AZ48:AZ54">SUM(AW48:AY48)</f>
        <v>0</v>
      </c>
      <c r="BA48" s="13">
        <v>1937.75</v>
      </c>
      <c r="BB48" s="13">
        <v>2182.83</v>
      </c>
      <c r="BC48" s="14">
        <f aca="true" t="shared" si="197" ref="BC48:BC54">SUM(BA48:BB48)</f>
        <v>4120.58</v>
      </c>
      <c r="BD48" s="14">
        <f aca="true" t="shared" si="198" ref="BD48:BD54">R48+U48+X48+Y48+AH48+AN48+AV48+AZ48+BC48</f>
        <v>6683.389999999999</v>
      </c>
      <c r="BE48" s="15">
        <f aca="true" t="shared" si="199" ref="BE48:BE54">SUM(C48:N48,P48:Q48,S48:T48,V48:W48,Z48:AF48,AI48:AM48,AO48:AU48,AW48:AY48,,BA48:BB48)+Y48+AH48</f>
        <v>-41581.840000000004</v>
      </c>
      <c r="BF48" s="29"/>
      <c r="BG48" s="29"/>
      <c r="BH48" s="41">
        <v>4645.7941</v>
      </c>
      <c r="BI48" s="41">
        <v>5821.3522</v>
      </c>
      <c r="BJ48" s="17">
        <f aca="true" t="shared" si="200" ref="BJ48:BJ55">O48+R48+U48+X48+Y48+AG48+AH48+AN48+AV48+AZ48+BC48-BE48</f>
        <v>0</v>
      </c>
      <c r="BL48" s="13"/>
      <c r="BM48" s="13"/>
      <c r="BN48" s="13">
        <v>-0.55</v>
      </c>
      <c r="BO48" s="13"/>
      <c r="BP48" s="13"/>
      <c r="BQ48" s="13">
        <v>-0.41</v>
      </c>
      <c r="BR48" s="13"/>
      <c r="BS48" s="13">
        <v>-2.02</v>
      </c>
      <c r="BT48" s="13"/>
      <c r="BU48" s="13"/>
      <c r="BV48" s="13">
        <v>-0.51</v>
      </c>
      <c r="BW48" s="13"/>
      <c r="BX48" s="14">
        <f>SUM(BL48:BW48)</f>
        <v>-3.49</v>
      </c>
      <c r="BY48" s="13"/>
      <c r="BZ48" s="13">
        <v>-0.08</v>
      </c>
      <c r="CA48" s="13">
        <f>SUM(BY48:BZ48)</f>
        <v>-0.08</v>
      </c>
      <c r="CB48" s="13"/>
      <c r="CC48" s="13"/>
      <c r="CD48" s="14">
        <f aca="true" t="shared" si="201" ref="CD48:CD54">SUM(CB48:CC48)</f>
        <v>0</v>
      </c>
      <c r="CE48" s="13"/>
      <c r="CF48" s="13">
        <v>-102.79</v>
      </c>
      <c r="CG48" s="14">
        <f aca="true" t="shared" si="202" ref="CG48:CG54">SUM(CE48:CF48)</f>
        <v>-102.79</v>
      </c>
      <c r="CH48" s="14"/>
      <c r="CI48" s="13"/>
      <c r="CJ48" s="13"/>
      <c r="CK48" s="13"/>
      <c r="CL48" s="13"/>
      <c r="CM48" s="13"/>
      <c r="CN48" s="13"/>
      <c r="CO48" s="13"/>
      <c r="CP48" s="14">
        <f>SUM(CI48:CO48)</f>
        <v>0</v>
      </c>
      <c r="CQ48" s="14">
        <v>-61.05</v>
      </c>
      <c r="CR48" s="13"/>
      <c r="CS48" s="13"/>
      <c r="CT48" s="13"/>
      <c r="CU48" s="13"/>
      <c r="CV48" s="13"/>
      <c r="CW48" s="14">
        <f aca="true" t="shared" si="203" ref="CW48:CW54">SUM(CR48:CV48)</f>
        <v>0</v>
      </c>
      <c r="CX48" s="13"/>
      <c r="CY48" s="13"/>
      <c r="CZ48" s="13"/>
      <c r="DA48" s="13"/>
      <c r="DB48" s="13">
        <v>0.02</v>
      </c>
      <c r="DC48" s="13"/>
      <c r="DD48" s="13"/>
      <c r="DE48" s="14">
        <f aca="true" t="shared" si="204" ref="DE48:DE54">SUM(CX48:DD48)</f>
        <v>0.02</v>
      </c>
      <c r="DF48" s="13"/>
      <c r="DG48" s="13"/>
      <c r="DH48" s="13"/>
      <c r="DI48" s="14">
        <f aca="true" t="shared" si="205" ref="DI48:DI54">SUM(DF48:DH48)</f>
        <v>0</v>
      </c>
      <c r="DJ48" s="13"/>
      <c r="DK48" s="13"/>
      <c r="DL48" s="14">
        <f aca="true" t="shared" si="206" ref="DL48:DL54">SUM(DJ48:DK48)</f>
        <v>0</v>
      </c>
      <c r="DM48" s="14">
        <f aca="true" t="shared" si="207" ref="DM48:DM54">CA48+CD48+CG48+CH48+CQ48+CW48+DE48+DI48+DL48</f>
        <v>-163.9</v>
      </c>
      <c r="DN48" s="15">
        <f aca="true" t="shared" si="208" ref="DN48:DN54">SUM(BL48:BW48,BY48:BZ48,CB48:CC48,CE48:CF48,CI48:CO48,CR48:CV48,CX48:DD48,DF48:DH48,,DJ48:DK48)+CH48+CQ48</f>
        <v>-167.39000000000001</v>
      </c>
      <c r="DO48" s="15">
        <f aca="true" t="shared" si="209" ref="DO48:DO54">BE48+DN48</f>
        <v>-41749.23</v>
      </c>
      <c r="DP48" s="29"/>
      <c r="DQ48" s="57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4">
        <f>SUM(DS48:ED48)</f>
        <v>0</v>
      </c>
      <c r="EF48" s="13"/>
      <c r="EG48" s="13"/>
      <c r="EH48" s="13">
        <f>SUM(EF48:EG48)</f>
        <v>0</v>
      </c>
      <c r="EI48" s="13"/>
      <c r="EJ48" s="13"/>
      <c r="EK48" s="14">
        <f aca="true" t="shared" si="210" ref="EK48:EK54">SUM(EI48:EJ48)</f>
        <v>0</v>
      </c>
      <c r="EL48" s="13"/>
      <c r="EM48" s="13"/>
      <c r="EN48" s="14">
        <f aca="true" t="shared" si="211" ref="EN48:EN54">SUM(EL48:EM48)</f>
        <v>0</v>
      </c>
      <c r="EO48" s="14"/>
      <c r="EP48" s="13"/>
      <c r="EQ48" s="13"/>
      <c r="ER48" s="13"/>
      <c r="ES48" s="13"/>
      <c r="ET48" s="13"/>
      <c r="EU48" s="13"/>
      <c r="EV48" s="13"/>
      <c r="EW48" s="14">
        <f>SUM(EP48:EV48)</f>
        <v>0</v>
      </c>
      <c r="EX48" s="14"/>
      <c r="EY48" s="13"/>
      <c r="EZ48" s="13"/>
      <c r="FA48" s="13"/>
      <c r="FB48" s="13"/>
      <c r="FC48" s="13"/>
      <c r="FD48" s="14">
        <f aca="true" t="shared" si="212" ref="FD48:FD54">SUM(EY48:FC48)</f>
        <v>0</v>
      </c>
      <c r="FE48" s="13"/>
      <c r="FF48" s="13"/>
      <c r="FG48" s="13"/>
      <c r="FH48" s="13"/>
      <c r="FI48" s="13"/>
      <c r="FJ48" s="13"/>
      <c r="FK48" s="13"/>
      <c r="FL48" s="14">
        <f aca="true" t="shared" si="213" ref="FL48:FL54">SUM(FE48:FK48)</f>
        <v>0</v>
      </c>
      <c r="FM48" s="13"/>
      <c r="FN48" s="13"/>
      <c r="FO48" s="13"/>
      <c r="FP48" s="14">
        <f aca="true" t="shared" si="214" ref="FP48:FP54">SUM(FM48:FO48)</f>
        <v>0</v>
      </c>
      <c r="FQ48" s="13"/>
      <c r="FR48" s="13"/>
      <c r="FS48" s="14">
        <f aca="true" t="shared" si="215" ref="FS48:FS54">SUM(FQ48:FR48)</f>
        <v>0</v>
      </c>
      <c r="FT48" s="14">
        <f aca="true" t="shared" si="216" ref="FT48:FT54">EH48+EK48+EN48+EO48+EX48+FD48+FL48+FP48+FS48</f>
        <v>0</v>
      </c>
      <c r="FU48" s="15">
        <f aca="true" t="shared" si="217" ref="FU48:FU54">SUM(DS48:ED48,EF48:EG48,EI48:EJ48,EL48:EM48,EP48:EV48,EY48:FC48,FE48:FK48,FM48:FO48,,FQ48:FR48)+EO48+EX48</f>
        <v>0</v>
      </c>
      <c r="FV48" s="15">
        <f>BE48+DN48+FU48</f>
        <v>-41749.23</v>
      </c>
      <c r="FW48" s="29"/>
      <c r="FX48" s="57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4">
        <f aca="true" t="shared" si="218" ref="GL48:GL54">SUM(FZ48:GK48)</f>
        <v>0</v>
      </c>
      <c r="GM48" s="13"/>
      <c r="GN48" s="13"/>
      <c r="GO48" s="13">
        <f aca="true" t="shared" si="219" ref="GO48:GO54">SUM(GM48:GN48)</f>
        <v>0</v>
      </c>
      <c r="GP48" s="13"/>
      <c r="GQ48" s="13"/>
      <c r="GR48" s="14">
        <f aca="true" t="shared" si="220" ref="GR48:GR54">SUM(GP48:GQ48)</f>
        <v>0</v>
      </c>
      <c r="GS48" s="13"/>
      <c r="GT48" s="13"/>
      <c r="GU48" s="14">
        <f aca="true" t="shared" si="221" ref="GU48:GU54">SUM(GS48:GT48)</f>
        <v>0</v>
      </c>
      <c r="GV48" s="14"/>
      <c r="GW48" s="13"/>
      <c r="GX48" s="13"/>
      <c r="GY48" s="13"/>
      <c r="GZ48" s="13"/>
      <c r="HA48" s="13"/>
      <c r="HB48" s="13"/>
      <c r="HC48" s="13"/>
      <c r="HD48" s="14">
        <f aca="true" t="shared" si="222" ref="HD48:HD54">SUM(GW48:HC48)</f>
        <v>0</v>
      </c>
      <c r="HE48" s="14"/>
      <c r="HF48" s="13"/>
      <c r="HG48" s="13"/>
      <c r="HH48" s="13"/>
      <c r="HI48" s="13"/>
      <c r="HJ48" s="13"/>
      <c r="HK48" s="14">
        <f aca="true" t="shared" si="223" ref="HK48:HK54">SUM(HF48:HJ48)</f>
        <v>0</v>
      </c>
      <c r="HL48" s="13"/>
      <c r="HM48" s="13"/>
      <c r="HN48" s="13"/>
      <c r="HO48" s="13"/>
      <c r="HP48" s="13"/>
      <c r="HQ48" s="13"/>
      <c r="HR48" s="13"/>
      <c r="HS48" s="14">
        <f aca="true" t="shared" si="224" ref="HS48:HS54">SUM(HL48:HR48)</f>
        <v>0</v>
      </c>
      <c r="HT48" s="13"/>
      <c r="HU48" s="13"/>
      <c r="HV48" s="13"/>
      <c r="HW48" s="14">
        <f aca="true" t="shared" si="225" ref="HW48:HW54">SUM(HT48:HV48)</f>
        <v>0</v>
      </c>
      <c r="HX48" s="13"/>
      <c r="HY48" s="13"/>
      <c r="HZ48" s="14">
        <f aca="true" t="shared" si="226" ref="HZ48:HZ54">SUM(HX48:HY48)</f>
        <v>0</v>
      </c>
      <c r="IA48" s="14">
        <f aca="true" t="shared" si="227" ref="IA48:IA54">GO48+GR48+GU48+GV48+HE48+HK48+HS48+HW48+HZ48</f>
        <v>0</v>
      </c>
      <c r="IB48" s="15">
        <f aca="true" t="shared" si="228" ref="IB48:IB54">SUM(FZ48:GK48,GM48:GN48,GP48:GQ48,GS48:GT48,GW48:HC48,HF48:HJ48,HL48:HR48,HT48:HV48,,HX48:HY48)+GV48+HE48</f>
        <v>0</v>
      </c>
      <c r="IC48" s="15">
        <f aca="true" t="shared" si="229" ref="IC48:IC54">BE48+DN48+FU48+IB48</f>
        <v>-41749.23</v>
      </c>
      <c r="ID48" s="15"/>
      <c r="IE48" s="29"/>
      <c r="IF48" s="57"/>
    </row>
    <row r="49" spans="1:240" ht="15.75" hidden="1">
      <c r="A49" s="12">
        <f aca="true" t="shared" si="230" ref="A49:A54">A48+1</f>
        <v>40544</v>
      </c>
      <c r="B49" s="12" t="s">
        <v>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f aca="true" t="shared" si="231" ref="O49:O54">SUM(C49:N49)</f>
        <v>0</v>
      </c>
      <c r="P49" s="13"/>
      <c r="Q49" s="13"/>
      <c r="R49" s="13">
        <f aca="true" t="shared" si="232" ref="R49:R54">SUM(P49:Q49)</f>
        <v>0</v>
      </c>
      <c r="S49" s="13"/>
      <c r="T49" s="13"/>
      <c r="U49" s="14">
        <f t="shared" si="192"/>
        <v>0</v>
      </c>
      <c r="V49" s="13"/>
      <c r="W49" s="13"/>
      <c r="X49" s="14">
        <f t="shared" si="193"/>
        <v>0</v>
      </c>
      <c r="Y49" s="14"/>
      <c r="Z49" s="13"/>
      <c r="AA49" s="13"/>
      <c r="AB49" s="13"/>
      <c r="AC49" s="13"/>
      <c r="AD49" s="13"/>
      <c r="AE49" s="13"/>
      <c r="AF49" s="13"/>
      <c r="AG49" s="14">
        <f aca="true" t="shared" si="233" ref="AG49:AG54">SUM(Z49:AF49)</f>
        <v>0</v>
      </c>
      <c r="AH49" s="14"/>
      <c r="AI49" s="13"/>
      <c r="AJ49" s="13"/>
      <c r="AK49" s="13"/>
      <c r="AL49" s="13"/>
      <c r="AM49" s="13"/>
      <c r="AN49" s="14">
        <f t="shared" si="194"/>
        <v>0</v>
      </c>
      <c r="AO49" s="13"/>
      <c r="AP49" s="13"/>
      <c r="AQ49" s="13"/>
      <c r="AR49" s="13"/>
      <c r="AS49" s="13"/>
      <c r="AT49" s="13"/>
      <c r="AU49" s="13"/>
      <c r="AV49" s="14">
        <f t="shared" si="195"/>
        <v>0</v>
      </c>
      <c r="AW49" s="13"/>
      <c r="AX49" s="13"/>
      <c r="AY49" s="13"/>
      <c r="AZ49" s="14">
        <f t="shared" si="196"/>
        <v>0</v>
      </c>
      <c r="BA49" s="13"/>
      <c r="BB49" s="13"/>
      <c r="BC49" s="14">
        <f t="shared" si="197"/>
        <v>0</v>
      </c>
      <c r="BD49" s="14">
        <f t="shared" si="198"/>
        <v>0</v>
      </c>
      <c r="BE49" s="15">
        <f t="shared" si="199"/>
        <v>0</v>
      </c>
      <c r="BF49" s="29"/>
      <c r="BG49" s="29"/>
      <c r="BH49" s="41">
        <v>5891.5614</v>
      </c>
      <c r="BI49" s="41">
        <v>5272.7947</v>
      </c>
      <c r="BJ49" s="17">
        <f t="shared" si="200"/>
        <v>0</v>
      </c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4">
        <f aca="true" t="shared" si="234" ref="BX49:BX54">SUM(BL49:BW49)</f>
        <v>0</v>
      </c>
      <c r="BY49" s="13"/>
      <c r="BZ49" s="13"/>
      <c r="CA49" s="13">
        <f aca="true" t="shared" si="235" ref="CA49:CA54">SUM(BY49:BZ49)</f>
        <v>0</v>
      </c>
      <c r="CB49" s="13"/>
      <c r="CC49" s="13"/>
      <c r="CD49" s="14">
        <f t="shared" si="201"/>
        <v>0</v>
      </c>
      <c r="CE49" s="13"/>
      <c r="CF49" s="13"/>
      <c r="CG49" s="14">
        <f t="shared" si="202"/>
        <v>0</v>
      </c>
      <c r="CH49" s="14"/>
      <c r="CI49" s="13"/>
      <c r="CJ49" s="13"/>
      <c r="CK49" s="13"/>
      <c r="CL49" s="13"/>
      <c r="CM49" s="13"/>
      <c r="CN49" s="13"/>
      <c r="CO49" s="13"/>
      <c r="CP49" s="14">
        <f aca="true" t="shared" si="236" ref="CP49:CP54">SUM(CI49:CO49)</f>
        <v>0</v>
      </c>
      <c r="CQ49" s="14"/>
      <c r="CR49" s="13"/>
      <c r="CS49" s="13"/>
      <c r="CT49" s="13"/>
      <c r="CU49" s="13"/>
      <c r="CV49" s="13"/>
      <c r="CW49" s="14">
        <f t="shared" si="203"/>
        <v>0</v>
      </c>
      <c r="CX49" s="13"/>
      <c r="CY49" s="13"/>
      <c r="CZ49" s="13"/>
      <c r="DA49" s="13"/>
      <c r="DB49" s="13"/>
      <c r="DC49" s="13"/>
      <c r="DD49" s="13"/>
      <c r="DE49" s="14">
        <f t="shared" si="204"/>
        <v>0</v>
      </c>
      <c r="DF49" s="13"/>
      <c r="DG49" s="13"/>
      <c r="DH49" s="13"/>
      <c r="DI49" s="14">
        <f t="shared" si="205"/>
        <v>0</v>
      </c>
      <c r="DJ49" s="13"/>
      <c r="DK49" s="13"/>
      <c r="DL49" s="14">
        <f t="shared" si="206"/>
        <v>0</v>
      </c>
      <c r="DM49" s="14">
        <f t="shared" si="207"/>
        <v>0</v>
      </c>
      <c r="DN49" s="15">
        <f t="shared" si="208"/>
        <v>0</v>
      </c>
      <c r="DO49" s="15">
        <f t="shared" si="209"/>
        <v>0</v>
      </c>
      <c r="DP49" s="29"/>
      <c r="DQ49" s="57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4">
        <f aca="true" t="shared" si="237" ref="EE49:EE54">SUM(DS49:ED49)</f>
        <v>0</v>
      </c>
      <c r="EF49" s="13"/>
      <c r="EG49" s="13"/>
      <c r="EH49" s="13">
        <f aca="true" t="shared" si="238" ref="EH49:EH54">SUM(EF49:EG49)</f>
        <v>0</v>
      </c>
      <c r="EI49" s="13"/>
      <c r="EJ49" s="13"/>
      <c r="EK49" s="14">
        <f t="shared" si="210"/>
        <v>0</v>
      </c>
      <c r="EL49" s="13"/>
      <c r="EM49" s="13"/>
      <c r="EN49" s="14">
        <f t="shared" si="211"/>
        <v>0</v>
      </c>
      <c r="EO49" s="14"/>
      <c r="EP49" s="13"/>
      <c r="EQ49" s="13"/>
      <c r="ER49" s="13"/>
      <c r="ES49" s="13"/>
      <c r="ET49" s="13"/>
      <c r="EU49" s="13"/>
      <c r="EV49" s="13"/>
      <c r="EW49" s="14">
        <f aca="true" t="shared" si="239" ref="EW49:EW54">SUM(EP49:EV49)</f>
        <v>0</v>
      </c>
      <c r="EX49" s="14"/>
      <c r="EY49" s="13"/>
      <c r="EZ49" s="13"/>
      <c r="FA49" s="13"/>
      <c r="FB49" s="13"/>
      <c r="FC49" s="13"/>
      <c r="FD49" s="14">
        <f t="shared" si="212"/>
        <v>0</v>
      </c>
      <c r="FE49" s="13"/>
      <c r="FF49" s="13"/>
      <c r="FG49" s="13"/>
      <c r="FH49" s="13"/>
      <c r="FI49" s="13"/>
      <c r="FJ49" s="13"/>
      <c r="FK49" s="13"/>
      <c r="FL49" s="14">
        <f t="shared" si="213"/>
        <v>0</v>
      </c>
      <c r="FM49" s="13"/>
      <c r="FN49" s="13"/>
      <c r="FO49" s="13"/>
      <c r="FP49" s="14">
        <f t="shared" si="214"/>
        <v>0</v>
      </c>
      <c r="FQ49" s="13"/>
      <c r="FR49" s="13"/>
      <c r="FS49" s="14">
        <f t="shared" si="215"/>
        <v>0</v>
      </c>
      <c r="FT49" s="14">
        <f t="shared" si="216"/>
        <v>0</v>
      </c>
      <c r="FU49" s="15">
        <f t="shared" si="217"/>
        <v>0</v>
      </c>
      <c r="FV49" s="15">
        <f aca="true" t="shared" si="240" ref="FV49:FV54">BE49+DN49+FU49</f>
        <v>0</v>
      </c>
      <c r="FW49" s="29"/>
      <c r="FX49" s="57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4">
        <f t="shared" si="218"/>
        <v>0</v>
      </c>
      <c r="GM49" s="13"/>
      <c r="GN49" s="13"/>
      <c r="GO49" s="13">
        <f t="shared" si="219"/>
        <v>0</v>
      </c>
      <c r="GP49" s="13"/>
      <c r="GQ49" s="13"/>
      <c r="GR49" s="14">
        <f t="shared" si="220"/>
        <v>0</v>
      </c>
      <c r="GS49" s="13"/>
      <c r="GT49" s="13"/>
      <c r="GU49" s="14">
        <f t="shared" si="221"/>
        <v>0</v>
      </c>
      <c r="GV49" s="14"/>
      <c r="GW49" s="13"/>
      <c r="GX49" s="13"/>
      <c r="GY49" s="13"/>
      <c r="GZ49" s="13"/>
      <c r="HA49" s="13"/>
      <c r="HB49" s="13"/>
      <c r="HC49" s="13"/>
      <c r="HD49" s="14">
        <f t="shared" si="222"/>
        <v>0</v>
      </c>
      <c r="HE49" s="14"/>
      <c r="HF49" s="13"/>
      <c r="HG49" s="13"/>
      <c r="HH49" s="13"/>
      <c r="HI49" s="13"/>
      <c r="HJ49" s="13"/>
      <c r="HK49" s="14">
        <f t="shared" si="223"/>
        <v>0</v>
      </c>
      <c r="HL49" s="13"/>
      <c r="HM49" s="13"/>
      <c r="HN49" s="13"/>
      <c r="HO49" s="13"/>
      <c r="HP49" s="13"/>
      <c r="HQ49" s="13"/>
      <c r="HR49" s="13"/>
      <c r="HS49" s="14">
        <f t="shared" si="224"/>
        <v>0</v>
      </c>
      <c r="HT49" s="13"/>
      <c r="HU49" s="13"/>
      <c r="HV49" s="13"/>
      <c r="HW49" s="14">
        <f t="shared" si="225"/>
        <v>0</v>
      </c>
      <c r="HX49" s="13"/>
      <c r="HY49" s="13"/>
      <c r="HZ49" s="14">
        <f t="shared" si="226"/>
        <v>0</v>
      </c>
      <c r="IA49" s="14">
        <f t="shared" si="227"/>
        <v>0</v>
      </c>
      <c r="IB49" s="15">
        <f t="shared" si="228"/>
        <v>0</v>
      </c>
      <c r="IC49" s="15">
        <f t="shared" si="229"/>
        <v>0</v>
      </c>
      <c r="ID49" s="15"/>
      <c r="IE49" s="29"/>
      <c r="IF49" s="57"/>
    </row>
    <row r="50" spans="1:240" ht="15.75" hidden="1">
      <c r="A50" s="12">
        <f t="shared" si="230"/>
        <v>40545</v>
      </c>
      <c r="B50" s="12" t="s">
        <v>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 t="shared" si="231"/>
        <v>0</v>
      </c>
      <c r="P50" s="13"/>
      <c r="Q50" s="13"/>
      <c r="R50" s="13">
        <f t="shared" si="232"/>
        <v>0</v>
      </c>
      <c r="S50" s="13"/>
      <c r="T50" s="13"/>
      <c r="U50" s="14">
        <f t="shared" si="192"/>
        <v>0</v>
      </c>
      <c r="V50" s="13"/>
      <c r="W50" s="13"/>
      <c r="X50" s="14">
        <f t="shared" si="193"/>
        <v>0</v>
      </c>
      <c r="Y50" s="14"/>
      <c r="Z50" s="13"/>
      <c r="AA50" s="13"/>
      <c r="AB50" s="13"/>
      <c r="AC50" s="13"/>
      <c r="AD50" s="13"/>
      <c r="AE50" s="13"/>
      <c r="AF50" s="13"/>
      <c r="AG50" s="14">
        <f t="shared" si="233"/>
        <v>0</v>
      </c>
      <c r="AH50" s="14"/>
      <c r="AI50" s="13"/>
      <c r="AJ50" s="13"/>
      <c r="AK50" s="13"/>
      <c r="AL50" s="13"/>
      <c r="AM50" s="13"/>
      <c r="AN50" s="14">
        <f t="shared" si="194"/>
        <v>0</v>
      </c>
      <c r="AO50" s="13"/>
      <c r="AP50" s="13"/>
      <c r="AQ50" s="13"/>
      <c r="AR50" s="13"/>
      <c r="AS50" s="13"/>
      <c r="AT50" s="13"/>
      <c r="AU50" s="13"/>
      <c r="AV50" s="14">
        <f t="shared" si="195"/>
        <v>0</v>
      </c>
      <c r="AW50" s="13"/>
      <c r="AX50" s="13"/>
      <c r="AY50" s="13"/>
      <c r="AZ50" s="14">
        <f t="shared" si="196"/>
        <v>0</v>
      </c>
      <c r="BA50" s="13"/>
      <c r="BB50" s="13"/>
      <c r="BC50" s="14">
        <f t="shared" si="197"/>
        <v>0</v>
      </c>
      <c r="BD50" s="14">
        <f t="shared" si="198"/>
        <v>0</v>
      </c>
      <c r="BE50" s="15">
        <f t="shared" si="199"/>
        <v>0</v>
      </c>
      <c r="BF50" s="29"/>
      <c r="BG50" s="29"/>
      <c r="BH50" s="41">
        <v>6384.4415</v>
      </c>
      <c r="BI50" s="41">
        <v>5252.3473</v>
      </c>
      <c r="BJ50" s="17">
        <f t="shared" si="200"/>
        <v>0</v>
      </c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4">
        <f t="shared" si="234"/>
        <v>0</v>
      </c>
      <c r="BY50" s="13"/>
      <c r="BZ50" s="13"/>
      <c r="CA50" s="13">
        <f t="shared" si="235"/>
        <v>0</v>
      </c>
      <c r="CB50" s="13"/>
      <c r="CC50" s="13"/>
      <c r="CD50" s="14">
        <f t="shared" si="201"/>
        <v>0</v>
      </c>
      <c r="CE50" s="13"/>
      <c r="CF50" s="13"/>
      <c r="CG50" s="14">
        <f t="shared" si="202"/>
        <v>0</v>
      </c>
      <c r="CH50" s="14"/>
      <c r="CI50" s="13"/>
      <c r="CJ50" s="13"/>
      <c r="CK50" s="13"/>
      <c r="CL50" s="13"/>
      <c r="CM50" s="13"/>
      <c r="CN50" s="13"/>
      <c r="CO50" s="13"/>
      <c r="CP50" s="14">
        <f t="shared" si="236"/>
        <v>0</v>
      </c>
      <c r="CQ50" s="14"/>
      <c r="CR50" s="13"/>
      <c r="CS50" s="13"/>
      <c r="CT50" s="13"/>
      <c r="CU50" s="13"/>
      <c r="CV50" s="13"/>
      <c r="CW50" s="14">
        <f t="shared" si="203"/>
        <v>0</v>
      </c>
      <c r="CX50" s="13"/>
      <c r="CY50" s="13"/>
      <c r="CZ50" s="13"/>
      <c r="DA50" s="13"/>
      <c r="DB50" s="13"/>
      <c r="DC50" s="13"/>
      <c r="DD50" s="13"/>
      <c r="DE50" s="14">
        <f t="shared" si="204"/>
        <v>0</v>
      </c>
      <c r="DF50" s="13"/>
      <c r="DG50" s="13"/>
      <c r="DH50" s="13"/>
      <c r="DI50" s="14">
        <f t="shared" si="205"/>
        <v>0</v>
      </c>
      <c r="DJ50" s="13"/>
      <c r="DK50" s="13"/>
      <c r="DL50" s="14">
        <f t="shared" si="206"/>
        <v>0</v>
      </c>
      <c r="DM50" s="14">
        <f t="shared" si="207"/>
        <v>0</v>
      </c>
      <c r="DN50" s="15">
        <f t="shared" si="208"/>
        <v>0</v>
      </c>
      <c r="DO50" s="15">
        <f t="shared" si="209"/>
        <v>0</v>
      </c>
      <c r="DP50" s="29"/>
      <c r="DQ50" s="57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4">
        <f t="shared" si="237"/>
        <v>0</v>
      </c>
      <c r="EF50" s="13"/>
      <c r="EG50" s="13"/>
      <c r="EH50" s="13">
        <f t="shared" si="238"/>
        <v>0</v>
      </c>
      <c r="EI50" s="13"/>
      <c r="EJ50" s="13"/>
      <c r="EK50" s="14">
        <f t="shared" si="210"/>
        <v>0</v>
      </c>
      <c r="EL50" s="13"/>
      <c r="EM50" s="13"/>
      <c r="EN50" s="14">
        <f t="shared" si="211"/>
        <v>0</v>
      </c>
      <c r="EO50" s="14"/>
      <c r="EP50" s="13"/>
      <c r="EQ50" s="13"/>
      <c r="ER50" s="13"/>
      <c r="ES50" s="13"/>
      <c r="ET50" s="13"/>
      <c r="EU50" s="13"/>
      <c r="EV50" s="13"/>
      <c r="EW50" s="14">
        <f t="shared" si="239"/>
        <v>0</v>
      </c>
      <c r="EX50" s="14"/>
      <c r="EY50" s="13"/>
      <c r="EZ50" s="13"/>
      <c r="FA50" s="13"/>
      <c r="FB50" s="13"/>
      <c r="FC50" s="13"/>
      <c r="FD50" s="14">
        <f t="shared" si="212"/>
        <v>0</v>
      </c>
      <c r="FE50" s="13"/>
      <c r="FF50" s="13"/>
      <c r="FG50" s="13"/>
      <c r="FH50" s="13"/>
      <c r="FI50" s="13"/>
      <c r="FJ50" s="13"/>
      <c r="FK50" s="13"/>
      <c r="FL50" s="14">
        <f t="shared" si="213"/>
        <v>0</v>
      </c>
      <c r="FM50" s="13"/>
      <c r="FN50" s="13"/>
      <c r="FO50" s="13"/>
      <c r="FP50" s="14">
        <f t="shared" si="214"/>
        <v>0</v>
      </c>
      <c r="FQ50" s="13"/>
      <c r="FR50" s="13"/>
      <c r="FS50" s="14">
        <f t="shared" si="215"/>
        <v>0</v>
      </c>
      <c r="FT50" s="14">
        <f t="shared" si="216"/>
        <v>0</v>
      </c>
      <c r="FU50" s="15">
        <f t="shared" si="217"/>
        <v>0</v>
      </c>
      <c r="FV50" s="15">
        <f t="shared" si="240"/>
        <v>0</v>
      </c>
      <c r="FW50" s="29"/>
      <c r="FX50" s="57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4">
        <f t="shared" si="218"/>
        <v>0</v>
      </c>
      <c r="GM50" s="13"/>
      <c r="GN50" s="13"/>
      <c r="GO50" s="13">
        <f t="shared" si="219"/>
        <v>0</v>
      </c>
      <c r="GP50" s="13"/>
      <c r="GQ50" s="13"/>
      <c r="GR50" s="14">
        <f t="shared" si="220"/>
        <v>0</v>
      </c>
      <c r="GS50" s="13"/>
      <c r="GT50" s="13"/>
      <c r="GU50" s="14">
        <f t="shared" si="221"/>
        <v>0</v>
      </c>
      <c r="GV50" s="14"/>
      <c r="GW50" s="13"/>
      <c r="GX50" s="13"/>
      <c r="GY50" s="13"/>
      <c r="GZ50" s="13"/>
      <c r="HA50" s="13"/>
      <c r="HB50" s="13"/>
      <c r="HC50" s="13"/>
      <c r="HD50" s="14">
        <f t="shared" si="222"/>
        <v>0</v>
      </c>
      <c r="HE50" s="14"/>
      <c r="HF50" s="13"/>
      <c r="HG50" s="13"/>
      <c r="HH50" s="13"/>
      <c r="HI50" s="13"/>
      <c r="HJ50" s="13"/>
      <c r="HK50" s="14">
        <f t="shared" si="223"/>
        <v>0</v>
      </c>
      <c r="HL50" s="13"/>
      <c r="HM50" s="13"/>
      <c r="HN50" s="13"/>
      <c r="HO50" s="13"/>
      <c r="HP50" s="13"/>
      <c r="HQ50" s="13"/>
      <c r="HR50" s="13"/>
      <c r="HS50" s="14">
        <f t="shared" si="224"/>
        <v>0</v>
      </c>
      <c r="HT50" s="13"/>
      <c r="HU50" s="13"/>
      <c r="HV50" s="13"/>
      <c r="HW50" s="14">
        <f t="shared" si="225"/>
        <v>0</v>
      </c>
      <c r="HX50" s="13"/>
      <c r="HY50" s="13"/>
      <c r="HZ50" s="14">
        <f t="shared" si="226"/>
        <v>0</v>
      </c>
      <c r="IA50" s="14">
        <f t="shared" si="227"/>
        <v>0</v>
      </c>
      <c r="IB50" s="15">
        <f t="shared" si="228"/>
        <v>0</v>
      </c>
      <c r="IC50" s="15">
        <f t="shared" si="229"/>
        <v>0</v>
      </c>
      <c r="ID50" s="15"/>
      <c r="IE50" s="29"/>
      <c r="IF50" s="57"/>
    </row>
    <row r="51" spans="1:240" ht="15.75" hidden="1">
      <c r="A51" s="12">
        <f t="shared" si="230"/>
        <v>40546</v>
      </c>
      <c r="B51" s="12" t="s">
        <v>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f t="shared" si="231"/>
        <v>0</v>
      </c>
      <c r="P51" s="13"/>
      <c r="Q51" s="13"/>
      <c r="R51" s="13">
        <f t="shared" si="232"/>
        <v>0</v>
      </c>
      <c r="S51" s="13"/>
      <c r="T51" s="13"/>
      <c r="U51" s="14">
        <f t="shared" si="192"/>
        <v>0</v>
      </c>
      <c r="V51" s="13"/>
      <c r="W51" s="13"/>
      <c r="X51" s="14">
        <f t="shared" si="193"/>
        <v>0</v>
      </c>
      <c r="Y51" s="14"/>
      <c r="Z51" s="13"/>
      <c r="AA51" s="13"/>
      <c r="AB51" s="13"/>
      <c r="AC51" s="13"/>
      <c r="AD51" s="13"/>
      <c r="AE51" s="13"/>
      <c r="AF51" s="13"/>
      <c r="AG51" s="14">
        <f t="shared" si="233"/>
        <v>0</v>
      </c>
      <c r="AH51" s="14"/>
      <c r="AI51" s="13"/>
      <c r="AJ51" s="13"/>
      <c r="AK51" s="13"/>
      <c r="AL51" s="13"/>
      <c r="AM51" s="13"/>
      <c r="AN51" s="14">
        <f t="shared" si="194"/>
        <v>0</v>
      </c>
      <c r="AO51" s="13"/>
      <c r="AP51" s="13"/>
      <c r="AQ51" s="13"/>
      <c r="AR51" s="13"/>
      <c r="AS51" s="13"/>
      <c r="AT51" s="13"/>
      <c r="AU51" s="13"/>
      <c r="AV51" s="14">
        <f t="shared" si="195"/>
        <v>0</v>
      </c>
      <c r="AW51" s="13"/>
      <c r="AX51" s="13"/>
      <c r="AY51" s="13"/>
      <c r="AZ51" s="14">
        <f t="shared" si="196"/>
        <v>0</v>
      </c>
      <c r="BA51" s="13"/>
      <c r="BB51" s="13"/>
      <c r="BC51" s="14">
        <f t="shared" si="197"/>
        <v>0</v>
      </c>
      <c r="BD51" s="14">
        <f t="shared" si="198"/>
        <v>0</v>
      </c>
      <c r="BE51" s="15">
        <f t="shared" si="199"/>
        <v>0</v>
      </c>
      <c r="BF51" s="29"/>
      <c r="BG51" s="29"/>
      <c r="BH51" s="41">
        <v>6270.8602</v>
      </c>
      <c r="BI51" s="41">
        <v>5258.5667</v>
      </c>
      <c r="BJ51" s="17">
        <f t="shared" si="200"/>
        <v>0</v>
      </c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4">
        <f t="shared" si="234"/>
        <v>0</v>
      </c>
      <c r="BY51" s="13"/>
      <c r="BZ51" s="13"/>
      <c r="CA51" s="13">
        <f t="shared" si="235"/>
        <v>0</v>
      </c>
      <c r="CB51" s="13"/>
      <c r="CC51" s="13"/>
      <c r="CD51" s="14">
        <f t="shared" si="201"/>
        <v>0</v>
      </c>
      <c r="CE51" s="13"/>
      <c r="CF51" s="13"/>
      <c r="CG51" s="14">
        <f t="shared" si="202"/>
        <v>0</v>
      </c>
      <c r="CH51" s="14"/>
      <c r="CI51" s="13"/>
      <c r="CJ51" s="13"/>
      <c r="CK51" s="13"/>
      <c r="CL51" s="13"/>
      <c r="CM51" s="13"/>
      <c r="CN51" s="13"/>
      <c r="CO51" s="13"/>
      <c r="CP51" s="14">
        <f t="shared" si="236"/>
        <v>0</v>
      </c>
      <c r="CQ51" s="14"/>
      <c r="CR51" s="13"/>
      <c r="CS51" s="13"/>
      <c r="CT51" s="13"/>
      <c r="CU51" s="13"/>
      <c r="CV51" s="13"/>
      <c r="CW51" s="14">
        <f t="shared" si="203"/>
        <v>0</v>
      </c>
      <c r="CX51" s="13"/>
      <c r="CY51" s="13"/>
      <c r="CZ51" s="13"/>
      <c r="DA51" s="13"/>
      <c r="DB51" s="13"/>
      <c r="DC51" s="13"/>
      <c r="DD51" s="13"/>
      <c r="DE51" s="14">
        <f t="shared" si="204"/>
        <v>0</v>
      </c>
      <c r="DF51" s="13"/>
      <c r="DG51" s="13"/>
      <c r="DH51" s="13"/>
      <c r="DI51" s="14">
        <f t="shared" si="205"/>
        <v>0</v>
      </c>
      <c r="DJ51" s="13"/>
      <c r="DK51" s="13"/>
      <c r="DL51" s="14">
        <f t="shared" si="206"/>
        <v>0</v>
      </c>
      <c r="DM51" s="14">
        <f t="shared" si="207"/>
        <v>0</v>
      </c>
      <c r="DN51" s="15">
        <f t="shared" si="208"/>
        <v>0</v>
      </c>
      <c r="DO51" s="15">
        <f t="shared" si="209"/>
        <v>0</v>
      </c>
      <c r="DP51" s="29"/>
      <c r="DQ51" s="57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4">
        <f t="shared" si="237"/>
        <v>0</v>
      </c>
      <c r="EF51" s="13"/>
      <c r="EG51" s="13"/>
      <c r="EH51" s="13">
        <f t="shared" si="238"/>
        <v>0</v>
      </c>
      <c r="EI51" s="13"/>
      <c r="EJ51" s="13"/>
      <c r="EK51" s="14">
        <f t="shared" si="210"/>
        <v>0</v>
      </c>
      <c r="EL51" s="13"/>
      <c r="EM51" s="13"/>
      <c r="EN51" s="14">
        <f t="shared" si="211"/>
        <v>0</v>
      </c>
      <c r="EO51" s="14"/>
      <c r="EP51" s="13"/>
      <c r="EQ51" s="13"/>
      <c r="ER51" s="13"/>
      <c r="ES51" s="13"/>
      <c r="ET51" s="13"/>
      <c r="EU51" s="13"/>
      <c r="EV51" s="13"/>
      <c r="EW51" s="14">
        <f t="shared" si="239"/>
        <v>0</v>
      </c>
      <c r="EX51" s="14"/>
      <c r="EY51" s="13"/>
      <c r="EZ51" s="13"/>
      <c r="FA51" s="13"/>
      <c r="FB51" s="13"/>
      <c r="FC51" s="13"/>
      <c r="FD51" s="14">
        <f t="shared" si="212"/>
        <v>0</v>
      </c>
      <c r="FE51" s="13"/>
      <c r="FF51" s="13"/>
      <c r="FG51" s="13"/>
      <c r="FH51" s="13"/>
      <c r="FI51" s="13"/>
      <c r="FJ51" s="13"/>
      <c r="FK51" s="13"/>
      <c r="FL51" s="14">
        <f t="shared" si="213"/>
        <v>0</v>
      </c>
      <c r="FM51" s="13"/>
      <c r="FN51" s="13"/>
      <c r="FO51" s="13"/>
      <c r="FP51" s="14">
        <f t="shared" si="214"/>
        <v>0</v>
      </c>
      <c r="FQ51" s="13"/>
      <c r="FR51" s="13"/>
      <c r="FS51" s="14">
        <f t="shared" si="215"/>
        <v>0</v>
      </c>
      <c r="FT51" s="14">
        <f t="shared" si="216"/>
        <v>0</v>
      </c>
      <c r="FU51" s="15">
        <f t="shared" si="217"/>
        <v>0</v>
      </c>
      <c r="FV51" s="15">
        <f t="shared" si="240"/>
        <v>0</v>
      </c>
      <c r="FW51" s="29"/>
      <c r="FX51" s="57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4">
        <f t="shared" si="218"/>
        <v>0</v>
      </c>
      <c r="GM51" s="13"/>
      <c r="GN51" s="13"/>
      <c r="GO51" s="13">
        <f t="shared" si="219"/>
        <v>0</v>
      </c>
      <c r="GP51" s="13"/>
      <c r="GQ51" s="13"/>
      <c r="GR51" s="14">
        <f t="shared" si="220"/>
        <v>0</v>
      </c>
      <c r="GS51" s="13"/>
      <c r="GT51" s="13"/>
      <c r="GU51" s="14">
        <f t="shared" si="221"/>
        <v>0</v>
      </c>
      <c r="GV51" s="14"/>
      <c r="GW51" s="13"/>
      <c r="GX51" s="13"/>
      <c r="GY51" s="13"/>
      <c r="GZ51" s="13"/>
      <c r="HA51" s="13"/>
      <c r="HB51" s="13"/>
      <c r="HC51" s="13"/>
      <c r="HD51" s="14">
        <f t="shared" si="222"/>
        <v>0</v>
      </c>
      <c r="HE51" s="14"/>
      <c r="HF51" s="13"/>
      <c r="HG51" s="13"/>
      <c r="HH51" s="13"/>
      <c r="HI51" s="13"/>
      <c r="HJ51" s="13"/>
      <c r="HK51" s="14">
        <f t="shared" si="223"/>
        <v>0</v>
      </c>
      <c r="HL51" s="13"/>
      <c r="HM51" s="13"/>
      <c r="HN51" s="13"/>
      <c r="HO51" s="13"/>
      <c r="HP51" s="13"/>
      <c r="HQ51" s="13"/>
      <c r="HR51" s="13"/>
      <c r="HS51" s="14">
        <f t="shared" si="224"/>
        <v>0</v>
      </c>
      <c r="HT51" s="13"/>
      <c r="HU51" s="13"/>
      <c r="HV51" s="13"/>
      <c r="HW51" s="14">
        <f t="shared" si="225"/>
        <v>0</v>
      </c>
      <c r="HX51" s="13"/>
      <c r="HY51" s="13"/>
      <c r="HZ51" s="14">
        <f t="shared" si="226"/>
        <v>0</v>
      </c>
      <c r="IA51" s="14">
        <f t="shared" si="227"/>
        <v>0</v>
      </c>
      <c r="IB51" s="15">
        <f t="shared" si="228"/>
        <v>0</v>
      </c>
      <c r="IC51" s="15">
        <f t="shared" si="229"/>
        <v>0</v>
      </c>
      <c r="ID51" s="15"/>
      <c r="IE51" s="29"/>
      <c r="IF51" s="57"/>
    </row>
    <row r="52" spans="1:240" ht="15.75" hidden="1">
      <c r="A52" s="12">
        <f t="shared" si="230"/>
        <v>40547</v>
      </c>
      <c r="B52" s="12" t="s">
        <v>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>
        <f t="shared" si="231"/>
        <v>0</v>
      </c>
      <c r="P52" s="13"/>
      <c r="Q52" s="13"/>
      <c r="R52" s="13">
        <f t="shared" si="232"/>
        <v>0</v>
      </c>
      <c r="S52" s="13"/>
      <c r="T52" s="13"/>
      <c r="U52" s="14">
        <f t="shared" si="192"/>
        <v>0</v>
      </c>
      <c r="V52" s="13"/>
      <c r="W52" s="13"/>
      <c r="X52" s="14">
        <f t="shared" si="193"/>
        <v>0</v>
      </c>
      <c r="Y52" s="14"/>
      <c r="Z52" s="13"/>
      <c r="AA52" s="13"/>
      <c r="AB52" s="13"/>
      <c r="AC52" s="13"/>
      <c r="AD52" s="13"/>
      <c r="AE52" s="13"/>
      <c r="AF52" s="13"/>
      <c r="AG52" s="14">
        <f t="shared" si="233"/>
        <v>0</v>
      </c>
      <c r="AH52" s="14"/>
      <c r="AI52" s="13"/>
      <c r="AJ52" s="13"/>
      <c r="AK52" s="13"/>
      <c r="AL52" s="13"/>
      <c r="AM52" s="13"/>
      <c r="AN52" s="14">
        <f t="shared" si="194"/>
        <v>0</v>
      </c>
      <c r="AO52" s="13"/>
      <c r="AP52" s="13"/>
      <c r="AQ52" s="13"/>
      <c r="AR52" s="13"/>
      <c r="AS52" s="13"/>
      <c r="AT52" s="13"/>
      <c r="AU52" s="13"/>
      <c r="AV52" s="14">
        <f t="shared" si="195"/>
        <v>0</v>
      </c>
      <c r="AW52" s="13"/>
      <c r="AX52" s="13"/>
      <c r="AY52" s="13"/>
      <c r="AZ52" s="14">
        <f t="shared" si="196"/>
        <v>0</v>
      </c>
      <c r="BA52" s="13"/>
      <c r="BB52" s="13"/>
      <c r="BC52" s="14">
        <f t="shared" si="197"/>
        <v>0</v>
      </c>
      <c r="BD52" s="14">
        <f t="shared" si="198"/>
        <v>0</v>
      </c>
      <c r="BE52" s="15">
        <f t="shared" si="199"/>
        <v>0</v>
      </c>
      <c r="BH52" s="42">
        <v>6423.3052</v>
      </c>
      <c r="BI52" s="42">
        <v>5276.6269</v>
      </c>
      <c r="BJ52" s="17">
        <f t="shared" si="200"/>
        <v>0</v>
      </c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4">
        <f>SUM(BL52:BW52)</f>
        <v>0</v>
      </c>
      <c r="BY52" s="13"/>
      <c r="BZ52" s="13"/>
      <c r="CA52" s="13">
        <f>SUM(BY52:BZ52)</f>
        <v>0</v>
      </c>
      <c r="CB52" s="13"/>
      <c r="CC52" s="13"/>
      <c r="CD52" s="14">
        <f>SUM(CB52:CC52)</f>
        <v>0</v>
      </c>
      <c r="CE52" s="13"/>
      <c r="CF52" s="13"/>
      <c r="CG52" s="14">
        <f>SUM(CE52:CF52)</f>
        <v>0</v>
      </c>
      <c r="CH52" s="14"/>
      <c r="CI52" s="13"/>
      <c r="CJ52" s="13"/>
      <c r="CK52" s="13"/>
      <c r="CL52" s="13"/>
      <c r="CM52" s="13"/>
      <c r="CN52" s="13"/>
      <c r="CO52" s="13"/>
      <c r="CP52" s="14">
        <f>SUM(CI52:CO52)</f>
        <v>0</v>
      </c>
      <c r="CQ52" s="14"/>
      <c r="CR52" s="13"/>
      <c r="CS52" s="13"/>
      <c r="CT52" s="13"/>
      <c r="CU52" s="13"/>
      <c r="CV52" s="13"/>
      <c r="CW52" s="14">
        <f>SUM(CR52:CV52)</f>
        <v>0</v>
      </c>
      <c r="CX52" s="13"/>
      <c r="CY52" s="13"/>
      <c r="CZ52" s="13"/>
      <c r="DA52" s="13"/>
      <c r="DB52" s="13"/>
      <c r="DC52" s="13"/>
      <c r="DD52" s="13"/>
      <c r="DE52" s="14">
        <f>SUM(CX52:DD52)</f>
        <v>0</v>
      </c>
      <c r="DF52" s="13"/>
      <c r="DG52" s="13"/>
      <c r="DH52" s="13"/>
      <c r="DI52" s="14">
        <f>SUM(DF52:DH52)</f>
        <v>0</v>
      </c>
      <c r="DJ52" s="13"/>
      <c r="DK52" s="13"/>
      <c r="DL52" s="14">
        <f>SUM(DJ52:DK52)</f>
        <v>0</v>
      </c>
      <c r="DM52" s="14">
        <f t="shared" si="207"/>
        <v>0</v>
      </c>
      <c r="DN52" s="15">
        <f t="shared" si="208"/>
        <v>0</v>
      </c>
      <c r="DO52" s="15">
        <f t="shared" si="209"/>
        <v>0</v>
      </c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4">
        <f t="shared" si="237"/>
        <v>0</v>
      </c>
      <c r="EF52" s="13"/>
      <c r="EG52" s="13"/>
      <c r="EH52" s="13">
        <f t="shared" si="238"/>
        <v>0</v>
      </c>
      <c r="EI52" s="13"/>
      <c r="EJ52" s="13"/>
      <c r="EK52" s="14">
        <f t="shared" si="210"/>
        <v>0</v>
      </c>
      <c r="EL52" s="13"/>
      <c r="EM52" s="13"/>
      <c r="EN52" s="14">
        <f t="shared" si="211"/>
        <v>0</v>
      </c>
      <c r="EO52" s="14"/>
      <c r="EP52" s="13"/>
      <c r="EQ52" s="13"/>
      <c r="ER52" s="13"/>
      <c r="ES52" s="13"/>
      <c r="ET52" s="13"/>
      <c r="EU52" s="13"/>
      <c r="EV52" s="13"/>
      <c r="EW52" s="14">
        <f t="shared" si="239"/>
        <v>0</v>
      </c>
      <c r="EX52" s="14"/>
      <c r="EY52" s="13"/>
      <c r="EZ52" s="13"/>
      <c r="FA52" s="13"/>
      <c r="FB52" s="13"/>
      <c r="FC52" s="13"/>
      <c r="FD52" s="14">
        <f t="shared" si="212"/>
        <v>0</v>
      </c>
      <c r="FE52" s="13"/>
      <c r="FF52" s="13"/>
      <c r="FG52" s="13"/>
      <c r="FH52" s="13"/>
      <c r="FI52" s="13"/>
      <c r="FJ52" s="13"/>
      <c r="FK52" s="13"/>
      <c r="FL52" s="14">
        <f t="shared" si="213"/>
        <v>0</v>
      </c>
      <c r="FM52" s="13"/>
      <c r="FN52" s="13"/>
      <c r="FO52" s="13"/>
      <c r="FP52" s="14">
        <f t="shared" si="214"/>
        <v>0</v>
      </c>
      <c r="FQ52" s="13"/>
      <c r="FR52" s="13"/>
      <c r="FS52" s="14">
        <f t="shared" si="215"/>
        <v>0</v>
      </c>
      <c r="FT52" s="14">
        <f t="shared" si="216"/>
        <v>0</v>
      </c>
      <c r="FU52" s="15">
        <f t="shared" si="217"/>
        <v>0</v>
      </c>
      <c r="FV52" s="15">
        <f t="shared" si="240"/>
        <v>0</v>
      </c>
      <c r="FX52" s="71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4">
        <f t="shared" si="218"/>
        <v>0</v>
      </c>
      <c r="GM52" s="13"/>
      <c r="GN52" s="13"/>
      <c r="GO52" s="13">
        <f t="shared" si="219"/>
        <v>0</v>
      </c>
      <c r="GP52" s="13"/>
      <c r="GQ52" s="13"/>
      <c r="GR52" s="14">
        <f t="shared" si="220"/>
        <v>0</v>
      </c>
      <c r="GS52" s="13"/>
      <c r="GT52" s="13"/>
      <c r="GU52" s="14">
        <f t="shared" si="221"/>
        <v>0</v>
      </c>
      <c r="GV52" s="14"/>
      <c r="GW52" s="13"/>
      <c r="GX52" s="13"/>
      <c r="GY52" s="13"/>
      <c r="GZ52" s="13"/>
      <c r="HA52" s="13"/>
      <c r="HB52" s="13"/>
      <c r="HC52" s="13"/>
      <c r="HD52" s="14">
        <f t="shared" si="222"/>
        <v>0</v>
      </c>
      <c r="HE52" s="14"/>
      <c r="HF52" s="13"/>
      <c r="HG52" s="13"/>
      <c r="HH52" s="13"/>
      <c r="HI52" s="13"/>
      <c r="HJ52" s="13"/>
      <c r="HK52" s="14">
        <f t="shared" si="223"/>
        <v>0</v>
      </c>
      <c r="HL52" s="13"/>
      <c r="HM52" s="13"/>
      <c r="HN52" s="13"/>
      <c r="HO52" s="13"/>
      <c r="HP52" s="13"/>
      <c r="HQ52" s="13"/>
      <c r="HR52" s="13"/>
      <c r="HS52" s="14">
        <f t="shared" si="224"/>
        <v>0</v>
      </c>
      <c r="HT52" s="13"/>
      <c r="HU52" s="13"/>
      <c r="HV52" s="13"/>
      <c r="HW52" s="14">
        <f t="shared" si="225"/>
        <v>0</v>
      </c>
      <c r="HX52" s="13"/>
      <c r="HY52" s="13"/>
      <c r="HZ52" s="14">
        <f t="shared" si="226"/>
        <v>0</v>
      </c>
      <c r="IA52" s="14">
        <f t="shared" si="227"/>
        <v>0</v>
      </c>
      <c r="IB52" s="15">
        <f t="shared" si="228"/>
        <v>0</v>
      </c>
      <c r="IC52" s="15">
        <f t="shared" si="229"/>
        <v>0</v>
      </c>
      <c r="ID52" s="21"/>
      <c r="IE52" s="75"/>
      <c r="IF52" s="76"/>
    </row>
    <row r="53" spans="1:240" ht="15.75" hidden="1">
      <c r="A53" s="12">
        <f t="shared" si="230"/>
        <v>40548</v>
      </c>
      <c r="B53" s="12" t="s">
        <v>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>
        <f t="shared" si="231"/>
        <v>0</v>
      </c>
      <c r="P53" s="13"/>
      <c r="Q53" s="13"/>
      <c r="R53" s="13">
        <f t="shared" si="232"/>
        <v>0</v>
      </c>
      <c r="S53" s="13"/>
      <c r="T53" s="13"/>
      <c r="U53" s="14">
        <f t="shared" si="192"/>
        <v>0</v>
      </c>
      <c r="V53" s="13"/>
      <c r="W53" s="13"/>
      <c r="X53" s="14">
        <f t="shared" si="193"/>
        <v>0</v>
      </c>
      <c r="Y53" s="14"/>
      <c r="Z53" s="13"/>
      <c r="AA53" s="13"/>
      <c r="AB53" s="13"/>
      <c r="AC53" s="13"/>
      <c r="AD53" s="13"/>
      <c r="AE53" s="13"/>
      <c r="AF53" s="13"/>
      <c r="AG53" s="14">
        <f t="shared" si="233"/>
        <v>0</v>
      </c>
      <c r="AH53" s="14"/>
      <c r="AI53" s="13"/>
      <c r="AJ53" s="13"/>
      <c r="AK53" s="13"/>
      <c r="AL53" s="13"/>
      <c r="AM53" s="13"/>
      <c r="AN53" s="14">
        <f t="shared" si="194"/>
        <v>0</v>
      </c>
      <c r="AO53" s="13"/>
      <c r="AP53" s="13"/>
      <c r="AQ53" s="13"/>
      <c r="AR53" s="13"/>
      <c r="AS53" s="13"/>
      <c r="AT53" s="13"/>
      <c r="AU53" s="13"/>
      <c r="AV53" s="14">
        <f t="shared" si="195"/>
        <v>0</v>
      </c>
      <c r="AW53" s="13"/>
      <c r="AX53" s="13"/>
      <c r="AY53" s="13"/>
      <c r="AZ53" s="14">
        <f t="shared" si="196"/>
        <v>0</v>
      </c>
      <c r="BA53" s="13"/>
      <c r="BB53" s="13"/>
      <c r="BC53" s="14">
        <f t="shared" si="197"/>
        <v>0</v>
      </c>
      <c r="BD53" s="14">
        <f t="shared" si="198"/>
        <v>0</v>
      </c>
      <c r="BE53" s="15">
        <f t="shared" si="199"/>
        <v>0</v>
      </c>
      <c r="BH53" s="42">
        <v>5626.4181</v>
      </c>
      <c r="BI53" s="42">
        <v>5360.8325</v>
      </c>
      <c r="BJ53" s="17">
        <f t="shared" si="200"/>
        <v>0</v>
      </c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4">
        <f t="shared" si="234"/>
        <v>0</v>
      </c>
      <c r="BY53" s="13"/>
      <c r="BZ53" s="13"/>
      <c r="CA53" s="13">
        <f t="shared" si="235"/>
        <v>0</v>
      </c>
      <c r="CB53" s="13"/>
      <c r="CC53" s="13"/>
      <c r="CD53" s="14">
        <f t="shared" si="201"/>
        <v>0</v>
      </c>
      <c r="CE53" s="13"/>
      <c r="CF53" s="13"/>
      <c r="CG53" s="14">
        <f t="shared" si="202"/>
        <v>0</v>
      </c>
      <c r="CH53" s="14"/>
      <c r="CI53" s="13"/>
      <c r="CJ53" s="13"/>
      <c r="CK53" s="13"/>
      <c r="CL53" s="13"/>
      <c r="CM53" s="13"/>
      <c r="CN53" s="13"/>
      <c r="CO53" s="13"/>
      <c r="CP53" s="14">
        <f t="shared" si="236"/>
        <v>0</v>
      </c>
      <c r="CQ53" s="14"/>
      <c r="CR53" s="13"/>
      <c r="CS53" s="13"/>
      <c r="CT53" s="13"/>
      <c r="CU53" s="13"/>
      <c r="CV53" s="13"/>
      <c r="CW53" s="14">
        <f t="shared" si="203"/>
        <v>0</v>
      </c>
      <c r="CX53" s="13"/>
      <c r="CY53" s="13"/>
      <c r="CZ53" s="13"/>
      <c r="DA53" s="13"/>
      <c r="DB53" s="13"/>
      <c r="DC53" s="13"/>
      <c r="DD53" s="13"/>
      <c r="DE53" s="14">
        <f t="shared" si="204"/>
        <v>0</v>
      </c>
      <c r="DF53" s="13"/>
      <c r="DG53" s="13"/>
      <c r="DH53" s="13"/>
      <c r="DI53" s="14">
        <f t="shared" si="205"/>
        <v>0</v>
      </c>
      <c r="DJ53" s="13"/>
      <c r="DK53" s="13"/>
      <c r="DL53" s="14">
        <f t="shared" si="206"/>
        <v>0</v>
      </c>
      <c r="DM53" s="14">
        <f t="shared" si="207"/>
        <v>0</v>
      </c>
      <c r="DN53" s="15">
        <f t="shared" si="208"/>
        <v>0</v>
      </c>
      <c r="DO53" s="15">
        <f t="shared" si="209"/>
        <v>0</v>
      </c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4">
        <f t="shared" si="237"/>
        <v>0</v>
      </c>
      <c r="EF53" s="13"/>
      <c r="EG53" s="13"/>
      <c r="EH53" s="13">
        <f t="shared" si="238"/>
        <v>0</v>
      </c>
      <c r="EI53" s="13"/>
      <c r="EJ53" s="13"/>
      <c r="EK53" s="14">
        <f t="shared" si="210"/>
        <v>0</v>
      </c>
      <c r="EL53" s="13"/>
      <c r="EM53" s="13"/>
      <c r="EN53" s="14">
        <f t="shared" si="211"/>
        <v>0</v>
      </c>
      <c r="EO53" s="14"/>
      <c r="EP53" s="13"/>
      <c r="EQ53" s="13"/>
      <c r="ER53" s="13"/>
      <c r="ES53" s="13"/>
      <c r="ET53" s="13"/>
      <c r="EU53" s="13"/>
      <c r="EV53" s="13"/>
      <c r="EW53" s="14">
        <f t="shared" si="239"/>
        <v>0</v>
      </c>
      <c r="EX53" s="14"/>
      <c r="EY53" s="13"/>
      <c r="EZ53" s="13"/>
      <c r="FA53" s="13"/>
      <c r="FB53" s="13"/>
      <c r="FC53" s="13"/>
      <c r="FD53" s="14">
        <f t="shared" si="212"/>
        <v>0</v>
      </c>
      <c r="FE53" s="13"/>
      <c r="FF53" s="13"/>
      <c r="FG53" s="13"/>
      <c r="FH53" s="13"/>
      <c r="FI53" s="13"/>
      <c r="FJ53" s="13"/>
      <c r="FK53" s="13"/>
      <c r="FL53" s="14">
        <f t="shared" si="213"/>
        <v>0</v>
      </c>
      <c r="FM53" s="13"/>
      <c r="FN53" s="13"/>
      <c r="FO53" s="13"/>
      <c r="FP53" s="14">
        <f t="shared" si="214"/>
        <v>0</v>
      </c>
      <c r="FQ53" s="13"/>
      <c r="FR53" s="13"/>
      <c r="FS53" s="14">
        <f t="shared" si="215"/>
        <v>0</v>
      </c>
      <c r="FT53" s="14">
        <f t="shared" si="216"/>
        <v>0</v>
      </c>
      <c r="FU53" s="15">
        <f t="shared" si="217"/>
        <v>0</v>
      </c>
      <c r="FV53" s="15">
        <f t="shared" si="240"/>
        <v>0</v>
      </c>
      <c r="FX53" s="71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4">
        <f t="shared" si="218"/>
        <v>0</v>
      </c>
      <c r="GM53" s="13"/>
      <c r="GN53" s="13"/>
      <c r="GO53" s="13">
        <f t="shared" si="219"/>
        <v>0</v>
      </c>
      <c r="GP53" s="13"/>
      <c r="GQ53" s="13"/>
      <c r="GR53" s="14">
        <f t="shared" si="220"/>
        <v>0</v>
      </c>
      <c r="GS53" s="13"/>
      <c r="GT53" s="13"/>
      <c r="GU53" s="14">
        <f t="shared" si="221"/>
        <v>0</v>
      </c>
      <c r="GV53" s="14"/>
      <c r="GW53" s="13"/>
      <c r="GX53" s="13"/>
      <c r="GY53" s="13"/>
      <c r="GZ53" s="13"/>
      <c r="HA53" s="13"/>
      <c r="HB53" s="13"/>
      <c r="HC53" s="13"/>
      <c r="HD53" s="14">
        <f t="shared" si="222"/>
        <v>0</v>
      </c>
      <c r="HE53" s="14"/>
      <c r="HF53" s="13"/>
      <c r="HG53" s="13"/>
      <c r="HH53" s="13"/>
      <c r="HI53" s="13"/>
      <c r="HJ53" s="13"/>
      <c r="HK53" s="14">
        <f t="shared" si="223"/>
        <v>0</v>
      </c>
      <c r="HL53" s="13"/>
      <c r="HM53" s="13"/>
      <c r="HN53" s="13"/>
      <c r="HO53" s="13"/>
      <c r="HP53" s="13"/>
      <c r="HQ53" s="13"/>
      <c r="HR53" s="13"/>
      <c r="HS53" s="14">
        <f t="shared" si="224"/>
        <v>0</v>
      </c>
      <c r="HT53" s="13"/>
      <c r="HU53" s="13"/>
      <c r="HV53" s="13"/>
      <c r="HW53" s="14">
        <f t="shared" si="225"/>
        <v>0</v>
      </c>
      <c r="HX53" s="13"/>
      <c r="HY53" s="13"/>
      <c r="HZ53" s="14">
        <f t="shared" si="226"/>
        <v>0</v>
      </c>
      <c r="IA53" s="14">
        <f t="shared" si="227"/>
        <v>0</v>
      </c>
      <c r="IB53" s="15">
        <f t="shared" si="228"/>
        <v>0</v>
      </c>
      <c r="IC53" s="15">
        <f t="shared" si="229"/>
        <v>0</v>
      </c>
      <c r="ID53" s="25">
        <f>SUM(IB44:IB45,IB48)</f>
        <v>0</v>
      </c>
      <c r="IE53" s="26"/>
      <c r="IF53" s="27"/>
    </row>
    <row r="54" spans="1:240" ht="15.75" hidden="1">
      <c r="A54" s="18">
        <f t="shared" si="230"/>
        <v>40549</v>
      </c>
      <c r="B54" s="18" t="s">
        <v>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>
        <f t="shared" si="231"/>
        <v>0</v>
      </c>
      <c r="P54" s="19"/>
      <c r="Q54" s="19"/>
      <c r="R54" s="19">
        <f t="shared" si="232"/>
        <v>0</v>
      </c>
      <c r="S54" s="19"/>
      <c r="T54" s="19"/>
      <c r="U54" s="20">
        <f t="shared" si="192"/>
        <v>0</v>
      </c>
      <c r="V54" s="19"/>
      <c r="W54" s="19"/>
      <c r="X54" s="20">
        <f t="shared" si="193"/>
        <v>0</v>
      </c>
      <c r="Y54" s="20"/>
      <c r="Z54" s="19"/>
      <c r="AA54" s="19"/>
      <c r="AB54" s="19"/>
      <c r="AC54" s="19"/>
      <c r="AD54" s="19"/>
      <c r="AE54" s="19"/>
      <c r="AF54" s="19"/>
      <c r="AG54" s="20">
        <f t="shared" si="233"/>
        <v>0</v>
      </c>
      <c r="AH54" s="20"/>
      <c r="AI54" s="19"/>
      <c r="AJ54" s="19"/>
      <c r="AK54" s="19"/>
      <c r="AL54" s="19"/>
      <c r="AM54" s="19"/>
      <c r="AN54" s="20">
        <f t="shared" si="194"/>
        <v>0</v>
      </c>
      <c r="AO54" s="19"/>
      <c r="AP54" s="19"/>
      <c r="AQ54" s="19"/>
      <c r="AR54" s="19"/>
      <c r="AS54" s="19"/>
      <c r="AT54" s="19"/>
      <c r="AU54" s="19"/>
      <c r="AV54" s="20">
        <f t="shared" si="195"/>
        <v>0</v>
      </c>
      <c r="AW54" s="19"/>
      <c r="AX54" s="19"/>
      <c r="AY54" s="19"/>
      <c r="AZ54" s="20">
        <f t="shared" si="196"/>
        <v>0</v>
      </c>
      <c r="BA54" s="19"/>
      <c r="BB54" s="19"/>
      <c r="BC54" s="20">
        <f t="shared" si="197"/>
        <v>0</v>
      </c>
      <c r="BD54" s="20">
        <f t="shared" si="198"/>
        <v>0</v>
      </c>
      <c r="BE54" s="21">
        <f t="shared" si="199"/>
        <v>0</v>
      </c>
      <c r="BF54" s="19"/>
      <c r="BG54" s="19"/>
      <c r="BH54" s="39"/>
      <c r="BI54" s="39"/>
      <c r="BJ54" s="45">
        <f t="shared" si="200"/>
        <v>0</v>
      </c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20">
        <f t="shared" si="234"/>
        <v>0</v>
      </c>
      <c r="BY54" s="19"/>
      <c r="BZ54" s="19"/>
      <c r="CA54" s="19">
        <f t="shared" si="235"/>
        <v>0</v>
      </c>
      <c r="CB54" s="19"/>
      <c r="CC54" s="19"/>
      <c r="CD54" s="20">
        <f t="shared" si="201"/>
        <v>0</v>
      </c>
      <c r="CE54" s="19"/>
      <c r="CF54" s="19"/>
      <c r="CG54" s="20">
        <f t="shared" si="202"/>
        <v>0</v>
      </c>
      <c r="CH54" s="20"/>
      <c r="CI54" s="19"/>
      <c r="CJ54" s="19"/>
      <c r="CK54" s="19"/>
      <c r="CL54" s="19"/>
      <c r="CM54" s="19"/>
      <c r="CN54" s="19"/>
      <c r="CO54" s="19"/>
      <c r="CP54" s="20">
        <f t="shared" si="236"/>
        <v>0</v>
      </c>
      <c r="CQ54" s="20"/>
      <c r="CR54" s="19"/>
      <c r="CS54" s="19"/>
      <c r="CT54" s="19"/>
      <c r="CU54" s="19"/>
      <c r="CV54" s="19"/>
      <c r="CW54" s="20">
        <f t="shared" si="203"/>
        <v>0</v>
      </c>
      <c r="CX54" s="19"/>
      <c r="CY54" s="19"/>
      <c r="CZ54" s="19"/>
      <c r="DA54" s="19"/>
      <c r="DB54" s="19"/>
      <c r="DC54" s="19"/>
      <c r="DD54" s="19"/>
      <c r="DE54" s="20">
        <f t="shared" si="204"/>
        <v>0</v>
      </c>
      <c r="DF54" s="19"/>
      <c r="DG54" s="19"/>
      <c r="DH54" s="19"/>
      <c r="DI54" s="20">
        <f t="shared" si="205"/>
        <v>0</v>
      </c>
      <c r="DJ54" s="19"/>
      <c r="DK54" s="19"/>
      <c r="DL54" s="20">
        <f t="shared" si="206"/>
        <v>0</v>
      </c>
      <c r="DM54" s="20">
        <f t="shared" si="207"/>
        <v>0</v>
      </c>
      <c r="DN54" s="21">
        <f t="shared" si="208"/>
        <v>0</v>
      </c>
      <c r="DO54" s="21">
        <f t="shared" si="209"/>
        <v>0</v>
      </c>
      <c r="DP54" s="19"/>
      <c r="DQ54" s="58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20">
        <f t="shared" si="237"/>
        <v>0</v>
      </c>
      <c r="EF54" s="19"/>
      <c r="EG54" s="19"/>
      <c r="EH54" s="19">
        <f t="shared" si="238"/>
        <v>0</v>
      </c>
      <c r="EI54" s="19"/>
      <c r="EJ54" s="19"/>
      <c r="EK54" s="20">
        <f t="shared" si="210"/>
        <v>0</v>
      </c>
      <c r="EL54" s="19"/>
      <c r="EM54" s="19"/>
      <c r="EN54" s="20">
        <f t="shared" si="211"/>
        <v>0</v>
      </c>
      <c r="EO54" s="20"/>
      <c r="EP54" s="19"/>
      <c r="EQ54" s="19"/>
      <c r="ER54" s="19"/>
      <c r="ES54" s="19"/>
      <c r="ET54" s="19"/>
      <c r="EU54" s="19"/>
      <c r="EV54" s="19"/>
      <c r="EW54" s="20">
        <f t="shared" si="239"/>
        <v>0</v>
      </c>
      <c r="EX54" s="20"/>
      <c r="EY54" s="19"/>
      <c r="EZ54" s="19"/>
      <c r="FA54" s="19"/>
      <c r="FB54" s="19"/>
      <c r="FC54" s="19"/>
      <c r="FD54" s="20">
        <f t="shared" si="212"/>
        <v>0</v>
      </c>
      <c r="FE54" s="19"/>
      <c r="FF54" s="19"/>
      <c r="FG54" s="19"/>
      <c r="FH54" s="19"/>
      <c r="FI54" s="19"/>
      <c r="FJ54" s="19"/>
      <c r="FK54" s="19"/>
      <c r="FL54" s="20">
        <f t="shared" si="213"/>
        <v>0</v>
      </c>
      <c r="FM54" s="19"/>
      <c r="FN54" s="19"/>
      <c r="FO54" s="19"/>
      <c r="FP54" s="20">
        <f t="shared" si="214"/>
        <v>0</v>
      </c>
      <c r="FQ54" s="19"/>
      <c r="FR54" s="19"/>
      <c r="FS54" s="20">
        <f t="shared" si="215"/>
        <v>0</v>
      </c>
      <c r="FT54" s="20">
        <f t="shared" si="216"/>
        <v>0</v>
      </c>
      <c r="FU54" s="21">
        <f t="shared" si="217"/>
        <v>0</v>
      </c>
      <c r="FV54" s="21">
        <f t="shared" si="240"/>
        <v>0</v>
      </c>
      <c r="FW54" s="19"/>
      <c r="FX54" s="55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20">
        <f t="shared" si="218"/>
        <v>0</v>
      </c>
      <c r="GM54" s="19"/>
      <c r="GN54" s="19"/>
      <c r="GO54" s="19">
        <f t="shared" si="219"/>
        <v>0</v>
      </c>
      <c r="GP54" s="19"/>
      <c r="GQ54" s="19"/>
      <c r="GR54" s="20">
        <f t="shared" si="220"/>
        <v>0</v>
      </c>
      <c r="GS54" s="19"/>
      <c r="GT54" s="19"/>
      <c r="GU54" s="20">
        <f t="shared" si="221"/>
        <v>0</v>
      </c>
      <c r="GV54" s="20"/>
      <c r="GW54" s="19"/>
      <c r="GX54" s="19"/>
      <c r="GY54" s="19"/>
      <c r="GZ54" s="19"/>
      <c r="HA54" s="19"/>
      <c r="HB54" s="19"/>
      <c r="HC54" s="19"/>
      <c r="HD54" s="20">
        <f t="shared" si="222"/>
        <v>0</v>
      </c>
      <c r="HE54" s="20"/>
      <c r="HF54" s="19"/>
      <c r="HG54" s="19"/>
      <c r="HH54" s="19"/>
      <c r="HI54" s="19"/>
      <c r="HJ54" s="19"/>
      <c r="HK54" s="20">
        <f t="shared" si="223"/>
        <v>0</v>
      </c>
      <c r="HL54" s="19"/>
      <c r="HM54" s="19"/>
      <c r="HN54" s="19"/>
      <c r="HO54" s="19"/>
      <c r="HP54" s="19"/>
      <c r="HQ54" s="19"/>
      <c r="HR54" s="19"/>
      <c r="HS54" s="20">
        <f t="shared" si="224"/>
        <v>0</v>
      </c>
      <c r="HT54" s="19"/>
      <c r="HU54" s="19"/>
      <c r="HV54" s="19"/>
      <c r="HW54" s="20">
        <f t="shared" si="225"/>
        <v>0</v>
      </c>
      <c r="HX54" s="19"/>
      <c r="HY54" s="19"/>
      <c r="HZ54" s="20">
        <f t="shared" si="226"/>
        <v>0</v>
      </c>
      <c r="IA54" s="20">
        <f t="shared" si="227"/>
        <v>0</v>
      </c>
      <c r="IB54" s="21">
        <f t="shared" si="228"/>
        <v>0</v>
      </c>
      <c r="IC54" s="21">
        <f t="shared" si="229"/>
        <v>0</v>
      </c>
      <c r="ID54" s="15"/>
      <c r="IE54" s="29"/>
      <c r="IF54" s="57"/>
    </row>
    <row r="55" spans="1:240" ht="15.75" hidden="1">
      <c r="A55" s="12" t="s">
        <v>21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4">
        <f>SUM(O48:O54)</f>
        <v>-561.75</v>
      </c>
      <c r="P55" s="5"/>
      <c r="Q55" s="5"/>
      <c r="R55" s="30">
        <f>SUM(R48:R54)</f>
        <v>104.53</v>
      </c>
      <c r="S55" s="5"/>
      <c r="T55" s="5"/>
      <c r="U55" s="24">
        <f>SUM(U48:U54)</f>
        <v>0</v>
      </c>
      <c r="V55" s="5"/>
      <c r="W55" s="5"/>
      <c r="X55" s="24">
        <f>SUM(X48:X54)</f>
        <v>541.0600000000001</v>
      </c>
      <c r="Y55" s="24">
        <f>SUM(Y48:Y54)</f>
        <v>0</v>
      </c>
      <c r="Z55" s="5"/>
      <c r="AA55" s="5"/>
      <c r="AB55" s="5"/>
      <c r="AC55" s="5"/>
      <c r="AD55" s="5"/>
      <c r="AE55" s="5"/>
      <c r="AF55" s="5"/>
      <c r="AG55" s="24">
        <f>SUM(AG48:AG54)</f>
        <v>-47703.48</v>
      </c>
      <c r="AH55" s="24">
        <f>SUM(AH48:AH54)</f>
        <v>1993.39</v>
      </c>
      <c r="AI55" s="5"/>
      <c r="AJ55" s="5"/>
      <c r="AK55" s="5"/>
      <c r="AL55" s="5"/>
      <c r="AM55" s="5"/>
      <c r="AN55" s="24">
        <f>SUM(AN48:AN54)</f>
        <v>0</v>
      </c>
      <c r="AO55" s="5"/>
      <c r="AP55" s="5"/>
      <c r="AQ55" s="5"/>
      <c r="AR55" s="5"/>
      <c r="AS55" s="5"/>
      <c r="AT55" s="5"/>
      <c r="AU55" s="5"/>
      <c r="AV55" s="24">
        <f>SUM(AV48:AV54)</f>
        <v>-76.17</v>
      </c>
      <c r="AW55" s="5"/>
      <c r="AX55" s="5"/>
      <c r="AY55" s="5"/>
      <c r="AZ55" s="24">
        <f>SUM(AZ48:AZ54)</f>
        <v>0</v>
      </c>
      <c r="BA55" s="5"/>
      <c r="BB55" s="5"/>
      <c r="BC55" s="24">
        <f>SUM(BC48:BC54)</f>
        <v>4120.58</v>
      </c>
      <c r="BD55" s="24">
        <f>SUM(BD48:BD54)</f>
        <v>6683.389999999999</v>
      </c>
      <c r="BE55" s="25">
        <f>SUM(BE48:BE54)</f>
        <v>-41581.840000000004</v>
      </c>
      <c r="BF55" s="26"/>
      <c r="BG55" s="27"/>
      <c r="BH55" s="43"/>
      <c r="BI55" s="43"/>
      <c r="BJ55" s="17">
        <f t="shared" si="200"/>
        <v>0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24">
        <f>SUM(BX48:BX54)</f>
        <v>-3.49</v>
      </c>
      <c r="BY55" s="5"/>
      <c r="BZ55" s="5"/>
      <c r="CA55" s="30">
        <f>SUM(CA48:CA54)</f>
        <v>-0.08</v>
      </c>
      <c r="CB55" s="5"/>
      <c r="CC55" s="5"/>
      <c r="CD55" s="24">
        <f>SUM(CD48:CD54)</f>
        <v>0</v>
      </c>
      <c r="CE55" s="5"/>
      <c r="CF55" s="5"/>
      <c r="CG55" s="24">
        <f>SUM(CG48:CG54)</f>
        <v>-102.79</v>
      </c>
      <c r="CH55" s="24">
        <f>SUM(CH48:CH54)</f>
        <v>0</v>
      </c>
      <c r="CI55" s="5"/>
      <c r="CJ55" s="5"/>
      <c r="CK55" s="5"/>
      <c r="CL55" s="5"/>
      <c r="CM55" s="5"/>
      <c r="CN55" s="5"/>
      <c r="CO55" s="5"/>
      <c r="CP55" s="24">
        <f>SUM(CP48:CP54)</f>
        <v>0</v>
      </c>
      <c r="CQ55" s="24">
        <f>SUM(CQ48:CQ54)</f>
        <v>-61.05</v>
      </c>
      <c r="CR55" s="5"/>
      <c r="CS55" s="5"/>
      <c r="CT55" s="5"/>
      <c r="CU55" s="5"/>
      <c r="CV55" s="5"/>
      <c r="CW55" s="24">
        <f>SUM(CW48:CW54)</f>
        <v>0</v>
      </c>
      <c r="CX55" s="5"/>
      <c r="CY55" s="5"/>
      <c r="CZ55" s="5"/>
      <c r="DA55" s="5"/>
      <c r="DB55" s="5"/>
      <c r="DC55" s="5"/>
      <c r="DD55" s="5"/>
      <c r="DE55" s="24">
        <f>SUM(DE48:DE54)</f>
        <v>0.02</v>
      </c>
      <c r="DF55" s="5"/>
      <c r="DG55" s="5"/>
      <c r="DH55" s="5"/>
      <c r="DI55" s="24">
        <f>SUM(DI48:DI54)</f>
        <v>0</v>
      </c>
      <c r="DJ55" s="5"/>
      <c r="DK55" s="5"/>
      <c r="DL55" s="24">
        <f>SUM(DL48:DL54)</f>
        <v>0</v>
      </c>
      <c r="DM55" s="24">
        <f>SUM(DM48:DM54)</f>
        <v>-163.9</v>
      </c>
      <c r="DN55" s="25">
        <f>SUM(DN48:DN54)</f>
        <v>-167.39000000000001</v>
      </c>
      <c r="DO55" s="25">
        <f>SUM(DO48:DO54)</f>
        <v>-41749.23</v>
      </c>
      <c r="DP55" s="26"/>
      <c r="DQ55" s="56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4">
        <f>SUM(EE48:EE54)</f>
        <v>0</v>
      </c>
      <c r="EF55" s="5"/>
      <c r="EG55" s="5"/>
      <c r="EH55" s="30">
        <f>SUM(EH48:EH54)</f>
        <v>0</v>
      </c>
      <c r="EI55" s="5"/>
      <c r="EJ55" s="5"/>
      <c r="EK55" s="24">
        <f>SUM(EK48:EK54)</f>
        <v>0</v>
      </c>
      <c r="EL55" s="5"/>
      <c r="EM55" s="5"/>
      <c r="EN55" s="24">
        <f>SUM(EN48:EN54)</f>
        <v>0</v>
      </c>
      <c r="EO55" s="24">
        <f>SUM(EO48:EO54)</f>
        <v>0</v>
      </c>
      <c r="EP55" s="5"/>
      <c r="EQ55" s="5"/>
      <c r="ER55" s="5"/>
      <c r="ES55" s="5"/>
      <c r="ET55" s="5"/>
      <c r="EU55" s="5"/>
      <c r="EV55" s="5"/>
      <c r="EW55" s="24">
        <f>SUM(EW48:EW54)</f>
        <v>0</v>
      </c>
      <c r="EX55" s="24">
        <f>SUM(EX48:EX54)</f>
        <v>0</v>
      </c>
      <c r="EY55" s="5"/>
      <c r="EZ55" s="5"/>
      <c r="FA55" s="5"/>
      <c r="FB55" s="5"/>
      <c r="FC55" s="5"/>
      <c r="FD55" s="24">
        <f>SUM(FD48:FD54)</f>
        <v>0</v>
      </c>
      <c r="FE55" s="5"/>
      <c r="FF55" s="5"/>
      <c r="FG55" s="5"/>
      <c r="FH55" s="5"/>
      <c r="FI55" s="5"/>
      <c r="FJ55" s="5"/>
      <c r="FK55" s="5"/>
      <c r="FL55" s="24">
        <f>SUM(FL48:FL54)</f>
        <v>0</v>
      </c>
      <c r="FM55" s="5"/>
      <c r="FN55" s="5"/>
      <c r="FO55" s="5"/>
      <c r="FP55" s="24">
        <f>SUM(FP48:FP54)</f>
        <v>0</v>
      </c>
      <c r="FQ55" s="5"/>
      <c r="FR55" s="5"/>
      <c r="FS55" s="24">
        <f>SUM(FS48:FS54)</f>
        <v>0</v>
      </c>
      <c r="FT55" s="24">
        <f>SUM(FT48:FT54)</f>
        <v>0</v>
      </c>
      <c r="FU55" s="25">
        <f>SUM(FU48:FU54)</f>
        <v>0</v>
      </c>
      <c r="FV55" s="25">
        <f>SUM(FV48:FV54)</f>
        <v>-41749.23</v>
      </c>
      <c r="FW55" s="27"/>
      <c r="FX55" s="72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24">
        <f>SUM(GL48:GL54)</f>
        <v>0</v>
      </c>
      <c r="GM55" s="5"/>
      <c r="GN55" s="5"/>
      <c r="GO55" s="30">
        <f>SUM(GO48:GO54)</f>
        <v>0</v>
      </c>
      <c r="GP55" s="5"/>
      <c r="GQ55" s="5"/>
      <c r="GR55" s="24">
        <f>SUM(GR48:GR54)</f>
        <v>0</v>
      </c>
      <c r="GS55" s="5"/>
      <c r="GT55" s="5"/>
      <c r="GU55" s="24">
        <f>SUM(GU48:GU54)</f>
        <v>0</v>
      </c>
      <c r="GV55" s="24">
        <f>SUM(GV48:GV54)</f>
        <v>0</v>
      </c>
      <c r="GW55" s="5"/>
      <c r="GX55" s="5"/>
      <c r="GY55" s="5"/>
      <c r="GZ55" s="5"/>
      <c r="HA55" s="5"/>
      <c r="HB55" s="5"/>
      <c r="HC55" s="5"/>
      <c r="HD55" s="24">
        <f>SUM(HD48:HD54)</f>
        <v>0</v>
      </c>
      <c r="HE55" s="24">
        <f>SUM(HE48:HE54)</f>
        <v>0</v>
      </c>
      <c r="HF55" s="5"/>
      <c r="HG55" s="5"/>
      <c r="HH55" s="5"/>
      <c r="HI55" s="5"/>
      <c r="HJ55" s="5"/>
      <c r="HK55" s="24">
        <f>SUM(HK48:HK54)</f>
        <v>0</v>
      </c>
      <c r="HL55" s="5"/>
      <c r="HM55" s="5"/>
      <c r="HN55" s="5"/>
      <c r="HO55" s="5"/>
      <c r="HP55" s="5"/>
      <c r="HQ55" s="5"/>
      <c r="HR55" s="5"/>
      <c r="HS55" s="24">
        <f>SUM(HS48:HS54)</f>
        <v>0</v>
      </c>
      <c r="HT55" s="5"/>
      <c r="HU55" s="5"/>
      <c r="HV55" s="5"/>
      <c r="HW55" s="24">
        <f>SUM(HW48:HW54)</f>
        <v>0</v>
      </c>
      <c r="HX55" s="5"/>
      <c r="HY55" s="5"/>
      <c r="HZ55" s="24">
        <f>SUM(HZ48:HZ54)</f>
        <v>0</v>
      </c>
      <c r="IA55" s="24">
        <f>SUM(IA48:IA54)</f>
        <v>0</v>
      </c>
      <c r="IB55" s="25">
        <f>SUM(IB48:IB54)</f>
        <v>0</v>
      </c>
      <c r="IC55" s="25">
        <f>SUM(IC48:IC54)</f>
        <v>-41749.23</v>
      </c>
      <c r="ID55" s="15"/>
      <c r="IE55" s="29"/>
      <c r="IF55" s="57"/>
    </row>
    <row r="56" spans="3:233" ht="15.75" hidden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P56" s="5"/>
      <c r="Q56" s="5"/>
      <c r="S56" s="5"/>
      <c r="T56" s="5"/>
      <c r="V56" s="5"/>
      <c r="W56" s="5"/>
      <c r="Z56" s="5"/>
      <c r="AA56" s="5"/>
      <c r="AB56" s="5"/>
      <c r="AC56" s="5"/>
      <c r="AD56" s="5"/>
      <c r="AE56" s="5"/>
      <c r="AF56" s="5"/>
      <c r="AG56" s="31"/>
      <c r="AI56" s="5"/>
      <c r="AJ56" s="5"/>
      <c r="AK56" s="5"/>
      <c r="AL56" s="5"/>
      <c r="AM56" s="5"/>
      <c r="AO56" s="5"/>
      <c r="AP56" s="5"/>
      <c r="AQ56" s="5"/>
      <c r="AR56" s="5"/>
      <c r="AS56" s="5"/>
      <c r="AT56" s="5"/>
      <c r="AU56" s="5"/>
      <c r="AW56" s="5"/>
      <c r="AX56" s="5"/>
      <c r="AY56" s="5"/>
      <c r="BA56" s="5"/>
      <c r="BB56" s="5"/>
      <c r="BH56" s="42"/>
      <c r="BI56" s="42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Y56" s="5"/>
      <c r="BZ56" s="5"/>
      <c r="CB56" s="5"/>
      <c r="CC56" s="5"/>
      <c r="CE56" s="5"/>
      <c r="CF56" s="5"/>
      <c r="CI56" s="5"/>
      <c r="CJ56" s="5"/>
      <c r="CK56" s="5"/>
      <c r="CL56" s="5"/>
      <c r="CM56" s="5"/>
      <c r="CN56" s="5"/>
      <c r="CO56" s="5"/>
      <c r="CP56" s="31"/>
      <c r="CR56" s="5"/>
      <c r="CS56" s="5"/>
      <c r="CT56" s="5"/>
      <c r="CU56" s="5"/>
      <c r="CV56" s="5"/>
      <c r="CX56" s="5"/>
      <c r="CY56" s="5"/>
      <c r="CZ56" s="5"/>
      <c r="DA56" s="5"/>
      <c r="DB56" s="5"/>
      <c r="DC56" s="5"/>
      <c r="DD56" s="5"/>
      <c r="DF56" s="5"/>
      <c r="DG56" s="5"/>
      <c r="DH56" s="5"/>
      <c r="DJ56" s="5"/>
      <c r="DK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F56" s="5"/>
      <c r="EG56" s="5"/>
      <c r="EI56" s="5"/>
      <c r="EJ56" s="5"/>
      <c r="EL56" s="5"/>
      <c r="EM56" s="5"/>
      <c r="EP56" s="5"/>
      <c r="EQ56" s="5"/>
      <c r="ER56" s="5"/>
      <c r="ES56" s="5"/>
      <c r="ET56" s="5"/>
      <c r="EU56" s="5"/>
      <c r="EV56" s="5"/>
      <c r="EW56" s="31"/>
      <c r="EY56" s="5"/>
      <c r="EZ56" s="5"/>
      <c r="FA56" s="5"/>
      <c r="FB56" s="5"/>
      <c r="FC56" s="5"/>
      <c r="FE56" s="5"/>
      <c r="FF56" s="5"/>
      <c r="FG56" s="5"/>
      <c r="FH56" s="5"/>
      <c r="FI56" s="5"/>
      <c r="FJ56" s="5"/>
      <c r="FK56" s="5"/>
      <c r="FM56" s="5"/>
      <c r="FN56" s="5"/>
      <c r="FO56" s="5"/>
      <c r="FQ56" s="5"/>
      <c r="FR56" s="5"/>
      <c r="FX56" s="71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M56" s="5"/>
      <c r="GN56" s="5"/>
      <c r="GP56" s="5"/>
      <c r="GQ56" s="5"/>
      <c r="GS56" s="5"/>
      <c r="GT56" s="5"/>
      <c r="GW56" s="5"/>
      <c r="GX56" s="5"/>
      <c r="GY56" s="5"/>
      <c r="GZ56" s="5"/>
      <c r="HA56" s="5"/>
      <c r="HB56" s="5"/>
      <c r="HC56" s="5"/>
      <c r="HD56" s="31"/>
      <c r="HF56" s="5"/>
      <c r="HG56" s="5"/>
      <c r="HH56" s="5"/>
      <c r="HI56" s="5"/>
      <c r="HJ56" s="5"/>
      <c r="HL56" s="5"/>
      <c r="HM56" s="5"/>
      <c r="HN56" s="5"/>
      <c r="HO56" s="5"/>
      <c r="HP56" s="5"/>
      <c r="HQ56" s="5"/>
      <c r="HR56" s="5"/>
      <c r="HT56" s="5"/>
      <c r="HU56" s="5"/>
      <c r="HV56" s="5"/>
      <c r="HX56" s="5"/>
      <c r="HY56" s="5"/>
    </row>
    <row r="57" spans="1:240" s="35" customFormat="1" ht="15.75" hidden="1">
      <c r="A57" s="33" t="s">
        <v>38</v>
      </c>
      <c r="B57" s="34"/>
      <c r="C57" s="5">
        <f aca="true" t="shared" si="241" ref="C57:AH57">SUM(C8:C9,C12:C18,C21:C27,C30:C36,C39:C45)+C48</f>
        <v>0</v>
      </c>
      <c r="D57" s="5">
        <f t="shared" si="241"/>
        <v>0</v>
      </c>
      <c r="E57" s="5">
        <f>SUM(E8:E9,E12:E18,E21:E27,E30:E36,E39:E45)+E48</f>
        <v>-29.569999999999936</v>
      </c>
      <c r="F57" s="5">
        <f t="shared" si="241"/>
        <v>0</v>
      </c>
      <c r="G57" s="5">
        <f t="shared" si="241"/>
        <v>0</v>
      </c>
      <c r="H57" s="5">
        <f t="shared" si="241"/>
        <v>245.86000000000004</v>
      </c>
      <c r="I57" s="5">
        <f t="shared" si="241"/>
        <v>0</v>
      </c>
      <c r="J57" s="5">
        <f t="shared" si="241"/>
        <v>3131.5800000000004</v>
      </c>
      <c r="K57" s="5">
        <f t="shared" si="241"/>
        <v>0</v>
      </c>
      <c r="L57" s="5">
        <f t="shared" si="241"/>
        <v>0</v>
      </c>
      <c r="M57" s="5">
        <f t="shared" si="241"/>
        <v>645.8000000000001</v>
      </c>
      <c r="N57" s="5">
        <f t="shared" si="241"/>
        <v>0</v>
      </c>
      <c r="O57" s="36">
        <f t="shared" si="241"/>
        <v>3993.67</v>
      </c>
      <c r="P57" s="5">
        <f t="shared" si="241"/>
        <v>0</v>
      </c>
      <c r="Q57" s="5">
        <f t="shared" si="241"/>
        <v>3547.7800000000007</v>
      </c>
      <c r="R57" s="30">
        <f t="shared" si="241"/>
        <v>3547.7800000000007</v>
      </c>
      <c r="S57" s="5">
        <f t="shared" si="241"/>
        <v>-15.89</v>
      </c>
      <c r="T57" s="5">
        <f t="shared" si="241"/>
        <v>2582.9700000000003</v>
      </c>
      <c r="U57" s="36">
        <f t="shared" si="241"/>
        <v>2567.08</v>
      </c>
      <c r="V57" s="5">
        <f t="shared" si="241"/>
        <v>1201.31</v>
      </c>
      <c r="W57" s="5">
        <f t="shared" si="241"/>
        <v>-1028.97</v>
      </c>
      <c r="X57" s="36">
        <f t="shared" si="241"/>
        <v>172.3400000000001</v>
      </c>
      <c r="Y57" s="36">
        <f t="shared" si="241"/>
        <v>0</v>
      </c>
      <c r="Z57" s="5">
        <f t="shared" si="241"/>
        <v>0</v>
      </c>
      <c r="AA57" s="5">
        <f t="shared" si="241"/>
        <v>0</v>
      </c>
      <c r="AB57" s="5">
        <f t="shared" si="241"/>
        <v>0</v>
      </c>
      <c r="AC57" s="5">
        <f t="shared" si="241"/>
        <v>0</v>
      </c>
      <c r="AD57" s="5">
        <f t="shared" si="241"/>
        <v>-230765.37</v>
      </c>
      <c r="AE57" s="5">
        <f t="shared" si="241"/>
        <v>0</v>
      </c>
      <c r="AF57" s="5">
        <f t="shared" si="241"/>
        <v>0</v>
      </c>
      <c r="AG57" s="36">
        <f t="shared" si="241"/>
        <v>-230765.37</v>
      </c>
      <c r="AH57" s="36">
        <f t="shared" si="241"/>
        <v>76781.98</v>
      </c>
      <c r="AI57" s="5">
        <f aca="true" t="shared" si="242" ref="AI57:BE57">SUM(AI8:AI9,AI12:AI18,AI21:AI27,AI30:AI36,AI39:AI45)+AI48</f>
        <v>0</v>
      </c>
      <c r="AJ57" s="5">
        <f t="shared" si="242"/>
        <v>0</v>
      </c>
      <c r="AK57" s="5">
        <f t="shared" si="242"/>
        <v>0</v>
      </c>
      <c r="AL57" s="5">
        <f t="shared" si="242"/>
        <v>0</v>
      </c>
      <c r="AM57" s="5">
        <f t="shared" si="242"/>
        <v>0</v>
      </c>
      <c r="AN57" s="36">
        <f t="shared" si="242"/>
        <v>0</v>
      </c>
      <c r="AO57" s="5">
        <f t="shared" si="242"/>
        <v>0</v>
      </c>
      <c r="AP57" s="5">
        <f t="shared" si="242"/>
        <v>743.15</v>
      </c>
      <c r="AQ57" s="5">
        <f t="shared" si="242"/>
        <v>14.36</v>
      </c>
      <c r="AR57" s="5">
        <f t="shared" si="242"/>
        <v>-521.75</v>
      </c>
      <c r="AS57" s="5">
        <f t="shared" si="242"/>
        <v>-873.29</v>
      </c>
      <c r="AT57" s="5">
        <f t="shared" si="242"/>
        <v>0</v>
      </c>
      <c r="AU57" s="5">
        <f t="shared" si="242"/>
        <v>0</v>
      </c>
      <c r="AV57" s="36">
        <f t="shared" si="242"/>
        <v>-637.5299999999999</v>
      </c>
      <c r="AW57" s="5">
        <f t="shared" si="242"/>
        <v>0</v>
      </c>
      <c r="AX57" s="5">
        <f t="shared" si="242"/>
        <v>0</v>
      </c>
      <c r="AY57" s="5">
        <f t="shared" si="242"/>
        <v>0</v>
      </c>
      <c r="AZ57" s="36">
        <f t="shared" si="242"/>
        <v>0</v>
      </c>
      <c r="BA57" s="5">
        <f t="shared" si="242"/>
        <v>73819.56000000001</v>
      </c>
      <c r="BB57" s="5">
        <f t="shared" si="242"/>
        <v>60519.280000000006</v>
      </c>
      <c r="BC57" s="36">
        <f t="shared" si="242"/>
        <v>134338.84</v>
      </c>
      <c r="BD57" s="36">
        <f t="shared" si="242"/>
        <v>216770.49000000005</v>
      </c>
      <c r="BE57" s="36">
        <f t="shared" si="242"/>
        <v>-81394.13</v>
      </c>
      <c r="BF57" s="5"/>
      <c r="BG57" s="5"/>
      <c r="BH57" s="44">
        <f>SUM(BH8:BH9,BH12:BH18,BH21:BH27,BH30:BH36,BH39:BH45)+BH48</f>
        <v>177241.68380000003</v>
      </c>
      <c r="BI57" s="44">
        <f>SUM(BI8:BI9,BI12:BI18,BI21:BI27,BI30:BI36,BI39:BI45)+BI48</f>
        <v>161374.25689999998</v>
      </c>
      <c r="BJ57" s="5"/>
      <c r="BL57" s="5">
        <f aca="true" t="shared" si="243" ref="BL57:DO57">SUM(BL8:BL9,BL12:BL18,BL21:BL27,BL30:BL36,BL39:BL45)+BL48</f>
        <v>0</v>
      </c>
      <c r="BM57" s="5">
        <f t="shared" si="243"/>
        <v>0</v>
      </c>
      <c r="BN57" s="5">
        <f t="shared" si="243"/>
        <v>-17.99</v>
      </c>
      <c r="BO57" s="5">
        <f t="shared" si="243"/>
        <v>0</v>
      </c>
      <c r="BP57" s="5">
        <f t="shared" si="243"/>
        <v>0</v>
      </c>
      <c r="BQ57" s="5">
        <f t="shared" si="243"/>
        <v>-9.51</v>
      </c>
      <c r="BR57" s="5">
        <f t="shared" si="243"/>
        <v>0</v>
      </c>
      <c r="BS57" s="5">
        <f t="shared" si="243"/>
        <v>-82.81999999999996</v>
      </c>
      <c r="BT57" s="5">
        <f t="shared" si="243"/>
        <v>0</v>
      </c>
      <c r="BU57" s="5">
        <f t="shared" si="243"/>
        <v>0</v>
      </c>
      <c r="BV57" s="5">
        <f t="shared" si="243"/>
        <v>-26.139999999999993</v>
      </c>
      <c r="BW57" s="5">
        <f t="shared" si="243"/>
        <v>0</v>
      </c>
      <c r="BX57" s="36">
        <f t="shared" si="243"/>
        <v>-136.46</v>
      </c>
      <c r="BY57" s="5">
        <f t="shared" si="243"/>
        <v>0</v>
      </c>
      <c r="BZ57" s="5">
        <f t="shared" si="243"/>
        <v>-2.4899999999999998</v>
      </c>
      <c r="CA57" s="30">
        <f t="shared" si="243"/>
        <v>-2.4899999999999998</v>
      </c>
      <c r="CB57" s="5">
        <f t="shared" si="243"/>
        <v>0</v>
      </c>
      <c r="CC57" s="5">
        <f t="shared" si="243"/>
        <v>2535.9928999999993</v>
      </c>
      <c r="CD57" s="36">
        <f t="shared" si="243"/>
        <v>2535.9928999999993</v>
      </c>
      <c r="CE57" s="5">
        <f t="shared" si="243"/>
        <v>0</v>
      </c>
      <c r="CF57" s="5">
        <f t="shared" si="243"/>
        <v>-331.42999999999995</v>
      </c>
      <c r="CG57" s="36">
        <f t="shared" si="243"/>
        <v>-331.42999999999995</v>
      </c>
      <c r="CH57" s="36">
        <f t="shared" si="243"/>
        <v>0</v>
      </c>
      <c r="CI57" s="5">
        <f t="shared" si="243"/>
        <v>0</v>
      </c>
      <c r="CJ57" s="5">
        <f t="shared" si="243"/>
        <v>0</v>
      </c>
      <c r="CK57" s="5">
        <f t="shared" si="243"/>
        <v>0</v>
      </c>
      <c r="CL57" s="5">
        <f t="shared" si="243"/>
        <v>0</v>
      </c>
      <c r="CM57" s="5">
        <f t="shared" si="243"/>
        <v>0</v>
      </c>
      <c r="CN57" s="5">
        <f t="shared" si="243"/>
        <v>0</v>
      </c>
      <c r="CO57" s="5">
        <f t="shared" si="243"/>
        <v>0</v>
      </c>
      <c r="CP57" s="36">
        <f t="shared" si="243"/>
        <v>0</v>
      </c>
      <c r="CQ57" s="36">
        <f t="shared" si="243"/>
        <v>-1547.37</v>
      </c>
      <c r="CR57" s="5">
        <f t="shared" si="243"/>
        <v>0</v>
      </c>
      <c r="CS57" s="5">
        <f t="shared" si="243"/>
        <v>0</v>
      </c>
      <c r="CT57" s="5">
        <f t="shared" si="243"/>
        <v>0</v>
      </c>
      <c r="CU57" s="5">
        <f t="shared" si="243"/>
        <v>0</v>
      </c>
      <c r="CV57" s="5">
        <f t="shared" si="243"/>
        <v>0</v>
      </c>
      <c r="CW57" s="36">
        <f t="shared" si="243"/>
        <v>0</v>
      </c>
      <c r="CX57" s="5">
        <f t="shared" si="243"/>
        <v>0</v>
      </c>
      <c r="CY57" s="5">
        <f t="shared" si="243"/>
        <v>-3.8899999999999992</v>
      </c>
      <c r="CZ57" s="5">
        <f t="shared" si="243"/>
        <v>0</v>
      </c>
      <c r="DA57" s="5">
        <f t="shared" si="243"/>
        <v>0.14</v>
      </c>
      <c r="DB57" s="5">
        <f t="shared" si="243"/>
        <v>0.33000000000000007</v>
      </c>
      <c r="DC57" s="5">
        <f t="shared" si="243"/>
        <v>0</v>
      </c>
      <c r="DD57" s="5">
        <f t="shared" si="243"/>
        <v>0</v>
      </c>
      <c r="DE57" s="36">
        <f t="shared" si="243"/>
        <v>-3.42</v>
      </c>
      <c r="DF57" s="5">
        <f t="shared" si="243"/>
        <v>0</v>
      </c>
      <c r="DG57" s="5">
        <f t="shared" si="243"/>
        <v>0</v>
      </c>
      <c r="DH57" s="5">
        <f t="shared" si="243"/>
        <v>0</v>
      </c>
      <c r="DI57" s="36">
        <f t="shared" si="243"/>
        <v>0</v>
      </c>
      <c r="DJ57" s="5">
        <f t="shared" si="243"/>
        <v>0</v>
      </c>
      <c r="DK57" s="5">
        <f t="shared" si="243"/>
        <v>0</v>
      </c>
      <c r="DL57" s="36">
        <f t="shared" si="243"/>
        <v>0</v>
      </c>
      <c r="DM57" s="36">
        <f t="shared" si="243"/>
        <v>651.282900000001</v>
      </c>
      <c r="DN57" s="36">
        <f t="shared" si="243"/>
        <v>-1458.94</v>
      </c>
      <c r="DO57" s="36">
        <f t="shared" si="243"/>
        <v>-82853.07</v>
      </c>
      <c r="DP57" s="5"/>
      <c r="DQ57" s="59"/>
      <c r="DS57" s="5">
        <f>SUM(DS8:DS9,DS12:DS18,DS21:DS27,DS30:DS36,DS39:DS45)+DS48</f>
        <v>0</v>
      </c>
      <c r="DT57" s="5">
        <f>SUM(DT8:DT9,DT12:DT18,DT21:DT27,DT30:DT36,DT39:DT45)+DT48</f>
        <v>0</v>
      </c>
      <c r="DU57" s="5">
        <f>SUM(DU8:DU9,DU12:DU18,DU21:DU27,DU30:DU36,DU39:DU45)+DU48</f>
        <v>0</v>
      </c>
      <c r="DV57" s="5">
        <f aca="true" t="shared" si="244" ref="DV57:FV57">SUM(DV8:DV9,DV12:DV18,DV21:DV27,DV30:DV36,DV39:DV45)+DV48</f>
        <v>0</v>
      </c>
      <c r="DW57" s="5">
        <f t="shared" si="244"/>
        <v>0</v>
      </c>
      <c r="DX57" s="5">
        <f t="shared" si="244"/>
        <v>0</v>
      </c>
      <c r="DY57" s="5">
        <f t="shared" si="244"/>
        <v>0</v>
      </c>
      <c r="DZ57" s="5">
        <f t="shared" si="244"/>
        <v>0</v>
      </c>
      <c r="EA57" s="5">
        <f t="shared" si="244"/>
        <v>0</v>
      </c>
      <c r="EB57" s="5">
        <f t="shared" si="244"/>
        <v>0</v>
      </c>
      <c r="EC57" s="5">
        <f t="shared" si="244"/>
        <v>0</v>
      </c>
      <c r="ED57" s="5">
        <f t="shared" si="244"/>
        <v>0</v>
      </c>
      <c r="EE57" s="36">
        <f t="shared" si="244"/>
        <v>0</v>
      </c>
      <c r="EF57" s="5">
        <f t="shared" si="244"/>
        <v>0</v>
      </c>
      <c r="EG57" s="5">
        <f t="shared" si="244"/>
        <v>0</v>
      </c>
      <c r="EH57" s="30">
        <f t="shared" si="244"/>
        <v>0</v>
      </c>
      <c r="EI57" s="5">
        <f t="shared" si="244"/>
        <v>0</v>
      </c>
      <c r="EJ57" s="5">
        <f t="shared" si="244"/>
        <v>0</v>
      </c>
      <c r="EK57" s="36">
        <f t="shared" si="244"/>
        <v>0</v>
      </c>
      <c r="EL57" s="5">
        <f t="shared" si="244"/>
        <v>0</v>
      </c>
      <c r="EM57" s="5">
        <f t="shared" si="244"/>
        <v>-14.55</v>
      </c>
      <c r="EN57" s="36">
        <f t="shared" si="244"/>
        <v>-14.55</v>
      </c>
      <c r="EO57" s="36">
        <f t="shared" si="244"/>
        <v>0</v>
      </c>
      <c r="EP57" s="5">
        <f t="shared" si="244"/>
        <v>0</v>
      </c>
      <c r="EQ57" s="5">
        <f t="shared" si="244"/>
        <v>0</v>
      </c>
      <c r="ER57" s="5">
        <f t="shared" si="244"/>
        <v>0</v>
      </c>
      <c r="ES57" s="5">
        <f t="shared" si="244"/>
        <v>0</v>
      </c>
      <c r="ET57" s="5">
        <f t="shared" si="244"/>
        <v>0</v>
      </c>
      <c r="EU57" s="5">
        <f t="shared" si="244"/>
        <v>0</v>
      </c>
      <c r="EV57" s="5">
        <f t="shared" si="244"/>
        <v>0</v>
      </c>
      <c r="EW57" s="36">
        <f t="shared" si="244"/>
        <v>0</v>
      </c>
      <c r="EX57" s="36">
        <f t="shared" si="244"/>
        <v>-0.22</v>
      </c>
      <c r="EY57" s="5">
        <f t="shared" si="244"/>
        <v>0</v>
      </c>
      <c r="EZ57" s="5">
        <f t="shared" si="244"/>
        <v>0</v>
      </c>
      <c r="FA57" s="5">
        <f t="shared" si="244"/>
        <v>0</v>
      </c>
      <c r="FB57" s="5">
        <f t="shared" si="244"/>
        <v>0</v>
      </c>
      <c r="FC57" s="5">
        <f t="shared" si="244"/>
        <v>0</v>
      </c>
      <c r="FD57" s="36">
        <f t="shared" si="244"/>
        <v>0</v>
      </c>
      <c r="FE57" s="5">
        <f t="shared" si="244"/>
        <v>0</v>
      </c>
      <c r="FF57" s="5">
        <f t="shared" si="244"/>
        <v>0.22</v>
      </c>
      <c r="FG57" s="5">
        <f t="shared" si="244"/>
        <v>0</v>
      </c>
      <c r="FH57" s="5">
        <f t="shared" si="244"/>
        <v>0</v>
      </c>
      <c r="FI57" s="5">
        <f t="shared" si="244"/>
        <v>0</v>
      </c>
      <c r="FJ57" s="5">
        <f t="shared" si="244"/>
        <v>0</v>
      </c>
      <c r="FK57" s="5">
        <f t="shared" si="244"/>
        <v>0</v>
      </c>
      <c r="FL57" s="36">
        <f t="shared" si="244"/>
        <v>0.22</v>
      </c>
      <c r="FM57" s="5">
        <f t="shared" si="244"/>
        <v>0</v>
      </c>
      <c r="FN57" s="5">
        <f t="shared" si="244"/>
        <v>0</v>
      </c>
      <c r="FO57" s="5">
        <f t="shared" si="244"/>
        <v>0</v>
      </c>
      <c r="FP57" s="36">
        <f t="shared" si="244"/>
        <v>0</v>
      </c>
      <c r="FQ57" s="5">
        <f t="shared" si="244"/>
        <v>0</v>
      </c>
      <c r="FR57" s="5">
        <f t="shared" si="244"/>
        <v>0</v>
      </c>
      <c r="FS57" s="36">
        <f t="shared" si="244"/>
        <v>0</v>
      </c>
      <c r="FT57" s="36">
        <f t="shared" si="244"/>
        <v>-14.55</v>
      </c>
      <c r="FU57" s="36">
        <f t="shared" si="244"/>
        <v>2</v>
      </c>
      <c r="FV57" s="36">
        <f t="shared" si="244"/>
        <v>-82851.07</v>
      </c>
      <c r="FW57" s="5"/>
      <c r="FX57" s="73"/>
      <c r="FZ57" s="5">
        <f aca="true" t="shared" si="245" ref="FZ57:IC57">SUM(FZ8:FZ9,FZ12:FZ18,FZ21:FZ27,FZ30:FZ36,FZ39:FZ45)+FZ48</f>
        <v>0</v>
      </c>
      <c r="GA57" s="5">
        <f t="shared" si="245"/>
        <v>0</v>
      </c>
      <c r="GB57" s="5">
        <f t="shared" si="245"/>
        <v>0</v>
      </c>
      <c r="GC57" s="5">
        <f t="shared" si="245"/>
        <v>0</v>
      </c>
      <c r="GD57" s="5">
        <f t="shared" si="245"/>
        <v>0</v>
      </c>
      <c r="GE57" s="5">
        <f t="shared" si="245"/>
        <v>0</v>
      </c>
      <c r="GF57" s="5">
        <f t="shared" si="245"/>
        <v>0</v>
      </c>
      <c r="GG57" s="5">
        <f t="shared" si="245"/>
        <v>0</v>
      </c>
      <c r="GH57" s="5">
        <f t="shared" si="245"/>
        <v>0</v>
      </c>
      <c r="GI57" s="5">
        <f t="shared" si="245"/>
        <v>0</v>
      </c>
      <c r="GJ57" s="5">
        <f t="shared" si="245"/>
        <v>0</v>
      </c>
      <c r="GK57" s="5">
        <f t="shared" si="245"/>
        <v>0</v>
      </c>
      <c r="GL57" s="36">
        <f t="shared" si="245"/>
        <v>0</v>
      </c>
      <c r="GM57" s="5">
        <f t="shared" si="245"/>
        <v>0</v>
      </c>
      <c r="GN57" s="5">
        <f t="shared" si="245"/>
        <v>4.6899999999999995</v>
      </c>
      <c r="GO57" s="30">
        <f t="shared" si="245"/>
        <v>4.6899999999999995</v>
      </c>
      <c r="GP57" s="5">
        <f t="shared" si="245"/>
        <v>0</v>
      </c>
      <c r="GQ57" s="5">
        <f t="shared" si="245"/>
        <v>0</v>
      </c>
      <c r="GR57" s="36">
        <f t="shared" si="245"/>
        <v>0</v>
      </c>
      <c r="GS57" s="5">
        <f t="shared" si="245"/>
        <v>0</v>
      </c>
      <c r="GT57" s="5">
        <f t="shared" si="245"/>
        <v>-384.07</v>
      </c>
      <c r="GU57" s="36">
        <f t="shared" si="245"/>
        <v>-384.07</v>
      </c>
      <c r="GV57" s="36">
        <f t="shared" si="245"/>
        <v>0</v>
      </c>
      <c r="GW57" s="5">
        <f t="shared" si="245"/>
        <v>0</v>
      </c>
      <c r="GX57" s="5">
        <f t="shared" si="245"/>
        <v>0</v>
      </c>
      <c r="GY57" s="5">
        <f t="shared" si="245"/>
        <v>0</v>
      </c>
      <c r="GZ57" s="5">
        <f t="shared" si="245"/>
        <v>0</v>
      </c>
      <c r="HA57" s="5">
        <f t="shared" si="245"/>
        <v>0</v>
      </c>
      <c r="HB57" s="5">
        <f t="shared" si="245"/>
        <v>0</v>
      </c>
      <c r="HC57" s="5">
        <f t="shared" si="245"/>
        <v>0</v>
      </c>
      <c r="HD57" s="36">
        <f t="shared" si="245"/>
        <v>0</v>
      </c>
      <c r="HE57" s="36">
        <f t="shared" si="245"/>
        <v>347.26</v>
      </c>
      <c r="HF57" s="5">
        <f t="shared" si="245"/>
        <v>0</v>
      </c>
      <c r="HG57" s="5">
        <f t="shared" si="245"/>
        <v>0</v>
      </c>
      <c r="HH57" s="5">
        <f t="shared" si="245"/>
        <v>0</v>
      </c>
      <c r="HI57" s="5">
        <f t="shared" si="245"/>
        <v>0</v>
      </c>
      <c r="HJ57" s="5">
        <f t="shared" si="245"/>
        <v>0</v>
      </c>
      <c r="HK57" s="36">
        <f t="shared" si="245"/>
        <v>0</v>
      </c>
      <c r="HL57" s="5">
        <f t="shared" si="245"/>
        <v>0</v>
      </c>
      <c r="HM57" s="5">
        <f t="shared" si="245"/>
        <v>31.130000000000003</v>
      </c>
      <c r="HN57" s="5">
        <f t="shared" si="245"/>
        <v>3.46</v>
      </c>
      <c r="HO57" s="5">
        <f t="shared" si="245"/>
        <v>0</v>
      </c>
      <c r="HP57" s="5">
        <f t="shared" si="245"/>
        <v>4.27</v>
      </c>
      <c r="HQ57" s="5">
        <f t="shared" si="245"/>
        <v>0</v>
      </c>
      <c r="HR57" s="5">
        <f t="shared" si="245"/>
        <v>0</v>
      </c>
      <c r="HS57" s="36">
        <f t="shared" si="245"/>
        <v>38.86</v>
      </c>
      <c r="HT57" s="5">
        <f t="shared" si="245"/>
        <v>0</v>
      </c>
      <c r="HU57" s="5">
        <f t="shared" si="245"/>
        <v>0</v>
      </c>
      <c r="HV57" s="5">
        <f t="shared" si="245"/>
        <v>0</v>
      </c>
      <c r="HW57" s="36">
        <f t="shared" si="245"/>
        <v>0</v>
      </c>
      <c r="HX57" s="5">
        <f t="shared" si="245"/>
        <v>0</v>
      </c>
      <c r="HY57" s="5">
        <f t="shared" si="245"/>
        <v>0</v>
      </c>
      <c r="HZ57" s="36">
        <f t="shared" si="245"/>
        <v>0</v>
      </c>
      <c r="IA57" s="36">
        <f t="shared" si="245"/>
        <v>6.740000000000009</v>
      </c>
      <c r="IB57" s="36">
        <f t="shared" si="245"/>
        <v>-91.96</v>
      </c>
      <c r="IC57" s="36">
        <f t="shared" si="245"/>
        <v>-82943.03000000001</v>
      </c>
      <c r="ID57" s="15"/>
      <c r="IE57" s="29"/>
      <c r="IF57" s="57"/>
    </row>
    <row r="58" spans="1:240" ht="15.75">
      <c r="A58" s="12"/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24"/>
      <c r="P58" s="5"/>
      <c r="Q58" s="5"/>
      <c r="R58" s="30"/>
      <c r="S58" s="5"/>
      <c r="T58" s="5"/>
      <c r="U58" s="24"/>
      <c r="V58" s="5"/>
      <c r="W58" s="5"/>
      <c r="X58" s="24"/>
      <c r="Y58" s="24"/>
      <c r="Z58" s="5"/>
      <c r="AA58" s="5"/>
      <c r="AB58" s="5"/>
      <c r="AC58" s="5"/>
      <c r="AD58" s="5"/>
      <c r="AE58" s="5"/>
      <c r="AF58" s="5"/>
      <c r="AG58" s="24"/>
      <c r="AH58" s="24"/>
      <c r="AI58" s="5"/>
      <c r="AJ58" s="5"/>
      <c r="AK58" s="5"/>
      <c r="AL58" s="5"/>
      <c r="AM58" s="5"/>
      <c r="AN58" s="24"/>
      <c r="AO58" s="5"/>
      <c r="AP58" s="5"/>
      <c r="AQ58" s="5"/>
      <c r="AR58" s="5"/>
      <c r="AS58" s="5"/>
      <c r="AT58" s="5"/>
      <c r="AU58" s="5"/>
      <c r="AV58" s="24"/>
      <c r="AW58" s="5"/>
      <c r="AX58" s="5"/>
      <c r="AY58" s="5"/>
      <c r="AZ58" s="24"/>
      <c r="BA58" s="5"/>
      <c r="BB58" s="5"/>
      <c r="BC58" s="24"/>
      <c r="BD58" s="24"/>
      <c r="BE58" s="25"/>
      <c r="BF58" s="5"/>
      <c r="BG58" s="5"/>
      <c r="BH58" s="43"/>
      <c r="BI58" s="43"/>
      <c r="BJ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24"/>
      <c r="BY58" s="5"/>
      <c r="BZ58" s="5"/>
      <c r="CA58" s="30"/>
      <c r="CB58" s="5"/>
      <c r="CC58" s="5"/>
      <c r="CD58" s="24"/>
      <c r="CE58" s="5"/>
      <c r="CF58" s="5"/>
      <c r="CG58" s="24"/>
      <c r="CH58" s="24"/>
      <c r="CI58" s="5"/>
      <c r="CJ58" s="5"/>
      <c r="CK58" s="5"/>
      <c r="CL58" s="5"/>
      <c r="CM58" s="5"/>
      <c r="CN58" s="5"/>
      <c r="CO58" s="5"/>
      <c r="CP58" s="24"/>
      <c r="CQ58" s="24"/>
      <c r="CR58" s="5"/>
      <c r="CS58" s="5"/>
      <c r="CT58" s="5"/>
      <c r="CU58" s="5"/>
      <c r="CV58" s="5"/>
      <c r="CW58" s="24"/>
      <c r="CX58" s="5"/>
      <c r="CY58" s="5"/>
      <c r="CZ58" s="5"/>
      <c r="DA58" s="5"/>
      <c r="DB58" s="5"/>
      <c r="DC58" s="5"/>
      <c r="DD58" s="5"/>
      <c r="DE58" s="24"/>
      <c r="DF58" s="5"/>
      <c r="DG58" s="5"/>
      <c r="DH58" s="5"/>
      <c r="DI58" s="24"/>
      <c r="DJ58" s="5"/>
      <c r="DK58" s="5"/>
      <c r="DL58" s="24"/>
      <c r="DM58" s="24"/>
      <c r="DN58" s="25"/>
      <c r="DO58" s="25"/>
      <c r="DP58" s="5"/>
      <c r="DQ58" s="59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24"/>
      <c r="GM58" s="5"/>
      <c r="GN58" s="5"/>
      <c r="GO58" s="30"/>
      <c r="GP58" s="5"/>
      <c r="GQ58" s="5"/>
      <c r="GR58" s="24"/>
      <c r="GS58" s="5"/>
      <c r="GT58" s="5"/>
      <c r="GU58" s="24"/>
      <c r="GV58" s="24"/>
      <c r="GW58" s="5"/>
      <c r="GX58" s="5"/>
      <c r="GY58" s="5"/>
      <c r="GZ58" s="5"/>
      <c r="HA58" s="5"/>
      <c r="HB58" s="5"/>
      <c r="HC58" s="5"/>
      <c r="HD58" s="24"/>
      <c r="HE58" s="24"/>
      <c r="HF58" s="5"/>
      <c r="HG58" s="5"/>
      <c r="HH58" s="5"/>
      <c r="HI58" s="5"/>
      <c r="HJ58" s="5"/>
      <c r="HK58" s="24"/>
      <c r="HL58" s="5"/>
      <c r="HM58" s="5"/>
      <c r="HN58" s="5"/>
      <c r="HO58" s="5"/>
      <c r="HP58" s="5"/>
      <c r="HQ58" s="5"/>
      <c r="HR58" s="5"/>
      <c r="HS58" s="24"/>
      <c r="HT58" s="5"/>
      <c r="HU58" s="5"/>
      <c r="HV58" s="5"/>
      <c r="HW58" s="24"/>
      <c r="HX58" s="5"/>
      <c r="HY58" s="5"/>
      <c r="HZ58" s="24"/>
      <c r="IA58" s="24"/>
      <c r="IB58" s="25"/>
      <c r="IC58" s="25"/>
      <c r="ID58" s="15"/>
      <c r="IE58" s="29"/>
      <c r="IF58" s="57"/>
    </row>
    <row r="59" spans="3:242" ht="15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4"/>
      <c r="P59" s="5"/>
      <c r="Q59" s="5"/>
      <c r="R59" s="30"/>
      <c r="S59" s="5"/>
      <c r="T59" s="5"/>
      <c r="U59" s="24"/>
      <c r="V59" s="5"/>
      <c r="W59" s="5"/>
      <c r="X59" s="24"/>
      <c r="Y59" s="24"/>
      <c r="Z59" s="5"/>
      <c r="AA59" s="5"/>
      <c r="AB59" s="5"/>
      <c r="AC59" s="5"/>
      <c r="AD59" s="5"/>
      <c r="AE59" s="5"/>
      <c r="AF59" s="5"/>
      <c r="AG59" s="24"/>
      <c r="AH59" s="24"/>
      <c r="AI59" s="5"/>
      <c r="AJ59" s="5"/>
      <c r="AK59" s="5"/>
      <c r="AL59" s="5"/>
      <c r="AM59" s="5"/>
      <c r="AN59" s="24"/>
      <c r="AO59" s="5"/>
      <c r="AP59" s="5"/>
      <c r="AQ59" s="5"/>
      <c r="AR59" s="5"/>
      <c r="AS59" s="5"/>
      <c r="AT59" s="5"/>
      <c r="AU59" s="5"/>
      <c r="AV59" s="24"/>
      <c r="AW59" s="5"/>
      <c r="AX59" s="5"/>
      <c r="AY59" s="5"/>
      <c r="AZ59" s="24"/>
      <c r="BA59" s="5"/>
      <c r="BB59" s="5"/>
      <c r="BC59" s="24"/>
      <c r="BD59" s="24"/>
      <c r="BE59" s="25"/>
      <c r="BF59" s="5"/>
      <c r="BG59" s="5"/>
      <c r="BH59" s="5"/>
      <c r="BI59" s="5"/>
      <c r="BJ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24"/>
      <c r="BY59" s="5"/>
      <c r="BZ59" s="5"/>
      <c r="CA59" s="30"/>
      <c r="CB59" s="5"/>
      <c r="CC59" s="5"/>
      <c r="CD59" s="24"/>
      <c r="CE59" s="5"/>
      <c r="CF59" s="5"/>
      <c r="CG59" s="24"/>
      <c r="CH59" s="24"/>
      <c r="CI59" s="5"/>
      <c r="CJ59" s="5"/>
      <c r="CK59" s="5"/>
      <c r="CL59" s="5"/>
      <c r="CM59" s="5"/>
      <c r="CN59" s="5"/>
      <c r="CO59" s="5"/>
      <c r="CP59" s="24"/>
      <c r="CQ59" s="24"/>
      <c r="CR59" s="5"/>
      <c r="CS59" s="5"/>
      <c r="CT59" s="5"/>
      <c r="CU59" s="5"/>
      <c r="CV59" s="5"/>
      <c r="CW59" s="24"/>
      <c r="CX59" s="5"/>
      <c r="CY59" s="5"/>
      <c r="CZ59" s="5"/>
      <c r="DA59" s="5"/>
      <c r="DB59" s="5"/>
      <c r="DC59" s="5"/>
      <c r="DD59" s="5"/>
      <c r="DE59" s="24"/>
      <c r="DF59" s="5"/>
      <c r="DG59" s="5"/>
      <c r="DH59" s="5"/>
      <c r="DI59" s="24"/>
      <c r="DJ59" s="5"/>
      <c r="DK59" s="5"/>
      <c r="DL59" s="24"/>
      <c r="DM59" s="24"/>
      <c r="DN59" s="25"/>
      <c r="DO59" s="25"/>
      <c r="DP59" s="5"/>
      <c r="DQ59" s="59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24"/>
      <c r="GM59" s="5"/>
      <c r="GN59" s="5"/>
      <c r="GO59" s="30"/>
      <c r="GP59" s="5"/>
      <c r="GQ59" s="5"/>
      <c r="GR59" s="24"/>
      <c r="GS59" s="5"/>
      <c r="GT59" s="5"/>
      <c r="GU59" s="24"/>
      <c r="GV59" s="24"/>
      <c r="GW59" s="5"/>
      <c r="GX59" s="5"/>
      <c r="GY59" s="5"/>
      <c r="GZ59" s="5"/>
      <c r="HA59" s="5"/>
      <c r="HB59" s="5"/>
      <c r="HC59" s="5"/>
      <c r="HD59" s="24"/>
      <c r="HE59" s="24"/>
      <c r="HF59" s="5"/>
      <c r="HG59" s="5"/>
      <c r="HH59" s="5"/>
      <c r="HI59" s="5"/>
      <c r="HJ59" s="5"/>
      <c r="HK59" s="24"/>
      <c r="HL59" s="5"/>
      <c r="HM59" s="5"/>
      <c r="HN59" s="5"/>
      <c r="HO59" s="5"/>
      <c r="HP59" s="5"/>
      <c r="HQ59" s="5"/>
      <c r="HR59" s="5"/>
      <c r="HS59" s="24"/>
      <c r="HT59" s="5"/>
      <c r="HU59" s="5"/>
      <c r="HV59" s="5"/>
      <c r="HW59" s="24"/>
      <c r="HX59" s="5"/>
      <c r="HY59" s="5"/>
      <c r="HZ59" s="24"/>
      <c r="IA59" s="24"/>
      <c r="IB59" s="25"/>
      <c r="IC59" s="24"/>
      <c r="ID59" s="5"/>
      <c r="IE59" s="5"/>
      <c r="IF59" s="24"/>
      <c r="IG59" s="24"/>
      <c r="IH59" s="5"/>
    </row>
    <row r="60" spans="3:242" ht="15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24"/>
      <c r="P60" s="5"/>
      <c r="Q60" s="5"/>
      <c r="R60" s="30"/>
      <c r="S60" s="5"/>
      <c r="T60" s="5"/>
      <c r="U60" s="24"/>
      <c r="V60" s="5"/>
      <c r="W60" s="5"/>
      <c r="X60" s="24"/>
      <c r="Y60" s="24"/>
      <c r="Z60" s="5"/>
      <c r="AA60" s="5"/>
      <c r="AB60" s="5"/>
      <c r="AC60" s="5"/>
      <c r="AD60" s="5"/>
      <c r="AE60" s="5"/>
      <c r="AF60" s="5"/>
      <c r="AG60" s="24"/>
      <c r="AH60" s="24"/>
      <c r="AI60" s="5"/>
      <c r="AJ60" s="5"/>
      <c r="AK60" s="5"/>
      <c r="AL60" s="5"/>
      <c r="AM60" s="5"/>
      <c r="AN60" s="24"/>
      <c r="AO60" s="5"/>
      <c r="AP60" s="5"/>
      <c r="AQ60" s="5"/>
      <c r="AR60" s="5"/>
      <c r="AS60" s="5"/>
      <c r="AT60" s="5"/>
      <c r="AU60" s="5"/>
      <c r="AV60" s="24"/>
      <c r="AW60" s="5"/>
      <c r="AX60" s="5"/>
      <c r="AY60" s="5"/>
      <c r="AZ60" s="24"/>
      <c r="BA60" s="5"/>
      <c r="BB60" s="5"/>
      <c r="BC60" s="24"/>
      <c r="BD60" s="24"/>
      <c r="BE60" s="25"/>
      <c r="BF60" s="5"/>
      <c r="BG60" s="5"/>
      <c r="BH60" s="5"/>
      <c r="BI60" s="5"/>
      <c r="BJ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24"/>
      <c r="BY60" s="5"/>
      <c r="BZ60" s="5"/>
      <c r="CA60" s="30"/>
      <c r="CB60" s="5"/>
      <c r="CC60" s="5"/>
      <c r="CD60" s="24"/>
      <c r="CE60" s="5"/>
      <c r="CF60" s="5"/>
      <c r="CG60" s="24"/>
      <c r="CH60" s="24"/>
      <c r="CI60" s="5"/>
      <c r="CJ60" s="5"/>
      <c r="CK60" s="5"/>
      <c r="CL60" s="5"/>
      <c r="CM60" s="5"/>
      <c r="CN60" s="5"/>
      <c r="CO60" s="5"/>
      <c r="CP60" s="24"/>
      <c r="CQ60" s="24"/>
      <c r="CR60" s="5"/>
      <c r="CS60" s="5"/>
      <c r="CT60" s="5"/>
      <c r="CU60" s="5"/>
      <c r="CV60" s="5"/>
      <c r="CW60" s="24"/>
      <c r="CX60" s="5"/>
      <c r="CY60" s="5"/>
      <c r="CZ60" s="5"/>
      <c r="DA60" s="5"/>
      <c r="DB60" s="5"/>
      <c r="DC60" s="5"/>
      <c r="DD60" s="5"/>
      <c r="DE60" s="24"/>
      <c r="DF60" s="5"/>
      <c r="DG60" s="5"/>
      <c r="DH60" s="5"/>
      <c r="DI60" s="24"/>
      <c r="DJ60" s="5"/>
      <c r="DK60" s="5"/>
      <c r="DL60" s="24"/>
      <c r="DM60" s="24"/>
      <c r="DN60" s="25"/>
      <c r="DO60" s="25"/>
      <c r="DP60" s="5"/>
      <c r="DQ60" s="59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24"/>
      <c r="GM60" s="5"/>
      <c r="GN60" s="5"/>
      <c r="GO60" s="30"/>
      <c r="GP60" s="5"/>
      <c r="GQ60" s="5"/>
      <c r="GR60" s="24"/>
      <c r="GS60" s="5"/>
      <c r="GT60" s="5"/>
      <c r="GU60" s="24"/>
      <c r="GV60" s="24"/>
      <c r="GW60" s="5"/>
      <c r="GX60" s="5"/>
      <c r="GY60" s="5"/>
      <c r="GZ60" s="5"/>
      <c r="HA60" s="5"/>
      <c r="HB60" s="5"/>
      <c r="HC60" s="5"/>
      <c r="HD60" s="24"/>
      <c r="HE60" s="24"/>
      <c r="HF60" s="5"/>
      <c r="HG60" s="5"/>
      <c r="HH60" s="5"/>
      <c r="HI60" s="5"/>
      <c r="HJ60" s="5"/>
      <c r="HK60" s="24"/>
      <c r="HL60" s="5"/>
      <c r="HM60" s="5"/>
      <c r="HN60" s="5"/>
      <c r="HO60" s="5"/>
      <c r="HP60" s="5"/>
      <c r="HQ60" s="5"/>
      <c r="HR60" s="5"/>
      <c r="HS60" s="24"/>
      <c r="HT60" s="5"/>
      <c r="HU60" s="5"/>
      <c r="HV60" s="5"/>
      <c r="HW60" s="24"/>
      <c r="HX60" s="5"/>
      <c r="HY60" s="5"/>
      <c r="HZ60" s="24"/>
      <c r="IA60" s="24"/>
      <c r="IB60" s="25"/>
      <c r="IC60" s="24"/>
      <c r="ID60" s="5"/>
      <c r="IE60" s="5"/>
      <c r="IF60" s="24"/>
      <c r="IG60" s="24"/>
      <c r="IH60" s="5"/>
    </row>
    <row r="61" spans="3:242" ht="15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4"/>
      <c r="P61" s="5"/>
      <c r="Q61" s="5"/>
      <c r="R61" s="30"/>
      <c r="S61" s="5"/>
      <c r="T61" s="5"/>
      <c r="U61" s="24"/>
      <c r="V61" s="5"/>
      <c r="W61" s="5"/>
      <c r="X61" s="24"/>
      <c r="Y61" s="24"/>
      <c r="Z61" s="5"/>
      <c r="AA61" s="5"/>
      <c r="AB61" s="5"/>
      <c r="AC61" s="5"/>
      <c r="AD61" s="5"/>
      <c r="AE61" s="5"/>
      <c r="AF61" s="5"/>
      <c r="AG61" s="24"/>
      <c r="AH61" s="24"/>
      <c r="AI61" s="5"/>
      <c r="AJ61" s="5"/>
      <c r="AK61" s="5"/>
      <c r="AL61" s="5"/>
      <c r="AM61" s="5"/>
      <c r="AN61" s="24"/>
      <c r="AO61" s="5"/>
      <c r="AP61" s="5"/>
      <c r="AQ61" s="5"/>
      <c r="AR61" s="5"/>
      <c r="AS61" s="5"/>
      <c r="AT61" s="5"/>
      <c r="AU61" s="5"/>
      <c r="AV61" s="24"/>
      <c r="AW61" s="5"/>
      <c r="AX61" s="5"/>
      <c r="AY61" s="5"/>
      <c r="AZ61" s="24"/>
      <c r="BA61" s="5"/>
      <c r="BB61" s="5"/>
      <c r="BC61" s="24"/>
      <c r="BD61" s="24"/>
      <c r="BE61" s="25"/>
      <c r="BF61" s="5"/>
      <c r="BG61" s="5"/>
      <c r="BH61" s="5"/>
      <c r="BI61" s="5"/>
      <c r="BJ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24"/>
      <c r="BY61" s="5"/>
      <c r="BZ61" s="5"/>
      <c r="CA61" s="30"/>
      <c r="CB61" s="5"/>
      <c r="CC61" s="5"/>
      <c r="CD61" s="24"/>
      <c r="CE61" s="5"/>
      <c r="CF61" s="5"/>
      <c r="CG61" s="24"/>
      <c r="CH61" s="24"/>
      <c r="CI61" s="5"/>
      <c r="CJ61" s="5"/>
      <c r="CK61" s="5"/>
      <c r="CL61" s="5"/>
      <c r="CM61" s="5"/>
      <c r="CN61" s="5"/>
      <c r="CO61" s="5"/>
      <c r="CP61" s="24"/>
      <c r="CQ61" s="24"/>
      <c r="CR61" s="5"/>
      <c r="CS61" s="5"/>
      <c r="CT61" s="5"/>
      <c r="CU61" s="5"/>
      <c r="CV61" s="5"/>
      <c r="CW61" s="24"/>
      <c r="CX61" s="5"/>
      <c r="CY61" s="5"/>
      <c r="CZ61" s="5"/>
      <c r="DA61" s="5"/>
      <c r="DB61" s="5"/>
      <c r="DC61" s="5"/>
      <c r="DD61" s="5"/>
      <c r="DE61" s="24"/>
      <c r="DF61" s="5"/>
      <c r="DG61" s="5"/>
      <c r="DH61" s="5"/>
      <c r="DI61" s="24"/>
      <c r="DJ61" s="5"/>
      <c r="DK61" s="5"/>
      <c r="DL61" s="24"/>
      <c r="DM61" s="24"/>
      <c r="DN61" s="25"/>
      <c r="DO61" s="25"/>
      <c r="DP61" s="5"/>
      <c r="DQ61" s="59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4"/>
      <c r="EF61" s="13"/>
      <c r="EG61" s="13"/>
      <c r="EH61" s="13"/>
      <c r="EI61" s="13"/>
      <c r="EJ61" s="13"/>
      <c r="EK61" s="14"/>
      <c r="EL61" s="13"/>
      <c r="EM61" s="13"/>
      <c r="EN61" s="14"/>
      <c r="EO61" s="14"/>
      <c r="EP61" s="13"/>
      <c r="EQ61" s="13"/>
      <c r="ER61" s="13"/>
      <c r="ES61" s="13"/>
      <c r="ET61" s="13"/>
      <c r="EU61" s="13"/>
      <c r="EV61" s="13"/>
      <c r="EW61" s="14"/>
      <c r="EX61" s="14"/>
      <c r="EY61" s="13"/>
      <c r="EZ61" s="13"/>
      <c r="FA61" s="13"/>
      <c r="FB61" s="13"/>
      <c r="FC61" s="13"/>
      <c r="FD61" s="14"/>
      <c r="FE61" s="13"/>
      <c r="FF61" s="13"/>
      <c r="FG61" s="13"/>
      <c r="FH61" s="13"/>
      <c r="FI61" s="13"/>
      <c r="FJ61" s="13"/>
      <c r="FK61" s="13"/>
      <c r="FL61" s="14"/>
      <c r="FM61" s="13"/>
      <c r="FN61" s="13"/>
      <c r="FO61" s="13"/>
      <c r="FP61" s="14"/>
      <c r="FQ61" s="13"/>
      <c r="FR61" s="13"/>
      <c r="FS61" s="14"/>
      <c r="FT61" s="14"/>
      <c r="FU61" s="15"/>
      <c r="FV61" s="67"/>
      <c r="FW61" s="17"/>
      <c r="FX61" s="38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24"/>
      <c r="GM61" s="5"/>
      <c r="GN61" s="5"/>
      <c r="GO61" s="30"/>
      <c r="GP61" s="5"/>
      <c r="GQ61" s="5"/>
      <c r="GR61" s="24"/>
      <c r="GS61" s="5"/>
      <c r="GT61" s="5"/>
      <c r="GU61" s="24"/>
      <c r="GV61" s="24"/>
      <c r="GW61" s="5"/>
      <c r="GX61" s="5"/>
      <c r="GY61" s="5"/>
      <c r="GZ61" s="5"/>
      <c r="HA61" s="5"/>
      <c r="HB61" s="5"/>
      <c r="HC61" s="5"/>
      <c r="HD61" s="24"/>
      <c r="HE61" s="24"/>
      <c r="HF61" s="5"/>
      <c r="HG61" s="5"/>
      <c r="HH61" s="5"/>
      <c r="HI61" s="5"/>
      <c r="HJ61" s="5"/>
      <c r="HK61" s="24"/>
      <c r="HL61" s="5"/>
      <c r="HM61" s="5"/>
      <c r="HN61" s="5"/>
      <c r="HO61" s="5"/>
      <c r="HP61" s="5"/>
      <c r="HQ61" s="5"/>
      <c r="HR61" s="5"/>
      <c r="HS61" s="24"/>
      <c r="HT61" s="5"/>
      <c r="HU61" s="5"/>
      <c r="HV61" s="5"/>
      <c r="HW61" s="24"/>
      <c r="HX61" s="5"/>
      <c r="HY61" s="5"/>
      <c r="HZ61" s="24"/>
      <c r="IA61" s="24"/>
      <c r="IB61" s="25"/>
      <c r="ID61" s="6"/>
      <c r="IE61" s="6"/>
      <c r="IF61" s="9"/>
      <c r="IH61" s="6"/>
    </row>
    <row r="62" spans="3:242" ht="15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4"/>
      <c r="P62" s="5"/>
      <c r="Q62" s="5"/>
      <c r="R62" s="30"/>
      <c r="S62" s="5"/>
      <c r="T62" s="5"/>
      <c r="U62" s="24"/>
      <c r="V62" s="5"/>
      <c r="W62" s="5"/>
      <c r="X62" s="24"/>
      <c r="Y62" s="24"/>
      <c r="Z62" s="5"/>
      <c r="AA62" s="5"/>
      <c r="AB62" s="5"/>
      <c r="AC62" s="5"/>
      <c r="AD62" s="5"/>
      <c r="AE62" s="5"/>
      <c r="AF62" s="5"/>
      <c r="AG62" s="24"/>
      <c r="AH62" s="24"/>
      <c r="AI62" s="5"/>
      <c r="AJ62" s="5"/>
      <c r="AK62" s="5"/>
      <c r="AL62" s="5"/>
      <c r="AM62" s="5"/>
      <c r="AN62" s="24"/>
      <c r="AO62" s="5"/>
      <c r="AP62" s="5"/>
      <c r="AQ62" s="5"/>
      <c r="AR62" s="5"/>
      <c r="AS62" s="5"/>
      <c r="AT62" s="5"/>
      <c r="AU62" s="5"/>
      <c r="AV62" s="24"/>
      <c r="AW62" s="5"/>
      <c r="AX62" s="5"/>
      <c r="AY62" s="5"/>
      <c r="AZ62" s="24"/>
      <c r="BA62" s="5"/>
      <c r="BB62" s="5"/>
      <c r="BC62" s="24"/>
      <c r="BD62" s="24"/>
      <c r="BE62" s="25"/>
      <c r="BF62" s="5"/>
      <c r="BG62" s="5"/>
      <c r="BH62" s="5"/>
      <c r="BI62" s="5"/>
      <c r="BJ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24"/>
      <c r="BY62" s="5"/>
      <c r="BZ62" s="5"/>
      <c r="CA62" s="30"/>
      <c r="CB62" s="5"/>
      <c r="CC62" s="5"/>
      <c r="CD62" s="24"/>
      <c r="CE62" s="5"/>
      <c r="CF62" s="5"/>
      <c r="CG62" s="24"/>
      <c r="CH62" s="24"/>
      <c r="CI62" s="5"/>
      <c r="CJ62" s="5"/>
      <c r="CK62" s="5"/>
      <c r="CL62" s="5"/>
      <c r="CM62" s="5"/>
      <c r="CN62" s="5"/>
      <c r="CO62" s="5"/>
      <c r="CP62" s="24"/>
      <c r="CQ62" s="24"/>
      <c r="CR62" s="5"/>
      <c r="CS62" s="5"/>
      <c r="CT62" s="5"/>
      <c r="CU62" s="5"/>
      <c r="CV62" s="5"/>
      <c r="CW62" s="24"/>
      <c r="CX62" s="5"/>
      <c r="CY62" s="5"/>
      <c r="CZ62" s="5"/>
      <c r="DA62" s="5"/>
      <c r="DB62" s="5"/>
      <c r="DC62" s="5"/>
      <c r="DD62" s="5"/>
      <c r="DE62" s="24"/>
      <c r="DF62" s="5"/>
      <c r="DG62" s="5"/>
      <c r="DH62" s="5"/>
      <c r="DI62" s="24"/>
      <c r="DJ62" s="5"/>
      <c r="DK62" s="5"/>
      <c r="DL62" s="24"/>
      <c r="DM62" s="24"/>
      <c r="DN62" s="25"/>
      <c r="DO62" s="25"/>
      <c r="DP62" s="5"/>
      <c r="DQ62" s="59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24"/>
      <c r="GM62" s="5"/>
      <c r="GN62" s="5"/>
      <c r="GO62" s="30"/>
      <c r="GP62" s="5"/>
      <c r="GQ62" s="5"/>
      <c r="GR62" s="24"/>
      <c r="GS62" s="5"/>
      <c r="GT62" s="5"/>
      <c r="GU62" s="24"/>
      <c r="GV62" s="24"/>
      <c r="GW62" s="5"/>
      <c r="GX62" s="5"/>
      <c r="GY62" s="5"/>
      <c r="GZ62" s="5"/>
      <c r="HA62" s="5"/>
      <c r="HB62" s="5"/>
      <c r="HC62" s="5"/>
      <c r="HD62" s="24"/>
      <c r="HE62" s="24"/>
      <c r="HF62" s="5"/>
      <c r="HG62" s="5"/>
      <c r="HH62" s="5"/>
      <c r="HI62" s="5"/>
      <c r="HJ62" s="5"/>
      <c r="HK62" s="24"/>
      <c r="HL62" s="5"/>
      <c r="HM62" s="5"/>
      <c r="HN62" s="5"/>
      <c r="HO62" s="5"/>
      <c r="HP62" s="5"/>
      <c r="HQ62" s="5"/>
      <c r="HR62" s="5"/>
      <c r="HS62" s="24"/>
      <c r="HT62" s="5"/>
      <c r="HU62" s="5"/>
      <c r="HV62" s="5"/>
      <c r="HW62" s="24"/>
      <c r="HX62" s="5"/>
      <c r="HY62" s="5"/>
      <c r="HZ62" s="24"/>
      <c r="IA62" s="24"/>
      <c r="IB62" s="25"/>
      <c r="ID62" s="6"/>
      <c r="IE62" s="6"/>
      <c r="IF62" s="9"/>
      <c r="IH62" s="6"/>
    </row>
    <row r="63" spans="3:242" ht="15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4"/>
      <c r="P63" s="5"/>
      <c r="Q63" s="5"/>
      <c r="R63" s="30"/>
      <c r="S63" s="5"/>
      <c r="T63" s="5"/>
      <c r="U63" s="24"/>
      <c r="V63" s="5"/>
      <c r="W63" s="5"/>
      <c r="X63" s="24"/>
      <c r="Y63" s="24"/>
      <c r="Z63" s="5"/>
      <c r="AA63" s="5"/>
      <c r="AB63" s="5"/>
      <c r="AC63" s="5"/>
      <c r="AD63" s="5"/>
      <c r="AE63" s="5"/>
      <c r="AF63" s="5"/>
      <c r="AG63" s="24"/>
      <c r="AH63" s="24"/>
      <c r="AI63" s="5"/>
      <c r="AJ63" s="5"/>
      <c r="AK63" s="5"/>
      <c r="AL63" s="5"/>
      <c r="AM63" s="5"/>
      <c r="AN63" s="24"/>
      <c r="AO63" s="5"/>
      <c r="AP63" s="5"/>
      <c r="AQ63" s="5"/>
      <c r="AR63" s="5"/>
      <c r="AS63" s="5"/>
      <c r="AT63" s="5"/>
      <c r="AU63" s="5"/>
      <c r="AV63" s="24"/>
      <c r="AW63" s="5"/>
      <c r="AX63" s="5"/>
      <c r="AY63" s="5"/>
      <c r="AZ63" s="24"/>
      <c r="BA63" s="5"/>
      <c r="BB63" s="5"/>
      <c r="BC63" s="24"/>
      <c r="BD63" s="24"/>
      <c r="BE63" s="25"/>
      <c r="BF63" s="5"/>
      <c r="BG63" s="5"/>
      <c r="BH63" s="5"/>
      <c r="BI63" s="5"/>
      <c r="BJ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24"/>
      <c r="BY63" s="5"/>
      <c r="BZ63" s="5"/>
      <c r="CA63" s="30"/>
      <c r="CB63" s="5"/>
      <c r="CC63" s="5"/>
      <c r="CD63" s="24"/>
      <c r="CE63" s="5"/>
      <c r="CF63" s="5"/>
      <c r="CG63" s="24"/>
      <c r="CH63" s="24"/>
      <c r="CI63" s="5"/>
      <c r="CJ63" s="5"/>
      <c r="CK63" s="5"/>
      <c r="CL63" s="5"/>
      <c r="CM63" s="5"/>
      <c r="CN63" s="5"/>
      <c r="CO63" s="5"/>
      <c r="CP63" s="24"/>
      <c r="CQ63" s="24"/>
      <c r="CR63" s="5"/>
      <c r="CS63" s="5"/>
      <c r="CT63" s="5"/>
      <c r="CU63" s="5"/>
      <c r="CV63" s="5"/>
      <c r="CW63" s="24"/>
      <c r="CX63" s="5"/>
      <c r="CY63" s="5"/>
      <c r="CZ63" s="5"/>
      <c r="DA63" s="5"/>
      <c r="DB63" s="5"/>
      <c r="DC63" s="5"/>
      <c r="DD63" s="5"/>
      <c r="DE63" s="24"/>
      <c r="DF63" s="5"/>
      <c r="DG63" s="5"/>
      <c r="DH63" s="5"/>
      <c r="DI63" s="24"/>
      <c r="DJ63" s="5"/>
      <c r="DK63" s="5"/>
      <c r="DL63" s="24"/>
      <c r="DM63" s="24"/>
      <c r="DN63" s="25"/>
      <c r="DO63" s="25"/>
      <c r="DP63" s="5"/>
      <c r="DQ63" s="59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24"/>
      <c r="GM63" s="5"/>
      <c r="GN63" s="5"/>
      <c r="GO63" s="30"/>
      <c r="GP63" s="5"/>
      <c r="GQ63" s="5"/>
      <c r="GR63" s="24"/>
      <c r="GS63" s="5"/>
      <c r="GT63" s="5"/>
      <c r="GU63" s="24"/>
      <c r="GV63" s="24"/>
      <c r="GW63" s="5"/>
      <c r="GX63" s="5"/>
      <c r="GY63" s="5"/>
      <c r="GZ63" s="5"/>
      <c r="HA63" s="5"/>
      <c r="HB63" s="5"/>
      <c r="HC63" s="5"/>
      <c r="HD63" s="24"/>
      <c r="HE63" s="24"/>
      <c r="HF63" s="5"/>
      <c r="HG63" s="5"/>
      <c r="HH63" s="5"/>
      <c r="HI63" s="5"/>
      <c r="HJ63" s="5"/>
      <c r="HK63" s="24"/>
      <c r="HL63" s="5"/>
      <c r="HM63" s="5"/>
      <c r="HN63" s="5"/>
      <c r="HO63" s="5"/>
      <c r="HP63" s="5"/>
      <c r="HQ63" s="5"/>
      <c r="HR63" s="5"/>
      <c r="HS63" s="24"/>
      <c r="HT63" s="5"/>
      <c r="HU63" s="5"/>
      <c r="HV63" s="5"/>
      <c r="HW63" s="24"/>
      <c r="HX63" s="5"/>
      <c r="HY63" s="5"/>
      <c r="HZ63" s="24"/>
      <c r="IA63" s="24"/>
      <c r="IB63" s="25"/>
      <c r="ID63" s="6"/>
      <c r="IE63" s="6"/>
      <c r="IF63" s="9"/>
      <c r="IH63" s="6"/>
    </row>
    <row r="64" spans="3:242" ht="15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4"/>
      <c r="P64" s="5"/>
      <c r="Q64" s="5"/>
      <c r="R64" s="30"/>
      <c r="S64" s="5"/>
      <c r="T64" s="5"/>
      <c r="U64" s="24"/>
      <c r="V64" s="5"/>
      <c r="W64" s="5"/>
      <c r="X64" s="24"/>
      <c r="Y64" s="24"/>
      <c r="Z64" s="5"/>
      <c r="AA64" s="5"/>
      <c r="AB64" s="5"/>
      <c r="AC64" s="5"/>
      <c r="AD64" s="5"/>
      <c r="AE64" s="5"/>
      <c r="AF64" s="5"/>
      <c r="AG64" s="24"/>
      <c r="AH64" s="24"/>
      <c r="AI64" s="5"/>
      <c r="AJ64" s="5"/>
      <c r="AK64" s="5"/>
      <c r="AL64" s="5"/>
      <c r="AM64" s="5"/>
      <c r="AN64" s="24"/>
      <c r="AO64" s="5"/>
      <c r="AP64" s="5"/>
      <c r="AQ64" s="5"/>
      <c r="AR64" s="5"/>
      <c r="AS64" s="5"/>
      <c r="AT64" s="5"/>
      <c r="AU64" s="5"/>
      <c r="AV64" s="24"/>
      <c r="AW64" s="5"/>
      <c r="AX64" s="5"/>
      <c r="AY64" s="5"/>
      <c r="AZ64" s="24"/>
      <c r="BA64" s="5"/>
      <c r="BB64" s="5"/>
      <c r="BC64" s="24"/>
      <c r="BD64" s="24"/>
      <c r="BE64" s="25"/>
      <c r="BF64" s="5"/>
      <c r="BG64" s="5"/>
      <c r="BH64" s="5"/>
      <c r="BI64" s="5"/>
      <c r="BJ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24"/>
      <c r="BY64" s="5"/>
      <c r="BZ64" s="5"/>
      <c r="CA64" s="30"/>
      <c r="CB64" s="5"/>
      <c r="CC64" s="5"/>
      <c r="CD64" s="24"/>
      <c r="CE64" s="5"/>
      <c r="CF64" s="5"/>
      <c r="CG64" s="24"/>
      <c r="CH64" s="24"/>
      <c r="CI64" s="5"/>
      <c r="CJ64" s="5"/>
      <c r="CK64" s="5"/>
      <c r="CL64" s="5"/>
      <c r="CM64" s="5"/>
      <c r="CN64" s="5"/>
      <c r="CO64" s="5"/>
      <c r="CP64" s="24"/>
      <c r="CQ64" s="24"/>
      <c r="CR64" s="5"/>
      <c r="CS64" s="5"/>
      <c r="CT64" s="5"/>
      <c r="CU64" s="5"/>
      <c r="CV64" s="5"/>
      <c r="CW64" s="24"/>
      <c r="CX64" s="5"/>
      <c r="CY64" s="5"/>
      <c r="CZ64" s="5"/>
      <c r="DA64" s="5"/>
      <c r="DB64" s="5"/>
      <c r="DC64" s="5"/>
      <c r="DD64" s="5"/>
      <c r="DE64" s="24"/>
      <c r="DF64" s="5"/>
      <c r="DG64" s="5"/>
      <c r="DH64" s="5"/>
      <c r="DI64" s="24"/>
      <c r="DJ64" s="5"/>
      <c r="DK64" s="5"/>
      <c r="DL64" s="24"/>
      <c r="DM64" s="24"/>
      <c r="DN64" s="25"/>
      <c r="DO64" s="25"/>
      <c r="DP64" s="5"/>
      <c r="DQ64" s="59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24"/>
      <c r="GM64" s="5"/>
      <c r="GN64" s="5"/>
      <c r="GO64" s="30"/>
      <c r="GP64" s="5"/>
      <c r="GQ64" s="5"/>
      <c r="GR64" s="24"/>
      <c r="GS64" s="5"/>
      <c r="GT64" s="5"/>
      <c r="GU64" s="24"/>
      <c r="GV64" s="24"/>
      <c r="GW64" s="5"/>
      <c r="GX64" s="5"/>
      <c r="GY64" s="5"/>
      <c r="GZ64" s="5"/>
      <c r="HA64" s="5"/>
      <c r="HB64" s="5"/>
      <c r="HC64" s="5"/>
      <c r="HD64" s="24"/>
      <c r="HE64" s="24"/>
      <c r="HF64" s="5"/>
      <c r="HG64" s="5"/>
      <c r="HH64" s="5"/>
      <c r="HI64" s="5"/>
      <c r="HJ64" s="5"/>
      <c r="HK64" s="24"/>
      <c r="HL64" s="5"/>
      <c r="HM64" s="5"/>
      <c r="HN64" s="5"/>
      <c r="HO64" s="5"/>
      <c r="HP64" s="5"/>
      <c r="HQ64" s="5"/>
      <c r="HR64" s="5"/>
      <c r="HS64" s="24"/>
      <c r="HT64" s="5"/>
      <c r="HU64" s="5"/>
      <c r="HV64" s="5"/>
      <c r="HW64" s="24"/>
      <c r="HX64" s="5"/>
      <c r="HY64" s="5"/>
      <c r="HZ64" s="24"/>
      <c r="IA64" s="24"/>
      <c r="IB64" s="25"/>
      <c r="IC64" s="24"/>
      <c r="ID64" s="5"/>
      <c r="IE64" s="5"/>
      <c r="IF64" s="24"/>
      <c r="IG64" s="24"/>
      <c r="IH64" s="5"/>
    </row>
    <row r="65" spans="3:242" ht="15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4"/>
      <c r="P65" s="5"/>
      <c r="Q65" s="5"/>
      <c r="R65" s="30"/>
      <c r="S65" s="5"/>
      <c r="T65" s="5"/>
      <c r="U65" s="24"/>
      <c r="V65" s="5"/>
      <c r="W65" s="5"/>
      <c r="X65" s="24"/>
      <c r="Y65" s="24"/>
      <c r="Z65" s="5"/>
      <c r="AA65" s="5"/>
      <c r="AB65" s="5"/>
      <c r="AC65" s="5"/>
      <c r="AD65" s="5"/>
      <c r="AE65" s="5"/>
      <c r="AF65" s="5"/>
      <c r="AG65" s="24"/>
      <c r="AH65" s="24"/>
      <c r="AI65" s="5"/>
      <c r="AJ65" s="5"/>
      <c r="AK65" s="5"/>
      <c r="AL65" s="5"/>
      <c r="AM65" s="5"/>
      <c r="AN65" s="24"/>
      <c r="AO65" s="5"/>
      <c r="AP65" s="5"/>
      <c r="AQ65" s="5"/>
      <c r="AR65" s="5"/>
      <c r="AS65" s="5"/>
      <c r="AT65" s="5"/>
      <c r="AU65" s="5"/>
      <c r="AV65" s="24"/>
      <c r="AW65" s="5"/>
      <c r="AX65" s="5"/>
      <c r="AY65" s="5"/>
      <c r="AZ65" s="24"/>
      <c r="BA65" s="5"/>
      <c r="BB65" s="5"/>
      <c r="BC65" s="24"/>
      <c r="BD65" s="24"/>
      <c r="BE65" s="25"/>
      <c r="BF65" s="5"/>
      <c r="BG65" s="5"/>
      <c r="BH65" s="5"/>
      <c r="BI65" s="5"/>
      <c r="BJ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24"/>
      <c r="BY65" s="5"/>
      <c r="BZ65" s="5"/>
      <c r="CA65" s="30"/>
      <c r="CB65" s="5"/>
      <c r="CC65" s="5"/>
      <c r="CD65" s="24"/>
      <c r="CE65" s="5"/>
      <c r="CF65" s="5"/>
      <c r="CG65" s="24"/>
      <c r="CH65" s="24"/>
      <c r="CI65" s="5"/>
      <c r="CJ65" s="5"/>
      <c r="CK65" s="5"/>
      <c r="CL65" s="5"/>
      <c r="CM65" s="5"/>
      <c r="CN65" s="5"/>
      <c r="CO65" s="5"/>
      <c r="CP65" s="24"/>
      <c r="CQ65" s="24"/>
      <c r="CR65" s="5"/>
      <c r="CS65" s="5"/>
      <c r="CT65" s="5"/>
      <c r="CU65" s="5"/>
      <c r="CV65" s="5"/>
      <c r="CW65" s="24"/>
      <c r="CX65" s="5"/>
      <c r="CY65" s="5"/>
      <c r="CZ65" s="5"/>
      <c r="DA65" s="5"/>
      <c r="DB65" s="5"/>
      <c r="DC65" s="5"/>
      <c r="DD65" s="5"/>
      <c r="DE65" s="24"/>
      <c r="DF65" s="5"/>
      <c r="DG65" s="5"/>
      <c r="DH65" s="5"/>
      <c r="DI65" s="24"/>
      <c r="DJ65" s="5"/>
      <c r="DK65" s="5"/>
      <c r="DL65" s="24"/>
      <c r="DM65" s="24"/>
      <c r="DN65" s="25"/>
      <c r="DO65" s="25"/>
      <c r="DP65" s="5"/>
      <c r="DQ65" s="59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24"/>
      <c r="GM65" s="5"/>
      <c r="GN65" s="5"/>
      <c r="GO65" s="30"/>
      <c r="GP65" s="5"/>
      <c r="GQ65" s="5"/>
      <c r="GR65" s="24"/>
      <c r="GS65" s="5"/>
      <c r="GT65" s="5"/>
      <c r="GU65" s="24"/>
      <c r="GV65" s="24"/>
      <c r="GW65" s="5"/>
      <c r="GX65" s="5"/>
      <c r="GY65" s="5"/>
      <c r="GZ65" s="5"/>
      <c r="HA65" s="5"/>
      <c r="HB65" s="5"/>
      <c r="HC65" s="5"/>
      <c r="HD65" s="24"/>
      <c r="HE65" s="24"/>
      <c r="HF65" s="5"/>
      <c r="HG65" s="5"/>
      <c r="HH65" s="5"/>
      <c r="HI65" s="5"/>
      <c r="HJ65" s="5"/>
      <c r="HK65" s="24"/>
      <c r="HL65" s="5"/>
      <c r="HM65" s="5"/>
      <c r="HN65" s="5"/>
      <c r="HO65" s="5"/>
      <c r="HP65" s="5"/>
      <c r="HQ65" s="5"/>
      <c r="HR65" s="5"/>
      <c r="HS65" s="24"/>
      <c r="HT65" s="5"/>
      <c r="HU65" s="5"/>
      <c r="HV65" s="5"/>
      <c r="HW65" s="24"/>
      <c r="HX65" s="5"/>
      <c r="HY65" s="5"/>
      <c r="HZ65" s="24"/>
      <c r="IA65" s="24"/>
      <c r="IB65" s="25"/>
      <c r="IC65" s="24"/>
      <c r="ID65" s="5"/>
      <c r="IE65" s="5"/>
      <c r="IF65" s="24"/>
      <c r="IG65" s="24"/>
      <c r="IH65" s="5"/>
    </row>
    <row r="66" spans="238:242" ht="15">
      <c r="ID66" s="6"/>
      <c r="IE66" s="6"/>
      <c r="IF66" s="9"/>
      <c r="IH66" s="6"/>
    </row>
    <row r="67" spans="238:242" ht="15">
      <c r="ID67" s="6"/>
      <c r="IE67" s="6"/>
      <c r="IF67" s="9"/>
      <c r="IH67" s="6"/>
    </row>
    <row r="68" spans="238:242" ht="15">
      <c r="ID68" s="6"/>
      <c r="IE68" s="6"/>
      <c r="IF68" s="9"/>
      <c r="IH68" s="6"/>
    </row>
    <row r="69" spans="237:242" ht="15.75">
      <c r="IC69" s="24"/>
      <c r="ID69" s="5"/>
      <c r="IE69" s="5"/>
      <c r="IF69" s="24"/>
      <c r="IG69" s="24"/>
      <c r="IH69" s="5"/>
    </row>
    <row r="70" spans="237:242" ht="15.75">
      <c r="IC70" s="24"/>
      <c r="ID70" s="5"/>
      <c r="IE70" s="5"/>
      <c r="IF70" s="24"/>
      <c r="IG70" s="24"/>
      <c r="IH70" s="5"/>
    </row>
    <row r="71" spans="238:242" ht="15">
      <c r="ID71" s="6"/>
      <c r="IE71" s="6"/>
      <c r="IF71" s="9"/>
      <c r="IH71" s="6"/>
    </row>
    <row r="72" spans="238:242" ht="15">
      <c r="ID72" s="6"/>
      <c r="IE72" s="6"/>
      <c r="IF72" s="9"/>
      <c r="IH72" s="6"/>
    </row>
  </sheetData>
  <sheetProtection/>
  <printOptions horizontalCentered="1"/>
  <pageMargins left="0.2" right="0.2" top="1" bottom="1" header="0.3" footer="0.3"/>
  <pageSetup fitToHeight="1" fitToWidth="1" horizontalDpi="600" verticalDpi="600" orientation="landscape" scale="61" r:id="rId1"/>
  <ignoredErrors>
    <ignoredError sqref="AN28 AV28 AZ28 AN37 AV37 AZ37" formula="1"/>
    <ignoredError sqref="AN8:AN9 AN12:AN18 AN21:AN22 HK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RMWG 040510</cp:lastModifiedBy>
  <cp:lastPrinted>2011-06-17T15:24:46Z</cp:lastPrinted>
  <dcterms:created xsi:type="dcterms:W3CDTF">2010-12-08T14:58:07Z</dcterms:created>
  <dcterms:modified xsi:type="dcterms:W3CDTF">2011-06-21T14:03:32Z</dcterms:modified>
  <cp:category/>
  <cp:version/>
  <cp:contentType/>
  <cp:contentStatus/>
</cp:coreProperties>
</file>