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8495" windowHeight="11520" tabRatio="880" activeTab="0"/>
  </bookViews>
  <sheets>
    <sheet name="TitlePage" sheetId="1" r:id="rId1"/>
    <sheet name="Contents" sheetId="2" r:id="rId2"/>
    <sheet name="Disclaimer" sheetId="3" r:id="rId3"/>
    <sheet name="Definitions" sheetId="4" r:id="rId4"/>
    <sheet name="Changes" sheetId="5" r:id="rId5"/>
    <sheet name="SummerSummary" sheetId="6" r:id="rId6"/>
    <sheet name="SummerCapacities" sheetId="7" r:id="rId7"/>
    <sheet name="WinterSummary" sheetId="8" r:id="rId8"/>
    <sheet name="WinterCapacities" sheetId="9" r:id="rId9"/>
    <sheet name="LongTermProjections" sheetId="10" r:id="rId10"/>
    <sheet name="SummerFuelTypes" sheetId="11" r:id="rId11"/>
    <sheet name="WinterFuelTypes" sheetId="12" r:id="rId12"/>
    <sheet name="SummerLoadbyCounty" sheetId="13" r:id="rId13"/>
    <sheet name="SummerGenerationbyCounty" sheetId="14" r:id="rId14"/>
    <sheet name="SummerImport-ExportbyCounty" sheetId="15" r:id="rId15"/>
    <sheet name="WinterLoadbyCounty" sheetId="16" r:id="rId16"/>
    <sheet name="WinterGenerationbyCounty" sheetId="17" r:id="rId17"/>
    <sheet name="WinterImport-ExportbyCounty" sheetId="18" r:id="rId18"/>
  </sheets>
  <definedNames>
    <definedName name="_xlnm.Print_Area" localSheetId="4">'Changes'!$A$1:$N$22</definedName>
    <definedName name="_xlnm.Print_Area" localSheetId="1">'Contents'!$B$1:$C$19</definedName>
    <definedName name="_xlnm.Print_Area" localSheetId="3">'Definitions'!$A$1:$E$47</definedName>
    <definedName name="_xlnm.Print_Area" localSheetId="9">'LongTermProjections'!$A$1:$O$83</definedName>
    <definedName name="_xlnm.Print_Area" localSheetId="6">'SummerCapacities'!$A$1:$Q$774</definedName>
    <definedName name="_xlnm.Print_Area" localSheetId="10">'SummerFuelTypes'!$A$1:$M$34</definedName>
    <definedName name="_xlnm.Print_Area" localSheetId="13">'SummerGenerationbyCounty'!$A$1:$M$201</definedName>
    <definedName name="_xlnm.Print_Area" localSheetId="14">'SummerImport-ExportbyCounty'!$A$1:$M$204</definedName>
    <definedName name="_xlnm.Print_Area" localSheetId="12">'SummerLoadbyCounty'!$A$1:$M$201</definedName>
    <definedName name="_xlnm.Print_Area" localSheetId="5">'SummerSummary'!$A$1:$N$97</definedName>
    <definedName name="_xlnm.Print_Area" localSheetId="0">'TitlePage'!$A$1:$S$39</definedName>
    <definedName name="_xlnm.Print_Area" localSheetId="8">'WinterCapacities'!$A$1:$Q$730</definedName>
    <definedName name="_xlnm.Print_Area" localSheetId="11">'WinterFuelTypes'!$A$1:$M$34</definedName>
    <definedName name="_xlnm.Print_Area" localSheetId="16">'WinterGenerationbyCounty'!$A$1:$M$200</definedName>
    <definedName name="_xlnm.Print_Area" localSheetId="17">'WinterImport-ExportbyCounty'!$A$1:$M$204</definedName>
    <definedName name="_xlnm.Print_Area" localSheetId="15">'WinterLoadbyCounty'!$A$1:$L$200</definedName>
    <definedName name="_xlnm.Print_Area" localSheetId="7">'WinterSummary'!$A$1:$M$98</definedName>
    <definedName name="_xlnm.Print_Titles" localSheetId="9">'LongTermProjections'!$1:$1</definedName>
    <definedName name="_xlnm.Print_Titles" localSheetId="6">'SummerCapacities'!$1:$7</definedName>
    <definedName name="_xlnm.Print_Titles" localSheetId="13">'SummerGenerationbyCounty'!$1:$6</definedName>
    <definedName name="_xlnm.Print_Titles" localSheetId="14">'SummerImport-ExportbyCounty'!$1:$10</definedName>
    <definedName name="_xlnm.Print_Titles" localSheetId="12">'SummerLoadbyCounty'!$1:$6</definedName>
    <definedName name="_xlnm.Print_Titles" localSheetId="8">'WinterCapacities'!$1:$7</definedName>
    <definedName name="_xlnm.Print_Titles" localSheetId="16">'WinterGenerationbyCounty'!$1:$6</definedName>
    <definedName name="_xlnm.Print_Titles" localSheetId="17">'WinterImport-ExportbyCounty'!$1:$10</definedName>
    <definedName name="_xlnm.Print_Titles" localSheetId="15">'WinterLoadbyCounty'!$1:$6</definedName>
  </definedNames>
  <calcPr fullCalcOnLoad="1"/>
</workbook>
</file>

<file path=xl/sharedStrings.xml><?xml version="1.0" encoding="utf-8"?>
<sst xmlns="http://schemas.openxmlformats.org/spreadsheetml/2006/main" count="7581" uniqueCount="1579">
  <si>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</si>
  <si>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LongTermProjections</t>
  </si>
  <si>
    <t>Available Mothballed Generation</t>
  </si>
  <si>
    <t>Capacity resources that include one of the following:</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</si>
  <si>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</si>
  <si>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</si>
  <si>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</si>
  <si>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</si>
  <si>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</si>
  <si>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</si>
  <si>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</si>
  <si>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</si>
  <si>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</si>
  <si>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</si>
  <si>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</si>
  <si>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</si>
  <si>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</si>
  <si>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</si>
  <si>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</si>
  <si>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t>A generation resource that can be connected to either the ERCOT transmission grid or a grid outside the ERCOT Region.</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</si>
  <si>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</si>
  <si>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</si>
  <si>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</si>
  <si>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Definitions</t>
  </si>
  <si>
    <t xml:space="preserve">Effective Load-Carrying Capability (ELCC) of Wind Generation </t>
  </si>
  <si>
    <t>Quail Run Energy STG1</t>
  </si>
  <si>
    <t>Quail Run Energy GT1</t>
  </si>
  <si>
    <t>Quail Run Energy GT2</t>
  </si>
  <si>
    <t>Quail Run Energy STG2</t>
  </si>
  <si>
    <t>Quail Run Energy GT3</t>
  </si>
  <si>
    <t>Quail Run Energy GT4</t>
  </si>
  <si>
    <t>2011/12</t>
  </si>
  <si>
    <t>2012/13</t>
  </si>
  <si>
    <t>2013/14</t>
  </si>
  <si>
    <t>2014/15</t>
  </si>
  <si>
    <t>Anderson</t>
  </si>
  <si>
    <t>Andrews</t>
  </si>
  <si>
    <t>Angelina</t>
  </si>
  <si>
    <t>Aransas</t>
  </si>
  <si>
    <t>Archer</t>
  </si>
  <si>
    <t>Atascosa</t>
  </si>
  <si>
    <t>Austin</t>
  </si>
  <si>
    <t>Bandera</t>
  </si>
  <si>
    <t>Bastrop</t>
  </si>
  <si>
    <t>Baylor</t>
  </si>
  <si>
    <t>Bee</t>
  </si>
  <si>
    <t>Bell</t>
  </si>
  <si>
    <t>Bexar</t>
  </si>
  <si>
    <t>Blanco</t>
  </si>
  <si>
    <t>Borden</t>
  </si>
  <si>
    <t>Bosque</t>
  </si>
  <si>
    <t>Brazoria</t>
  </si>
  <si>
    <t>Brazos</t>
  </si>
  <si>
    <t>Brewster</t>
  </si>
  <si>
    <t>Brooks</t>
  </si>
  <si>
    <t>Brown</t>
  </si>
  <si>
    <t>Burleson</t>
  </si>
  <si>
    <t>Burnet</t>
  </si>
  <si>
    <t>Caldwell</t>
  </si>
  <si>
    <t>Calhoun</t>
  </si>
  <si>
    <t>Callahan</t>
  </si>
  <si>
    <t>Cameron</t>
  </si>
  <si>
    <t>Chambers</t>
  </si>
  <si>
    <t>Cherokee</t>
  </si>
  <si>
    <t>Childress</t>
  </si>
  <si>
    <t>Clay</t>
  </si>
  <si>
    <t>Coke</t>
  </si>
  <si>
    <t>Coleman</t>
  </si>
  <si>
    <t>Collin</t>
  </si>
  <si>
    <t>Colorado</t>
  </si>
  <si>
    <t>Comal</t>
  </si>
  <si>
    <t>Comanche</t>
  </si>
  <si>
    <t>Concho</t>
  </si>
  <si>
    <t>Cooke</t>
  </si>
  <si>
    <t>Coryell</t>
  </si>
  <si>
    <t>Cottle</t>
  </si>
  <si>
    <t>Crane</t>
  </si>
  <si>
    <t>Crockett</t>
  </si>
  <si>
    <t>Crosby</t>
  </si>
  <si>
    <t>Culberson</t>
  </si>
  <si>
    <t>Dallas</t>
  </si>
  <si>
    <t>Dawson</t>
  </si>
  <si>
    <t>Delta</t>
  </si>
  <si>
    <t>Denton</t>
  </si>
  <si>
    <t>Dewitt</t>
  </si>
  <si>
    <t>Dickens</t>
  </si>
  <si>
    <t>Dimmit</t>
  </si>
  <si>
    <t>Duval</t>
  </si>
  <si>
    <t>Eastland</t>
  </si>
  <si>
    <t>Ector</t>
  </si>
  <si>
    <t>Edwards</t>
  </si>
  <si>
    <t>Ellis</t>
  </si>
  <si>
    <t>Erath</t>
  </si>
  <si>
    <t xml:space="preserve">Barton Chapel Wind </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</si>
  <si>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</si>
  <si>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</si>
  <si>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</si>
  <si>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</si>
  <si>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</si>
  <si>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</si>
  <si>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</si>
  <si>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</si>
  <si>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</si>
  <si>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</si>
  <si>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Forest Creek Wind Farm</t>
  </si>
  <si>
    <t>Gulf Wind I</t>
  </si>
  <si>
    <t>Horse Hollow Wind 1</t>
  </si>
  <si>
    <t>Horse Hollow Wind 2</t>
  </si>
  <si>
    <t>Horse Hollow Wind 3</t>
  </si>
  <si>
    <t>Horse Hollow Wind 4</t>
  </si>
  <si>
    <t>Inadale Wind</t>
  </si>
  <si>
    <t>Indian Mesa Wind Farm</t>
  </si>
  <si>
    <t>Kunitz Wind</t>
  </si>
  <si>
    <t>Mesquite Wind</t>
  </si>
  <si>
    <t>Ocotillo Wind Farm</t>
  </si>
  <si>
    <t>Panther Creek 1</t>
  </si>
  <si>
    <t>Panther Creek 2</t>
  </si>
  <si>
    <t>Penascal Wind</t>
  </si>
  <si>
    <t>Post Oak Wind 1</t>
  </si>
  <si>
    <t>Post Oak Wind 2</t>
  </si>
  <si>
    <t>Pyron Wind Farm</t>
  </si>
  <si>
    <t>Roscoe Wind Farm</t>
  </si>
  <si>
    <t>Sand Bluff Wind Farm</t>
  </si>
  <si>
    <t>Sherbino I</t>
  </si>
  <si>
    <t>Silver Star</t>
  </si>
  <si>
    <t>Snyder Wind Farm</t>
  </si>
  <si>
    <t>Stanton Wind Energy</t>
  </si>
  <si>
    <t>Texas Big Spring</t>
  </si>
  <si>
    <t>Trent Wind Farm</t>
  </si>
  <si>
    <t>Turkey Track Wind Energy Center</t>
  </si>
  <si>
    <t>West Texas Wind Energy</t>
  </si>
  <si>
    <t>Wolfe Flats</t>
  </si>
  <si>
    <t>Wolfe Ridge</t>
  </si>
  <si>
    <t>Whirlwind Energy</t>
  </si>
  <si>
    <t>RMR Units to be under Contract, MW</t>
  </si>
  <si>
    <t>McAdoo Wind Farm</t>
  </si>
  <si>
    <t>Green Mountain Energy 1</t>
  </si>
  <si>
    <t>Green Mountain Energy 2</t>
  </si>
  <si>
    <t>Winchester Power Park 1</t>
  </si>
  <si>
    <t>Winchester Power Park 2</t>
  </si>
  <si>
    <t>Winchester Power Park 3</t>
  </si>
  <si>
    <t>Winchester Power Park 4</t>
  </si>
  <si>
    <t>Bosque County Unit 5</t>
  </si>
  <si>
    <t>Falls</t>
  </si>
  <si>
    <t>Fayette</t>
  </si>
  <si>
    <t>Fisher</t>
  </si>
  <si>
    <t>Floyd</t>
  </si>
  <si>
    <t>Foard</t>
  </si>
  <si>
    <t>Fort Bend</t>
  </si>
  <si>
    <t>Franklin</t>
  </si>
  <si>
    <t>Titus</t>
  </si>
  <si>
    <t>Freestone</t>
  </si>
  <si>
    <t>Frio</t>
  </si>
  <si>
    <t>Galveston</t>
  </si>
  <si>
    <t>Gillespie</t>
  </si>
  <si>
    <t>Glasscock</t>
  </si>
  <si>
    <t>Goliad</t>
  </si>
  <si>
    <t>Gonzales</t>
  </si>
  <si>
    <t>Grayson</t>
  </si>
  <si>
    <t>Grimes</t>
  </si>
  <si>
    <t>Guadalupe</t>
  </si>
  <si>
    <t>Hall</t>
  </si>
  <si>
    <t>Hamilton</t>
  </si>
  <si>
    <t>Hardeman</t>
  </si>
  <si>
    <t>Harris</t>
  </si>
  <si>
    <t>Haskell</t>
  </si>
  <si>
    <t>Hays</t>
  </si>
  <si>
    <t>Henderson</t>
  </si>
  <si>
    <t>Hidalgo</t>
  </si>
  <si>
    <t>Hill</t>
  </si>
  <si>
    <t>Hood</t>
  </si>
  <si>
    <t>Hopkins</t>
  </si>
  <si>
    <t>Houston</t>
  </si>
  <si>
    <t>Howard</t>
  </si>
  <si>
    <t>Hunt</t>
  </si>
  <si>
    <t>Irion</t>
  </si>
  <si>
    <t>Jack</t>
  </si>
  <si>
    <t>Jackson</t>
  </si>
  <si>
    <t>Jeff Davis</t>
  </si>
  <si>
    <t>Jim Hogg</t>
  </si>
  <si>
    <t>Jim Wells</t>
  </si>
  <si>
    <t>Johnson</t>
  </si>
  <si>
    <t>Jones</t>
  </si>
  <si>
    <t>Karnes</t>
  </si>
  <si>
    <t>Kaufman</t>
  </si>
  <si>
    <t>Kendall</t>
  </si>
  <si>
    <t>Kenedy</t>
  </si>
  <si>
    <t>Kent</t>
  </si>
  <si>
    <t>Kerr</t>
  </si>
  <si>
    <t>Kimble</t>
  </si>
  <si>
    <t>King</t>
  </si>
  <si>
    <t>Kinney</t>
  </si>
  <si>
    <t>Kleberg</t>
  </si>
  <si>
    <t>Knox</t>
  </si>
  <si>
    <t>La Salle</t>
  </si>
  <si>
    <t>Lamar</t>
  </si>
  <si>
    <t>Lampasas</t>
  </si>
  <si>
    <t>Lavaca</t>
  </si>
  <si>
    <t>Lee</t>
  </si>
  <si>
    <t>Leon</t>
  </si>
  <si>
    <t>Limestone</t>
  </si>
  <si>
    <t>Llano</t>
  </si>
  <si>
    <t>Loving</t>
  </si>
  <si>
    <t>Madison</t>
  </si>
  <si>
    <t>Martin</t>
  </si>
  <si>
    <t>Mason</t>
  </si>
  <si>
    <t>Matagorda</t>
  </si>
  <si>
    <t>Maverick</t>
  </si>
  <si>
    <t>Mcculloch</t>
  </si>
  <si>
    <t>Mclennan</t>
  </si>
  <si>
    <t>Mcmullen</t>
  </si>
  <si>
    <t>Medina</t>
  </si>
  <si>
    <t>Menard</t>
  </si>
  <si>
    <t>Midland</t>
  </si>
  <si>
    <t>Milam</t>
  </si>
  <si>
    <t>Mills</t>
  </si>
  <si>
    <t>Mitchell</t>
  </si>
  <si>
    <t>Montague</t>
  </si>
  <si>
    <t>Montgomery</t>
  </si>
  <si>
    <t>Motley</t>
  </si>
  <si>
    <t>Nacogdoches</t>
  </si>
  <si>
    <t>Navarro</t>
  </si>
  <si>
    <t>Nolan</t>
  </si>
  <si>
    <t>Nueces</t>
  </si>
  <si>
    <t>Palo Pinto</t>
  </si>
  <si>
    <t>Parker</t>
  </si>
  <si>
    <t>Pecos</t>
  </si>
  <si>
    <t>Presidio</t>
  </si>
  <si>
    <t>Rains</t>
  </si>
  <si>
    <t>Reagan</t>
  </si>
  <si>
    <t>Real</t>
  </si>
  <si>
    <t>Red River</t>
  </si>
  <si>
    <t>Reeves</t>
  </si>
  <si>
    <t>Refugio</t>
  </si>
  <si>
    <t>Robertson</t>
  </si>
  <si>
    <t>Rockwall</t>
  </si>
  <si>
    <t>Runnels</t>
  </si>
  <si>
    <t>Rusk</t>
  </si>
  <si>
    <t>San Patricio</t>
  </si>
  <si>
    <t>San Saba</t>
  </si>
  <si>
    <t>Schleicher</t>
  </si>
  <si>
    <t>Scurry</t>
  </si>
  <si>
    <t>Shackelford</t>
  </si>
  <si>
    <t>Smith</t>
  </si>
  <si>
    <t>Somervell</t>
  </si>
  <si>
    <t>Starr</t>
  </si>
  <si>
    <t>Stephens</t>
  </si>
  <si>
    <t>Sterling</t>
  </si>
  <si>
    <t>Stonewall</t>
  </si>
  <si>
    <t>Sutton</t>
  </si>
  <si>
    <t>Tarrant</t>
  </si>
  <si>
    <t>Taylor</t>
  </si>
  <si>
    <t>Terrell</t>
  </si>
  <si>
    <t>Throckmorton</t>
  </si>
  <si>
    <t>Tom Green</t>
  </si>
  <si>
    <t>Travis</t>
  </si>
  <si>
    <t>Upton</t>
  </si>
  <si>
    <t>Uvalde</t>
  </si>
  <si>
    <t>Val Verde</t>
  </si>
  <si>
    <t>Van Zandt</t>
  </si>
  <si>
    <t>Victoria</t>
  </si>
  <si>
    <t>Waller</t>
  </si>
  <si>
    <t>Ward</t>
  </si>
  <si>
    <t>Washington</t>
  </si>
  <si>
    <t>Webb</t>
  </si>
  <si>
    <t>Wharton</t>
  </si>
  <si>
    <t>Wichita</t>
  </si>
  <si>
    <t>Wilbarger</t>
  </si>
  <si>
    <t>Willacy</t>
  </si>
  <si>
    <t>Williamson</t>
  </si>
  <si>
    <t>Wilson</t>
  </si>
  <si>
    <t>Winkler</t>
  </si>
  <si>
    <t>Wise</t>
  </si>
  <si>
    <t>Young</t>
  </si>
  <si>
    <t>Zapata</t>
  </si>
  <si>
    <t>Zavala</t>
  </si>
  <si>
    <t>The difference in the available mothballed generation (see definition above) and the total mothballed capacity.  This value is zero in the upcoming Summer CDR Report because there isn't enough time to return those units to service before the start of the summer.</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</si>
  <si>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</si>
  <si>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</si>
  <si>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Summer Summary</t>
  </si>
  <si>
    <t>Buchanan 3</t>
  </si>
  <si>
    <t>Permian Basin 6</t>
  </si>
  <si>
    <t>Winter Generation, MW</t>
  </si>
  <si>
    <t xml:space="preserve">Winter Import/Export by County  </t>
  </si>
  <si>
    <r>
      <t>Winter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</si>
  <si>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 xml:space="preserve"> Contents </t>
  </si>
  <si>
    <t>FOR PLANNING PURPOSES ONLY</t>
  </si>
  <si>
    <t>Tab</t>
  </si>
  <si>
    <t>Disclaimer</t>
  </si>
  <si>
    <t>Notes</t>
  </si>
  <si>
    <t>Please read.</t>
  </si>
  <si>
    <t>SummerFuelTypes</t>
  </si>
  <si>
    <t>SummerSummary</t>
  </si>
  <si>
    <t>WinterSummary</t>
  </si>
  <si>
    <t>WinterFuelTypes</t>
  </si>
  <si>
    <t>SummerImport-ExportbyCounty</t>
  </si>
  <si>
    <t>WinterImport-ExportbyCounty</t>
  </si>
  <si>
    <t>SummerCapacities</t>
  </si>
  <si>
    <t>WinterCapacities</t>
  </si>
  <si>
    <t>Winter Load by County</t>
  </si>
  <si>
    <t>Winter Generation by County</t>
  </si>
  <si>
    <t>SummerLoadbyCounty</t>
  </si>
  <si>
    <t>SummerGenerationbyCounty</t>
  </si>
  <si>
    <t>WinterLoadbyCounty</t>
  </si>
  <si>
    <t>WinterGenerationbyCounty</t>
  </si>
  <si>
    <t>Winter Load, MW</t>
  </si>
  <si>
    <t>CDR WORKING PAPER</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</si>
  <si>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</si>
  <si>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</si>
  <si>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</si>
  <si>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r>
      <t>Summer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</si>
  <si>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Summer Fuel Types - ERCOT</t>
  </si>
  <si>
    <t>County</t>
  </si>
  <si>
    <t>Summer Load by County</t>
  </si>
  <si>
    <t>Summer Load, MW</t>
  </si>
  <si>
    <t>Summer Generation by County</t>
  </si>
  <si>
    <t>Summer Generation, MW</t>
  </si>
  <si>
    <t xml:space="preserve">Summer Import/Export by County  </t>
  </si>
  <si>
    <r>
      <t>Import</t>
    </r>
    <r>
      <rPr>
        <sz val="10"/>
        <rFont val="Arial"/>
        <family val="2"/>
      </rPr>
      <t>:  The county has less generation than load and must import generation.</t>
    </r>
  </si>
  <si>
    <r>
      <t>Export</t>
    </r>
    <r>
      <rPr>
        <sz val="10"/>
        <rFont val="Arial"/>
        <family val="2"/>
      </rPr>
      <t>:  The county has more generation than load and is able to export generation.</t>
    </r>
  </si>
  <si>
    <t>Units used in determining the generation resources in the Winter Summary</t>
  </si>
  <si>
    <t>Unit Capacities - Winter</t>
  </si>
  <si>
    <t>Sherbino Mesa Wind Farm 2</t>
  </si>
  <si>
    <t>Gunsight Mountain</t>
  </si>
  <si>
    <t xml:space="preserve">Summer Summary </t>
  </si>
  <si>
    <t>Buffalo Gap 4 and 5</t>
  </si>
  <si>
    <t>Scurry County Wind III</t>
  </si>
  <si>
    <t>Unit Capacities - Summer</t>
  </si>
  <si>
    <t xml:space="preserve">Winter Summary </t>
  </si>
  <si>
    <t>Load Forecast:</t>
  </si>
  <si>
    <t xml:space="preserve">Total Summer Peak Demand, MW </t>
  </si>
  <si>
    <t xml:space="preserve"> less LAARs Serving as Non-Spinning Reserve, MW</t>
  </si>
  <si>
    <t>Firm Load Forecast, MW</t>
  </si>
  <si>
    <t>Resources:</t>
  </si>
  <si>
    <t xml:space="preserve">Installed Capacity, MW </t>
  </si>
  <si>
    <t>Capacity from Private Networks, MW</t>
  </si>
  <si>
    <t>Effective Load-Carrying Capability (ELCC) of Wind Generation, MW</t>
  </si>
  <si>
    <t>Operational Generation, MW</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</si>
  <si>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</si>
  <si>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</si>
  <si>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</si>
  <si>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</si>
  <si>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</si>
  <si>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</si>
  <si>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</si>
  <si>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</si>
  <si>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</si>
  <si>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</si>
  <si>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</si>
  <si>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Mothballed Capacity , MW</t>
  </si>
  <si>
    <t>Planned Units in Full Interconnection Study Phase, MW</t>
  </si>
  <si>
    <r>
      <t>Reserve Margin</t>
    </r>
    <r>
      <rPr>
        <b/>
        <sz val="10"/>
        <rFont val="Arial"/>
        <family val="2"/>
      </rPr>
      <t xml:space="preserve"> </t>
    </r>
  </si>
  <si>
    <t>Wise-Tractebel Power Proj. 1</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</si>
  <si>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</si>
  <si>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</si>
  <si>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</si>
  <si>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</si>
  <si>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</si>
  <si>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</si>
  <si>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</si>
  <si>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</si>
  <si>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</si>
  <si>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</si>
  <si>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</si>
  <si>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</si>
  <si>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</si>
  <si>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</si>
  <si>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Fannin</t>
  </si>
  <si>
    <t>Cedar Bayou 5</t>
  </si>
  <si>
    <t>Langford Wind Power</t>
  </si>
  <si>
    <t>Bastrop Energy Center 3</t>
  </si>
  <si>
    <t>Big Brown 1</t>
  </si>
  <si>
    <t>Big Brown 2</t>
  </si>
  <si>
    <t>Brazos Valley 1</t>
  </si>
  <si>
    <t>Brazos Valley 2</t>
  </si>
  <si>
    <t>Brazos Valley 3</t>
  </si>
  <si>
    <t>Buchanan 1</t>
  </si>
  <si>
    <t>Buchanan 2</t>
  </si>
  <si>
    <t>C E Newman 5</t>
  </si>
  <si>
    <t>Canyon 1</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</si>
  <si>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</si>
  <si>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</si>
  <si>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</si>
  <si>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</si>
  <si>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</si>
  <si>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</si>
  <si>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</si>
  <si>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</si>
  <si>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</si>
  <si>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</si>
  <si>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</si>
  <si>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</si>
  <si>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</si>
  <si>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</si>
  <si>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</si>
  <si>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</si>
  <si>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</si>
  <si>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</si>
  <si>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</si>
  <si>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</si>
  <si>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</si>
  <si>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</si>
  <si>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</si>
  <si>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</si>
  <si>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</si>
  <si>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</si>
  <si>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</si>
  <si>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</si>
  <si>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</si>
  <si>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</si>
  <si>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</si>
  <si>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</si>
  <si>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</si>
  <si>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</si>
  <si>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</si>
  <si>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</si>
  <si>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</si>
  <si>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</si>
  <si>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</si>
  <si>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</si>
  <si>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</si>
  <si>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</si>
  <si>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</si>
  <si>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</si>
  <si>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</si>
  <si>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</si>
  <si>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</si>
  <si>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</si>
  <si>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</si>
  <si>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</si>
  <si>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</si>
  <si>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</si>
  <si>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</si>
  <si>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</si>
  <si>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</si>
  <si>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</si>
  <si>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</si>
  <si>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</si>
  <si>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</si>
  <si>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TSTC West Texas Wind</t>
  </si>
  <si>
    <t>Hydro</t>
  </si>
  <si>
    <t>Pondera King Power Project</t>
  </si>
  <si>
    <t>Greenville Engine Plant</t>
  </si>
  <si>
    <t>Las Brisas Energy Center</t>
  </si>
  <si>
    <t>Coleto Creek Unit 2</t>
  </si>
  <si>
    <t>Cedro Hill Wind</t>
  </si>
  <si>
    <t>Hidalgo 2</t>
  </si>
  <si>
    <t>Hidalgo 3</t>
  </si>
  <si>
    <t>Inks 1</t>
  </si>
  <si>
    <t>J K Spruce 1</t>
  </si>
  <si>
    <t>J T Deely 1</t>
  </si>
  <si>
    <t>J T Deely 2</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</si>
  <si>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</si>
  <si>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</si>
  <si>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</si>
  <si>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</si>
  <si>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</si>
  <si>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</si>
  <si>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</si>
  <si>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</si>
  <si>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</si>
  <si>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</si>
  <si>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</si>
  <si>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</si>
  <si>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</si>
  <si>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</si>
  <si>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</si>
  <si>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</si>
  <si>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</si>
  <si>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</si>
  <si>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</si>
  <si>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</si>
  <si>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</si>
  <si>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</si>
  <si>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</si>
  <si>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</si>
  <si>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</si>
  <si>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</si>
  <si>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Midlothian 1</t>
  </si>
  <si>
    <t>Midlothian 2</t>
  </si>
  <si>
    <t>Midlothian 3</t>
  </si>
  <si>
    <t>Midlothian 4</t>
  </si>
  <si>
    <t>Midlothian 5</t>
  </si>
  <si>
    <t>Midlothian 6</t>
  </si>
  <si>
    <t>Monticello 1</t>
  </si>
  <si>
    <t>Monticello 2</t>
  </si>
  <si>
    <t>Monticello 3</t>
  </si>
  <si>
    <t>Mountain Creek 6</t>
  </si>
  <si>
    <t>Mountain Creek 7</t>
  </si>
  <si>
    <t>Mountain Creek 8</t>
  </si>
  <si>
    <t>North Texas 1</t>
  </si>
  <si>
    <t>North Texas 2</t>
  </si>
  <si>
    <t>North Texas 3</t>
  </si>
  <si>
    <t>O W Sommers 1</t>
  </si>
  <si>
    <t>O W Sommers 2</t>
  </si>
  <si>
    <t>Oklaunion 1</t>
  </si>
  <si>
    <t>Pearsall 1</t>
  </si>
  <si>
    <t>Pearsall 2</t>
  </si>
  <si>
    <t>Pearsall 3</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</si>
  <si>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</si>
  <si>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</si>
  <si>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</si>
  <si>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</si>
  <si>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</si>
  <si>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</si>
  <si>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</si>
  <si>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</si>
  <si>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</si>
  <si>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</si>
  <si>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</si>
  <si>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</si>
  <si>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</si>
  <si>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</si>
  <si>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</si>
  <si>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</si>
  <si>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</si>
  <si>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</si>
  <si>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</si>
  <si>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</si>
  <si>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7</t>
  </si>
  <si>
    <t>Rayburn 8</t>
  </si>
  <si>
    <t>Rayburn 9</t>
  </si>
  <si>
    <t>Rio Nogales 1</t>
  </si>
  <si>
    <t>Rio Nogales 2</t>
  </si>
  <si>
    <t>Rio Nogales 3</t>
  </si>
  <si>
    <t>Rio Nogales 4</t>
  </si>
  <si>
    <t>Sam Bertron 3</t>
  </si>
  <si>
    <t>Sam Bertron 4</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</si>
  <si>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</si>
  <si>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</si>
  <si>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</si>
  <si>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</si>
  <si>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</si>
  <si>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</si>
  <si>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</si>
  <si>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</si>
  <si>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</si>
  <si>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</si>
  <si>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</si>
  <si>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</si>
  <si>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</si>
  <si>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</si>
  <si>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</si>
  <si>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</si>
  <si>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</si>
  <si>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</si>
  <si>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</si>
  <si>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</si>
  <si>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</si>
  <si>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</si>
  <si>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</si>
  <si>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</si>
  <si>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</si>
  <si>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</si>
  <si>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</si>
  <si>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</si>
  <si>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</si>
  <si>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</si>
  <si>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</si>
  <si>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</si>
  <si>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</si>
  <si>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</si>
  <si>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</si>
  <si>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</si>
  <si>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</si>
  <si>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</si>
  <si>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</si>
  <si>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Texas City 1</t>
  </si>
  <si>
    <t>Texas City 2</t>
  </si>
  <si>
    <t>Texas City 3</t>
  </si>
  <si>
    <t>Texas City 4</t>
  </si>
  <si>
    <t>Thomas C Ferguson 1</t>
  </si>
  <si>
    <t>Trinidad 6</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</si>
  <si>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</si>
  <si>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</si>
  <si>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</si>
  <si>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</si>
  <si>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</si>
  <si>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</si>
  <si>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</si>
  <si>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</si>
  <si>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</si>
  <si>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</si>
  <si>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</si>
  <si>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</si>
  <si>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</si>
  <si>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</si>
  <si>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Whitney 1</t>
  </si>
  <si>
    <t>Whitney 2</t>
  </si>
  <si>
    <t>Tenaska-Frontier 1</t>
  </si>
  <si>
    <t>Tenaska-Frontier 2</t>
  </si>
  <si>
    <t>Tenaska-Frontier 3</t>
  </si>
  <si>
    <t>Tenaska-Frontier 4</t>
  </si>
  <si>
    <t>Tenaska-Gateway 1</t>
  </si>
  <si>
    <t>Tenaska-Gateway 2</t>
  </si>
  <si>
    <t>Tenaska-Gateway 3</t>
  </si>
  <si>
    <t>Tenaska-Gateway 4</t>
  </si>
  <si>
    <t>New Wind Generation</t>
  </si>
  <si>
    <t>Rayburn 10</t>
  </si>
  <si>
    <t>Sandhill Energy Center 5A</t>
  </si>
  <si>
    <t>Operational</t>
  </si>
  <si>
    <t>RMR</t>
  </si>
  <si>
    <t>WIND</t>
  </si>
  <si>
    <t>Texas Gulf Sulphur</t>
  </si>
  <si>
    <t>CVC Channelview 1</t>
  </si>
  <si>
    <t>CVC Channelview 2</t>
  </si>
  <si>
    <t>CVC Channelview 3</t>
  </si>
  <si>
    <t>CVC Channelview 5</t>
  </si>
  <si>
    <t>Deer Park Energy Center 1</t>
  </si>
  <si>
    <t>Deer Park Energy Center 2</t>
  </si>
  <si>
    <t>Deer Park Energy Center 3</t>
  </si>
  <si>
    <t>Deer Park Energy Center 4</t>
  </si>
  <si>
    <t>Deer Park Energy Center S</t>
  </si>
  <si>
    <t>Wolf Hollow Power Proj. 1</t>
  </si>
  <si>
    <t>Wolf Hollow Power Proj. 2</t>
  </si>
  <si>
    <t>Wolf Hollow Power Proj. 3</t>
  </si>
  <si>
    <t>Leon Creek 4</t>
  </si>
  <si>
    <t>Nueces Bay 7</t>
  </si>
  <si>
    <t>Valley 2</t>
  </si>
  <si>
    <t>Valley 3</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</si>
  <si>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</si>
  <si>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</si>
  <si>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</si>
  <si>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</si>
  <si>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</si>
  <si>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</si>
  <si>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</si>
  <si>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</si>
  <si>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</si>
  <si>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</si>
  <si>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Pampa Energy Center</t>
  </si>
  <si>
    <t>V H Braunig 6</t>
  </si>
  <si>
    <t>Hackberry Wind Farm</t>
  </si>
  <si>
    <t>Pistol Hill Energy Center</t>
  </si>
  <si>
    <t>B&amp;B Panhandle Wind</t>
  </si>
  <si>
    <t>Gatesville Wind Farm</t>
  </si>
  <si>
    <t>Fort Concho Wind Farm</t>
  </si>
  <si>
    <t>AEDOMG 1</t>
  </si>
  <si>
    <t>Atascocita 1</t>
  </si>
  <si>
    <t>Baytown 1</t>
  </si>
  <si>
    <t>Bluebonnet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</si>
  <si>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</si>
  <si>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</si>
  <si>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</si>
  <si>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</si>
  <si>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</si>
  <si>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</si>
  <si>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</si>
  <si>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</si>
  <si>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</si>
  <si>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</si>
  <si>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</si>
  <si>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</si>
  <si>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Cobisa-Greenville</t>
  </si>
  <si>
    <t>Valley 1</t>
  </si>
  <si>
    <t>Bull Creek Wind Plant</t>
  </si>
  <si>
    <t>M Bar Wind</t>
  </si>
  <si>
    <t>Notrees-1</t>
  </si>
  <si>
    <t>South Trent Wind Farm</t>
  </si>
  <si>
    <t>Sandow 5</t>
  </si>
  <si>
    <t>New Units with Signed IA and Air Permit</t>
  </si>
  <si>
    <t>J K Spruce 2</t>
  </si>
  <si>
    <t>Nelson Gardens Landfill 1</t>
  </si>
  <si>
    <t>Laredo VFT</t>
  </si>
  <si>
    <t>Potential Public Non-Wind Resources</t>
  </si>
  <si>
    <t>Potential 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</si>
  <si>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</si>
  <si>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</si>
  <si>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</si>
  <si>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</si>
  <si>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</si>
  <si>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</si>
  <si>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</si>
  <si>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</si>
  <si>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</si>
  <si>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</si>
  <si>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</si>
  <si>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</si>
  <si>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</si>
  <si>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</si>
  <si>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</si>
  <si>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</si>
  <si>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</si>
  <si>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</si>
  <si>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</si>
  <si>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</si>
  <si>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</si>
  <si>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</si>
  <si>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</si>
  <si>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</si>
  <si>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</si>
  <si>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</si>
  <si>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</si>
  <si>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</si>
  <si>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</si>
  <si>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</si>
  <si>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</si>
  <si>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</si>
  <si>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Cedar Bayou 4</t>
  </si>
  <si>
    <t>Elbow Creek Wind Project</t>
  </si>
  <si>
    <t>Nacogdoches Project</t>
  </si>
  <si>
    <t>Jack County 2</t>
  </si>
  <si>
    <t>Senate Wind Project</t>
  </si>
  <si>
    <t>Papalote Creek Wind Farm</t>
  </si>
  <si>
    <t>Archer-Young</t>
  </si>
  <si>
    <t>Live Oak</t>
  </si>
  <si>
    <t>Panther Creek 3</t>
  </si>
  <si>
    <t>WKN Mozart</t>
  </si>
  <si>
    <t>Bosque County Peaking 1</t>
  </si>
  <si>
    <t>Bosque County Peaking 2</t>
  </si>
  <si>
    <t>Bosque County Peaking 3</t>
  </si>
  <si>
    <t>Bosque County Peaking 4</t>
  </si>
  <si>
    <t>Calenergy (Falcon Seaboard) 1</t>
  </si>
  <si>
    <t>Calenergy (Falcon Seaboard) 2</t>
  </si>
  <si>
    <t>Calenergy (Falcon Seaboard) 3</t>
  </si>
  <si>
    <t>Forney Energy Center STG10</t>
  </si>
  <si>
    <t>Forney Energy Center STG20</t>
  </si>
  <si>
    <t>Kiamichi Energy Facility 1CT101</t>
  </si>
  <si>
    <t>Kiamichi Energy Facility 1CT201</t>
  </si>
  <si>
    <t>Kiamichi Energy Facility 1ST</t>
  </si>
  <si>
    <t>Kiamichi Energy Facility 2CT101</t>
  </si>
  <si>
    <t>Kiamichi Energy Facility 2CT201</t>
  </si>
  <si>
    <t>Kiamichi Energy Facility 2ST</t>
  </si>
  <si>
    <t>Long-Term Projections</t>
  </si>
  <si>
    <t>Winter Fuel Types - ERCOT</t>
  </si>
  <si>
    <t>In MW</t>
  </si>
  <si>
    <t>Fuel Type</t>
  </si>
  <si>
    <t>Biomass</t>
  </si>
  <si>
    <t>Coal</t>
  </si>
  <si>
    <t>Natural Gas</t>
  </si>
  <si>
    <t>Nuclear</t>
  </si>
  <si>
    <t>Other</t>
  </si>
  <si>
    <t>Wind</t>
  </si>
  <si>
    <t>Total</t>
  </si>
  <si>
    <t>In Percentages</t>
  </si>
  <si>
    <t>Non-Synchronous Tie</t>
  </si>
  <si>
    <t xml:space="preserve">       • Remaining "mothballed" capacity not included as resources in the reserve margin calculation</t>
  </si>
  <si>
    <t xml:space="preserve">       • Remaining DC tie capacity not included as resources in the reserve margin calculation, and</t>
  </si>
  <si>
    <t>Laredo Peaking 4</t>
  </si>
  <si>
    <t>Laredo Peaking 5</t>
  </si>
  <si>
    <t>2010 Report on the Capacity, Demand, and Reserves in the ERCOT Region</t>
  </si>
  <si>
    <t>2015/16</t>
  </si>
  <si>
    <t>Unit Code</t>
  </si>
  <si>
    <t>Fuel</t>
  </si>
  <si>
    <t>BRAUNIG_AVR1_CT1</t>
  </si>
  <si>
    <t>Gas</t>
  </si>
  <si>
    <t>South</t>
  </si>
  <si>
    <t>BRAUNIG_AVR1_CT2</t>
  </si>
  <si>
    <t>BRAUNIG_AVR1_ST</t>
  </si>
  <si>
    <t>DG_SUMMI_1UNIT</t>
  </si>
  <si>
    <t xml:space="preserve">AES Deepwater </t>
  </si>
  <si>
    <t>APD_APD_G1</t>
  </si>
  <si>
    <t>AMISTAD_AMISTAG1</t>
  </si>
  <si>
    <t>AMISTAD_AMISTAG2</t>
  </si>
  <si>
    <t>_HB_DG1</t>
  </si>
  <si>
    <t>ATKINS_ATKINSG7</t>
  </si>
  <si>
    <t>North</t>
  </si>
  <si>
    <t>AUSTPL_AUSTING1</t>
  </si>
  <si>
    <t>AUSTPL_AUSTING2</t>
  </si>
  <si>
    <t>Austin Landfill Gas</t>
  </si>
  <si>
    <t>DG_SPRIN_4UNITS</t>
  </si>
  <si>
    <t>B_DAVIS_B_DAVIG1</t>
  </si>
  <si>
    <t>B_DAVIS_B_DAVIG2</t>
  </si>
  <si>
    <t>B M Davis 3</t>
  </si>
  <si>
    <t>B_DAVIS_B_DAVIG3</t>
  </si>
  <si>
    <t>B M Davis 4</t>
  </si>
  <si>
    <t>B_DAVIS_B_DAVIG4</t>
  </si>
  <si>
    <t>BASTEN_GTG1100</t>
  </si>
  <si>
    <t>BASTEN_GTG2100</t>
  </si>
  <si>
    <t>BASTEN_ST0100</t>
  </si>
  <si>
    <t>TRN_DG1</t>
  </si>
  <si>
    <t>BBSES_UNIT1</t>
  </si>
  <si>
    <t>BBSES_UNIT2</t>
  </si>
  <si>
    <t>Bio Energy Partners</t>
  </si>
  <si>
    <t>DG_BIOE_2UNITS</t>
  </si>
  <si>
    <t>_LB_DG1</t>
  </si>
  <si>
    <t>BOSQUESW_BSQSU_1</t>
  </si>
  <si>
    <t>BOSQUESW_BSQSU_2</t>
  </si>
  <si>
    <t>BOSQUESW_BSQSU_3</t>
  </si>
  <si>
    <t>BOSQUESW_BSQSU_4</t>
  </si>
  <si>
    <t>BOSQUESW_BSQSU_5</t>
  </si>
  <si>
    <t>Ft Bend</t>
  </si>
  <si>
    <t>BUCHAN_BUCHANG1</t>
  </si>
  <si>
    <t>BUCHAN_BUCHANG2</t>
  </si>
  <si>
    <t>BUCHAN_BUCHANG3</t>
  </si>
  <si>
    <t>FLCNS_UNIT1</t>
  </si>
  <si>
    <t>West</t>
  </si>
  <si>
    <t>FLCNS_UNIT2</t>
  </si>
  <si>
    <t>FLCNS_UNIT3</t>
  </si>
  <si>
    <t>CANYHY_CANYHYG1</t>
  </si>
  <si>
    <t>CANYHY_CANYHYG2</t>
  </si>
  <si>
    <t>CBY_CBY_G1</t>
  </si>
  <si>
    <t>CBY_CBY_G2</t>
  </si>
  <si>
    <t>CBY4_CT41</t>
  </si>
  <si>
    <t>CBY4_CT42</t>
  </si>
  <si>
    <t>Cedar Bayou 6</t>
  </si>
  <si>
    <t>CBY4_ST04</t>
  </si>
  <si>
    <t>Coastal Plains RDF</t>
  </si>
  <si>
    <t>_AV_DG1</t>
  </si>
  <si>
    <t>COLETO_COLETOG1</t>
  </si>
  <si>
    <t xml:space="preserve">Colorado Bend Energy Center    </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</si>
  <si>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</si>
  <si>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</si>
  <si>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</si>
  <si>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</si>
  <si>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</si>
  <si>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</si>
  <si>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</si>
  <si>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</si>
  <si>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</si>
  <si>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</si>
  <si>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</si>
  <si>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</si>
  <si>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</si>
  <si>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</si>
  <si>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</si>
  <si>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 3</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</si>
  <si>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</si>
  <si>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</si>
  <si>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</si>
  <si>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</si>
  <si>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</si>
  <si>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</si>
  <si>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</si>
  <si>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</si>
  <si>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</si>
  <si>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</si>
  <si>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</si>
  <si>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</si>
  <si>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</si>
  <si>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</si>
  <si>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</si>
  <si>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</si>
  <si>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</si>
  <si>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</si>
  <si>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DFW Gas Recovery</t>
  </si>
  <si>
    <t>DG_BIO2_4UNITS</t>
  </si>
  <si>
    <t>DG_SCHUM_2UNITS</t>
  </si>
  <si>
    <t>EAGLE_HY_EAGLE_HY1</t>
  </si>
  <si>
    <t>EAGLE_HY_EAGLE_HY2</t>
  </si>
  <si>
    <t>EAGLE_HY_EAGLE_HY3</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</si>
  <si>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</si>
  <si>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</si>
  <si>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</si>
  <si>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</si>
  <si>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</si>
  <si>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</si>
  <si>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</si>
  <si>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</si>
  <si>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</si>
  <si>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</si>
  <si>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</si>
  <si>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</si>
  <si>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</si>
  <si>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</si>
  <si>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</si>
  <si>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</si>
  <si>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</si>
  <si>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</si>
  <si>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</si>
  <si>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</si>
  <si>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</si>
  <si>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</si>
  <si>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</si>
  <si>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</si>
  <si>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</si>
  <si>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</si>
  <si>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GBRA 4 &amp; 5</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</si>
  <si>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</si>
  <si>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</si>
  <si>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</si>
  <si>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</si>
  <si>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</si>
  <si>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</si>
  <si>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</si>
  <si>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</si>
  <si>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</si>
  <si>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</si>
  <si>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</si>
  <si>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</si>
  <si>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</si>
  <si>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</si>
  <si>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</si>
  <si>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</si>
  <si>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</si>
  <si>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</si>
  <si>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</si>
  <si>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</si>
  <si>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</si>
  <si>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</si>
  <si>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</si>
  <si>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</si>
  <si>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</si>
  <si>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</si>
  <si>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</si>
  <si>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</si>
  <si>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</si>
  <si>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</si>
  <si>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</si>
  <si>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</si>
  <si>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</si>
  <si>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</si>
  <si>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</si>
  <si>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</si>
  <si>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</si>
  <si>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</si>
  <si>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</si>
  <si>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</si>
  <si>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LH2SES_UNIT2</t>
  </si>
  <si>
    <t>LPCCS_CT11</t>
  </si>
  <si>
    <t>LPCCS_CT12</t>
  </si>
  <si>
    <t>LPCCS_CT21</t>
  </si>
  <si>
    <t>LPCCS_CT22</t>
  </si>
  <si>
    <t>LPCCS_UNIT1</t>
  </si>
  <si>
    <t>LPCCS_UNIT2</t>
  </si>
  <si>
    <t>LARDVFTN_G4</t>
  </si>
  <si>
    <t>LARDVFTN_G5</t>
  </si>
  <si>
    <t>LEON_CRK_LCP3G3</t>
  </si>
  <si>
    <t>LEON_CRK_LCP4G4</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</si>
  <si>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</si>
  <si>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</si>
  <si>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</si>
  <si>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</si>
  <si>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</si>
  <si>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</si>
  <si>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</si>
  <si>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</si>
  <si>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</si>
  <si>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</si>
  <si>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</si>
  <si>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</si>
  <si>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</si>
  <si>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</si>
  <si>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</si>
  <si>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</si>
  <si>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</si>
  <si>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</si>
  <si>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</si>
  <si>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</si>
  <si>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</si>
  <si>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McQueeney (Abbott)</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</si>
  <si>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</si>
  <si>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</si>
  <si>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</si>
  <si>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</si>
  <si>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</si>
  <si>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</si>
  <si>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</si>
  <si>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</si>
  <si>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</si>
  <si>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</si>
  <si>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</si>
  <si>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</si>
  <si>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</si>
  <si>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</si>
  <si>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</si>
  <si>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Morgan Creek F</t>
  </si>
  <si>
    <t>MGSES_CT6</t>
  </si>
  <si>
    <t>MCSES_UNIT6</t>
  </si>
  <si>
    <t>MCSES_UNIT7</t>
  </si>
  <si>
    <t>MCSES_UNIT8</t>
  </si>
  <si>
    <t>DG_PEARS_2UNITS</t>
  </si>
  <si>
    <t>NTX_NTX_1</t>
  </si>
  <si>
    <t>NTX_NTX_2</t>
  </si>
  <si>
    <t>NTX_NTX_3</t>
  </si>
  <si>
    <t>NUECES_B_NUECESG7</t>
  </si>
  <si>
    <t>Nueces Bay 8</t>
  </si>
  <si>
    <t>NUECES_B_NUECESG8</t>
  </si>
  <si>
    <t>Nueces Bay 9</t>
  </si>
  <si>
    <t>NUECES_B_NUECESG9</t>
  </si>
  <si>
    <t>CALAVERS_OWS1</t>
  </si>
  <si>
    <t>CALAVERS_OWS2</t>
  </si>
  <si>
    <t>Oak Grove SES Unit 1</t>
  </si>
  <si>
    <t>DG__RA_3UNITS</t>
  </si>
  <si>
    <t>OECCS_CT11</t>
  </si>
  <si>
    <t>OECCS_CT12</t>
  </si>
  <si>
    <t>OECCS_CT21</t>
  </si>
  <si>
    <t>OECCS_CT22</t>
  </si>
  <si>
    <t>OECCS_UNIT1</t>
  </si>
  <si>
    <t>OECCS_UNIT2</t>
  </si>
  <si>
    <t>OKLA_OKLA_G1</t>
  </si>
  <si>
    <t>TNSKA_GT1</t>
  </si>
  <si>
    <t>TNSKA_GT2</t>
  </si>
  <si>
    <t>TNSKA_STG</t>
  </si>
  <si>
    <t>PEARSALL_PEARS_1</t>
  </si>
  <si>
    <t>PEARSALL_PEARS_2</t>
  </si>
  <si>
    <t>PEARSALL_PEARS_3</t>
  </si>
  <si>
    <t>Pearsall Engine Plant</t>
  </si>
  <si>
    <t>PEARSAL2_ENG1</t>
  </si>
  <si>
    <t>PEARSAL2_ENG2</t>
  </si>
  <si>
    <t>PEARSAL2_ENG3</t>
  </si>
  <si>
    <t>PEARSAL2_ENG4</t>
  </si>
  <si>
    <t>PEARSAL2_ENG5</t>
  </si>
  <si>
    <t>PEARSAL2_ENG6</t>
  </si>
  <si>
    <t>PEARSAL2_ENG7</t>
  </si>
  <si>
    <t>PEARSAL2_ENG8</t>
  </si>
  <si>
    <t>PEARSAL2_ENG9</t>
  </si>
  <si>
    <t>PEARSAL2_ENG10</t>
  </si>
  <si>
    <t>PEARSAL2_ENG11</t>
  </si>
  <si>
    <t>PEARSAL2_ENG12</t>
  </si>
  <si>
    <t>PEARSAL2_ENG13</t>
  </si>
  <si>
    <t>PEARSAL2_ENG14</t>
  </si>
  <si>
    <t>PEARSAL2_ENG15</t>
  </si>
  <si>
    <t>PEARSAL2_ENG16</t>
  </si>
  <si>
    <t>PEARSAL2_ENG17</t>
  </si>
  <si>
    <t>PEARSAL2_ENG18</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</si>
  <si>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</si>
  <si>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</si>
  <si>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</si>
  <si>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</si>
  <si>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</si>
  <si>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</si>
  <si>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</si>
  <si>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</si>
  <si>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</si>
  <si>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</si>
  <si>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</si>
  <si>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</si>
  <si>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</si>
  <si>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</si>
  <si>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</si>
  <si>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</si>
  <si>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</si>
  <si>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</si>
  <si>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</si>
  <si>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</si>
  <si>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</si>
  <si>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</si>
  <si>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</si>
  <si>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</si>
  <si>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</si>
  <si>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RAYBURN_RAYBURG3</t>
  </si>
  <si>
    <t>RAYBURN_RAYBURG7</t>
  </si>
  <si>
    <t>RAYBURN_RAYBURG8</t>
  </si>
  <si>
    <t>RAYBURN_RAYBURG9</t>
  </si>
  <si>
    <t>RGV Sugar Mill</t>
  </si>
  <si>
    <t>DG_S_SNR_UNIT1</t>
  </si>
  <si>
    <t>Rhodia Houston Plant</t>
  </si>
  <si>
    <t>DG__HG_2UNITS</t>
  </si>
  <si>
    <t>RIONOG_CT1</t>
  </si>
  <si>
    <t>RIONOG_CT2</t>
  </si>
  <si>
    <t>RIONOG_CT3</t>
  </si>
  <si>
    <t>RIONOG_ST1</t>
  </si>
  <si>
    <t>Sam Bertron 1</t>
  </si>
  <si>
    <t>SRB_SRB_G1</t>
  </si>
  <si>
    <t>Sam Bertron 2</t>
  </si>
  <si>
    <t>SRB_SRB_G2</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</si>
  <si>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</si>
  <si>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</si>
  <si>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</si>
  <si>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</si>
  <si>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</si>
  <si>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</si>
  <si>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</si>
  <si>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</si>
  <si>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</si>
  <si>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</si>
  <si>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</si>
  <si>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</si>
  <si>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</si>
  <si>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</si>
  <si>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</si>
  <si>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</si>
  <si>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</si>
  <si>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</si>
  <si>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</si>
  <si>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</si>
  <si>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Skyline Landfill Gas</t>
  </si>
  <si>
    <t>DG_FERIS_4UNITS</t>
  </si>
  <si>
    <t>CUECPL_UNIT1</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</si>
  <si>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</si>
  <si>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</si>
  <si>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</si>
  <si>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</si>
  <si>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</si>
  <si>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</si>
  <si>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</si>
  <si>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</si>
  <si>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</si>
  <si>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</si>
  <si>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</si>
  <si>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</si>
  <si>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</si>
  <si>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</si>
  <si>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</si>
  <si>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</si>
  <si>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</si>
  <si>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</si>
  <si>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</si>
  <si>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</si>
  <si>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</si>
  <si>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</si>
  <si>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</si>
  <si>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</si>
  <si>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</si>
  <si>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</si>
  <si>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</si>
  <si>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</si>
  <si>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FERGUS_FERGUSG1</t>
  </si>
  <si>
    <t>TRSES_UNIT6</t>
  </si>
  <si>
    <t>Trinity Oaks LFG</t>
  </si>
  <si>
    <t>DG_KLBRG_1UNIT</t>
  </si>
  <si>
    <t>TNP_ONE_TNP_O_1</t>
  </si>
  <si>
    <t>TNP_ONE_TNP_O_2</t>
  </si>
  <si>
    <t>BRAUNIG_VHB1</t>
  </si>
  <si>
    <t>BRAUNIG_VHB2</t>
  </si>
  <si>
    <t>BRAUNIG_VHB3</t>
  </si>
  <si>
    <t>VLSES_UNIT1</t>
  </si>
  <si>
    <t>VLSES_UNIT2</t>
  </si>
  <si>
    <t>VLSES_UNIT3</t>
  </si>
  <si>
    <t>Victoria Power Station 5</t>
  </si>
  <si>
    <t>VICTORIA_VICTORG5</t>
  </si>
  <si>
    <t>Victoria Power Station 6</t>
  </si>
  <si>
    <t>VICTORIA_VICTORG6</t>
  </si>
  <si>
    <t>WAP_WAP_G1</t>
  </si>
  <si>
    <t>Ft. Bend</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</si>
  <si>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</si>
  <si>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</si>
  <si>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</si>
  <si>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</si>
  <si>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</si>
  <si>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</si>
  <si>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</si>
  <si>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</si>
  <si>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</si>
  <si>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</si>
  <si>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</si>
  <si>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</si>
  <si>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</si>
  <si>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</si>
  <si>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</si>
  <si>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</si>
  <si>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</si>
  <si>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</si>
  <si>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</si>
  <si>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</si>
  <si>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</si>
  <si>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</si>
  <si>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</si>
  <si>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</si>
  <si>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Generation from Private Use Networks</t>
  </si>
  <si>
    <t>PBSES_UNIT6</t>
  </si>
  <si>
    <t>DC Tie</t>
  </si>
  <si>
    <t>DC-Ties</t>
  </si>
  <si>
    <t>KMCHI_1CT101</t>
  </si>
  <si>
    <t>KMCHI_1CT201</t>
  </si>
  <si>
    <t>KMCHI_1ST</t>
  </si>
  <si>
    <t>KMCHI_2CT101</t>
  </si>
  <si>
    <t>KMCHI_2CT201</t>
  </si>
  <si>
    <t>KMCHI_2ST</t>
  </si>
  <si>
    <t>FTR_FTR_G1</t>
  </si>
  <si>
    <t>FTR_FTR_G2</t>
  </si>
  <si>
    <t>FTR_FTR_G3</t>
  </si>
  <si>
    <t>FTR_FTR_G4</t>
  </si>
  <si>
    <t>TGCCS_CT1</t>
  </si>
  <si>
    <t>TGCCS_CT2</t>
  </si>
  <si>
    <t>TGCCS_CT3</t>
  </si>
  <si>
    <t>TGCCS_UNIT4</t>
  </si>
  <si>
    <t>Switchable Resources</t>
  </si>
  <si>
    <t>BRTSW_BCW1</t>
  </si>
  <si>
    <t>BUFF_GAP_UNIT1</t>
  </si>
  <si>
    <t>BUFF_GAP_UNIT2</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</si>
  <si>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</si>
  <si>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</si>
  <si>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</si>
  <si>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</si>
  <si>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</si>
  <si>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</si>
  <si>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</si>
  <si>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</si>
  <si>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</si>
  <si>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</si>
  <si>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</si>
  <si>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</si>
  <si>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</si>
  <si>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</si>
  <si>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</si>
  <si>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</si>
  <si>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</si>
  <si>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</si>
  <si>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Gulf Wind II</t>
  </si>
  <si>
    <t>TGW_T2</t>
  </si>
  <si>
    <t>HWF_HWFG1</t>
  </si>
  <si>
    <t>H_HOLLOW_WND1</t>
  </si>
  <si>
    <t>HHOLLOW4_WND1</t>
  </si>
  <si>
    <t>HHOLLOW3_WND_1</t>
  </si>
  <si>
    <t>HHOLLOW2_WIND1</t>
  </si>
  <si>
    <t>INDL_INADALE1</t>
  </si>
  <si>
    <t>INDNNWP_INDNNWP</t>
  </si>
  <si>
    <t>King Mountain NE</t>
  </si>
  <si>
    <t>KING_NE_KINGNE</t>
  </si>
  <si>
    <t>King Mountain NW</t>
  </si>
  <si>
    <t>KING_NW_KINGNW</t>
  </si>
  <si>
    <t>King Mountain SE</t>
  </si>
  <si>
    <t>KING_SE_KINGSE</t>
  </si>
  <si>
    <t>King Mountain SW</t>
  </si>
  <si>
    <t>KING_SW_KINGSW</t>
  </si>
  <si>
    <t>KUNITZ_WIND_LGE</t>
  </si>
  <si>
    <t>LGD_LANGFORD</t>
  </si>
  <si>
    <t>Loraine Windpark I</t>
  </si>
  <si>
    <t>LONEWOLF_G1</t>
  </si>
  <si>
    <t>Loraine Windpark II</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</si>
  <si>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</si>
  <si>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</si>
  <si>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</si>
  <si>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</si>
  <si>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</si>
  <si>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</si>
  <si>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</si>
  <si>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</si>
  <si>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</si>
  <si>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</si>
  <si>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</si>
  <si>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</si>
  <si>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</si>
  <si>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</si>
  <si>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</si>
  <si>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</si>
  <si>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</si>
  <si>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</si>
  <si>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</si>
  <si>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</si>
  <si>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</si>
  <si>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</si>
  <si>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</si>
  <si>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</si>
  <si>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</si>
  <si>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SWEETWN3_WND3</t>
  </si>
  <si>
    <t>SWEETWN4_WND5</t>
  </si>
  <si>
    <t>SWEETWN4_WND4B</t>
  </si>
  <si>
    <t>SWEETWN4_WND4A</t>
  </si>
  <si>
    <t>SGMTN_SIGNALMT</t>
  </si>
  <si>
    <t>TRENT_TRENT</t>
  </si>
  <si>
    <t>DG_ROSC2_1UNIT</t>
  </si>
  <si>
    <t>TTWEC_G1</t>
  </si>
  <si>
    <t>SW_MESA_SW_MESA</t>
  </si>
  <si>
    <t>WEC_WECG1</t>
  </si>
  <si>
    <t>DG_TURL_UNIT1</t>
  </si>
  <si>
    <t>WHTTAIL_WR1</t>
  </si>
  <si>
    <t>PAP1_PAP1</t>
  </si>
  <si>
    <t>PC_SOUTH_PANTHER3</t>
  </si>
  <si>
    <t>06INR0012b</t>
  </si>
  <si>
    <t>08INR0011</t>
  </si>
  <si>
    <t>06INR0022c</t>
  </si>
  <si>
    <t>08INR0018</t>
  </si>
  <si>
    <t>CFB Power Plant Units 11&amp;12</t>
  </si>
  <si>
    <t>09INR0029</t>
  </si>
  <si>
    <t>10INR0010</t>
  </si>
  <si>
    <t>09INR0007</t>
  </si>
  <si>
    <t>09INR0001</t>
  </si>
  <si>
    <t>McLennan</t>
  </si>
  <si>
    <t>ATKINS_ATKINSG3</t>
  </si>
  <si>
    <t>ATKINS_ATKINSG4</t>
  </si>
  <si>
    <t>ATKINS_ATKINSG5</t>
  </si>
  <si>
    <t>ATKINS_ATKINSG6</t>
  </si>
  <si>
    <t>NEWMAN_NEWMA_5</t>
  </si>
  <si>
    <t>Mothballed Resources</t>
  </si>
  <si>
    <t>07INR0004</t>
  </si>
  <si>
    <t>Gray</t>
  </si>
  <si>
    <t>Comanche Peak 3 and 4</t>
  </si>
  <si>
    <t>15INR0002</t>
  </si>
  <si>
    <t>Somervel</t>
  </si>
  <si>
    <t>STP 3 and 4</t>
  </si>
  <si>
    <t>15INR0008</t>
  </si>
  <si>
    <t>09INR0034</t>
  </si>
  <si>
    <t>08INR0038</t>
  </si>
  <si>
    <t>09INR0037</t>
  </si>
  <si>
    <t>12INR0003</t>
  </si>
  <si>
    <t>08INR0065</t>
  </si>
  <si>
    <t>08INR0025</t>
  </si>
  <si>
    <t>09INR0024</t>
  </si>
  <si>
    <t>Carson</t>
  </si>
  <si>
    <t>12INR0004</t>
  </si>
  <si>
    <t>10INR0029</t>
  </si>
  <si>
    <t>09INR0031</t>
  </si>
  <si>
    <t>10INR0032</t>
  </si>
  <si>
    <t>10INR0080</t>
  </si>
  <si>
    <t>Solar</t>
  </si>
  <si>
    <t>11INR0037</t>
  </si>
  <si>
    <t>11INR0058</t>
  </si>
  <si>
    <t>11INR0060</t>
  </si>
  <si>
    <t>11INR0061</t>
  </si>
  <si>
    <t>09INR0050</t>
  </si>
  <si>
    <t>11INR0006</t>
  </si>
  <si>
    <t>11INR0040</t>
  </si>
  <si>
    <t>10INR0021</t>
  </si>
  <si>
    <t>10INR0018</t>
  </si>
  <si>
    <t>11INR0049</t>
  </si>
  <si>
    <t>12INR0007</t>
  </si>
  <si>
    <t>10INR0022</t>
  </si>
  <si>
    <t>14INR0002</t>
  </si>
  <si>
    <t>14INR0003</t>
  </si>
  <si>
    <t>White Stallion Energy Center</t>
  </si>
  <si>
    <t>14INR0005</t>
  </si>
  <si>
    <t>09INR0073</t>
  </si>
  <si>
    <t>09INR0051</t>
  </si>
  <si>
    <t>09INR0054</t>
  </si>
  <si>
    <t>09INR0061</t>
  </si>
  <si>
    <t>09INR0058</t>
  </si>
  <si>
    <t>11INR0013</t>
  </si>
  <si>
    <t>09INR0077</t>
  </si>
  <si>
    <t>10INR0024</t>
  </si>
  <si>
    <t>Briscoe</t>
  </si>
  <si>
    <t>10INR0048</t>
  </si>
  <si>
    <t>10INR0016</t>
  </si>
  <si>
    <t>10INR0023</t>
  </si>
  <si>
    <t>10INR0054</t>
  </si>
  <si>
    <t>10INR0062a</t>
  </si>
  <si>
    <t>10INR0079</t>
  </si>
  <si>
    <t>10INR0013</t>
  </si>
  <si>
    <t>10INR0052a</t>
  </si>
  <si>
    <t>10INR0015</t>
  </si>
  <si>
    <t>09INR0074</t>
  </si>
  <si>
    <t>10INR0041</t>
  </si>
  <si>
    <t>10INR0081a</t>
  </si>
  <si>
    <t>11INR0029</t>
  </si>
  <si>
    <t>07INR0013</t>
  </si>
  <si>
    <t>10INR0008</t>
  </si>
  <si>
    <t>08INR0062</t>
  </si>
  <si>
    <t>10INR0019</t>
  </si>
  <si>
    <t>Deaf Smith</t>
  </si>
  <si>
    <t>10INR0033</t>
  </si>
  <si>
    <t>Armstrong</t>
  </si>
  <si>
    <t>10INR0042</t>
  </si>
  <si>
    <t>10INR0056</t>
  </si>
  <si>
    <t>10INR0060</t>
  </si>
  <si>
    <t>10INR0077</t>
  </si>
  <si>
    <t>10INR0051</t>
  </si>
  <si>
    <t>09INR0041</t>
  </si>
  <si>
    <t>11INR0050</t>
  </si>
  <si>
    <t>10INR0009</t>
  </si>
  <si>
    <t>Castro</t>
  </si>
  <si>
    <t>11INR0062</t>
  </si>
  <si>
    <t>10INR0062b</t>
  </si>
  <si>
    <t>08INR0020</t>
  </si>
  <si>
    <t>11INR0019</t>
  </si>
  <si>
    <t>11INR0057</t>
  </si>
  <si>
    <t>11INR0039</t>
  </si>
  <si>
    <t>11INR0047</t>
  </si>
  <si>
    <t>10INR0081b</t>
  </si>
  <si>
    <t>11INR0025</t>
  </si>
  <si>
    <t>11INR0043</t>
  </si>
  <si>
    <t>09INR0048</t>
  </si>
  <si>
    <t>08INR0031</t>
  </si>
  <si>
    <t>08INR0041</t>
  </si>
  <si>
    <t>08INR0019a</t>
  </si>
  <si>
    <t>08INR0019b</t>
  </si>
  <si>
    <t>08INR0019c</t>
  </si>
  <si>
    <t>08INR0042</t>
  </si>
  <si>
    <t>09INR0025</t>
  </si>
  <si>
    <t>12INR0005</t>
  </si>
  <si>
    <t>12INR0018</t>
  </si>
  <si>
    <t>12INR0029</t>
  </si>
  <si>
    <t>Swisher</t>
  </si>
  <si>
    <t>13INR0005</t>
  </si>
  <si>
    <t>13INR0006</t>
  </si>
  <si>
    <t>14INR0001</t>
  </si>
  <si>
    <t>06INR0006</t>
  </si>
  <si>
    <t>PEARSAL2_ENG19</t>
  </si>
  <si>
    <t>PEARSAL2_ENG20</t>
  </si>
  <si>
    <t>PEARSAL2_ENG21</t>
  </si>
  <si>
    <t>PEARSAL2_ENG22</t>
  </si>
  <si>
    <t>PEARSAL2_ENG23</t>
  </si>
  <si>
    <t>PEARSAL2_ENG24</t>
  </si>
  <si>
    <t>Sandhill Energy Center 6</t>
  </si>
  <si>
    <t>Sandhill Energy Center 7</t>
  </si>
  <si>
    <t>SANDHSYD_SH6</t>
  </si>
  <si>
    <t>SANDHSYD_SH7</t>
  </si>
  <si>
    <t>OGSES_UNIT2</t>
  </si>
  <si>
    <t>Oak Grove SES Unit 2</t>
  </si>
  <si>
    <t>BRAUNIG_VHB6CT5</t>
  </si>
  <si>
    <t>BRAUNIG_VHB6CT6</t>
  </si>
  <si>
    <t>BRAUNIG_VHB6CT7</t>
  </si>
  <si>
    <t>BRAUNIG_VHB6CT8</t>
  </si>
  <si>
    <t>V H Braunig 5</t>
  </si>
  <si>
    <t>V H Braunig 7</t>
  </si>
  <si>
    <t>V H Braunig 8</t>
  </si>
  <si>
    <t>PENA_UNIT3</t>
  </si>
  <si>
    <t>11INR0054</t>
  </si>
  <si>
    <t>11INR0065</t>
  </si>
  <si>
    <t>11INR0067</t>
  </si>
  <si>
    <t>12INR0033</t>
  </si>
  <si>
    <t>12INR0026</t>
  </si>
  <si>
    <t>12INR0027</t>
  </si>
  <si>
    <t>12INR0035</t>
  </si>
  <si>
    <t>12INR0034</t>
  </si>
  <si>
    <t>13INR0004</t>
  </si>
  <si>
    <t>Randall</t>
  </si>
  <si>
    <t>Parmer</t>
  </si>
  <si>
    <t>PasGen</t>
  </si>
  <si>
    <t>Fresno Energy</t>
  </si>
  <si>
    <t>DG__SO_1UNIT</t>
  </si>
  <si>
    <t>AZ_AZ_G1</t>
  </si>
  <si>
    <t>AZ_AZ_G2</t>
  </si>
  <si>
    <t>AZ_AZ_G3</t>
  </si>
  <si>
    <t>AZ_AZ_G4</t>
  </si>
  <si>
    <t xml:space="preserve">Total Winter Peak Demand, MW </t>
  </si>
  <si>
    <t>These values are used in the summer import/export calculations for each county. Capacities for mothballed units are included as the available capacity of the unit.  Capacities for the wind units are at 8.7%.  These values include the amount available for the grid according information from the owners of the private network units and the distributed generation units that have registered with ERCOT.</t>
  </si>
  <si>
    <t xml:space="preserve"> less LAARs Serving as Responsive Reserve, MW </t>
  </si>
  <si>
    <t xml:space="preserve"> less Emergency Interruptible Load Service</t>
  </si>
  <si>
    <t>List of changes from the 2010 CDR  (December Update)</t>
  </si>
  <si>
    <t>This Working Paper is based on data submitted by ERCOT market participants as part of their Annual Load Data Request (ALDR) and their resource asset registration and on data in the EIA-411.  As such, this data is updated on an ongoing basis, which means that this report can be rendered obsolete without notice.</t>
  </si>
  <si>
    <r>
      <t>Switchable Uni</t>
    </r>
    <r>
      <rPr>
        <sz val="10"/>
        <rFont val="Arial"/>
        <family val="2"/>
      </rPr>
      <t>t</t>
    </r>
  </si>
  <si>
    <r>
      <t>An agreement that sets forth requirements for physical connection between an eligible transmission service customer and a transmission or distribution service provider</t>
    </r>
    <r>
      <rPr>
        <b/>
        <sz val="10"/>
        <rFont val="Arial"/>
        <family val="2"/>
      </rPr>
      <t xml:space="preserve"> </t>
    </r>
  </si>
  <si>
    <t>Changes from 2010 CDR (December Update)</t>
  </si>
  <si>
    <t>Year In Service</t>
  </si>
  <si>
    <t>Lufkin Biomass</t>
  </si>
  <si>
    <t>LFBIO_UNIT1</t>
  </si>
  <si>
    <t>OGSES_UNIT1A</t>
  </si>
  <si>
    <t>Johnson County GenFacility 1</t>
  </si>
  <si>
    <t>Johnson County GenFacility 2</t>
  </si>
  <si>
    <t>Guadalupe Gen Stn 1</t>
  </si>
  <si>
    <t>Guadalupe Gen Stn 2</t>
  </si>
  <si>
    <t>Guadalupe Gen Stn 3</t>
  </si>
  <si>
    <t>Guadalupe Gen Stn 4</t>
  </si>
  <si>
    <t>Guadalupe Gen Stn 5</t>
  </si>
  <si>
    <t>Guadalupe Gen Stn 6</t>
  </si>
  <si>
    <t>PSG_PSG_GT2</t>
  </si>
  <si>
    <t>PSG_PSG_GT3</t>
  </si>
  <si>
    <t>PSG_PSG_ST2</t>
  </si>
  <si>
    <t>Odessa-Ector Gen Stn C11</t>
  </si>
  <si>
    <t>Odessa-Ector Gen Stn C12</t>
  </si>
  <si>
    <t>Odessa-Ector Gen Stn C21</t>
  </si>
  <si>
    <t>Odessa-Ector Gen Stn C22</t>
  </si>
  <si>
    <t>Odessa-Ector Gen Stn ST1</t>
  </si>
  <si>
    <t>Odessa-Ector Gen Stn ST2</t>
  </si>
  <si>
    <t>BVE_UNIT1</t>
  </si>
  <si>
    <t>BVE_UNIT2</t>
  </si>
  <si>
    <t>BVE_UNIT3</t>
  </si>
  <si>
    <t>Jack County GenFacility 1</t>
  </si>
  <si>
    <t>ExTex La Porte Pwr Stn (AirPro) 1</t>
  </si>
  <si>
    <t>ExTex La Porte Pwr Stn (AirPro) 2</t>
  </si>
  <si>
    <t>ExTex La Porte Pwr Stn(AirPro) 3</t>
  </si>
  <si>
    <t>ExTex La Porte Pwr Stn (AirPro) 4</t>
  </si>
  <si>
    <t>STEAM1A_STEAM_1</t>
  </si>
  <si>
    <t>STEAM_ENGINE_1</t>
  </si>
  <si>
    <t>STEAM_ENGINE_2</t>
  </si>
  <si>
    <t>STEAM_ENGINE_3</t>
  </si>
  <si>
    <t>FW Region LFG Gen Facility 1</t>
  </si>
  <si>
    <t>Covel Gardens LG Power Stn</t>
  </si>
  <si>
    <t>APD_APD_PS1</t>
  </si>
  <si>
    <t>CHAMPION_UNIT1</t>
  </si>
  <si>
    <t xml:space="preserve">Horse Hollow Wind 1 </t>
  </si>
  <si>
    <t>HHGT_HHOLLOW1</t>
  </si>
  <si>
    <t xml:space="preserve">Horse Hollow Wind 2 </t>
  </si>
  <si>
    <t>HHGT_HHOLLOW2</t>
  </si>
  <si>
    <t xml:space="preserve">Horse Hollow Wind 3 </t>
  </si>
  <si>
    <t>HHGT_HHOLLOW3</t>
  </si>
  <si>
    <t xml:space="preserve">Horse Hollow Wind 4 </t>
  </si>
  <si>
    <t>HHGT_HHOLLOW4</t>
  </si>
  <si>
    <t>Horse Hollow Wind Callahan</t>
  </si>
  <si>
    <t>HHGT_CALLAHAN</t>
  </si>
  <si>
    <t>CEDROHIL_CHW1</t>
  </si>
  <si>
    <t>KUNITZ_WIND_NWP</t>
  </si>
  <si>
    <t>Goat Wind 2</t>
  </si>
  <si>
    <t>GOAT_GOATWIN2</t>
  </si>
  <si>
    <t>Papalote Creek Wind</t>
  </si>
  <si>
    <t>COTTON_PAP2</t>
  </si>
  <si>
    <t>SCSES_UNIT1A</t>
  </si>
  <si>
    <t>LONEWOLF_G3</t>
  </si>
  <si>
    <t>LONEWOLF_G4</t>
  </si>
  <si>
    <t>Loraine Windpark III</t>
  </si>
  <si>
    <t>Loraine Windpark IV</t>
  </si>
  <si>
    <t>2016/17</t>
  </si>
  <si>
    <t>2017/18</t>
  </si>
  <si>
    <t>2018/19</t>
  </si>
  <si>
    <t>2019/20</t>
  </si>
  <si>
    <t>2020/21</t>
  </si>
  <si>
    <t>Forecast Zone</t>
  </si>
  <si>
    <t>2011 Report on the Capacity, Demand, and Reserves in the ERCOT Region</t>
  </si>
  <si>
    <t>Panda Temple Power</t>
  </si>
  <si>
    <t>10INR0020b</t>
  </si>
  <si>
    <t>10INR0020a</t>
  </si>
  <si>
    <t>12INR0016a</t>
  </si>
  <si>
    <t>12INR0016b</t>
  </si>
  <si>
    <t>FRV AE Solar</t>
  </si>
  <si>
    <t>10INR0082</t>
  </si>
  <si>
    <t>Los Vientos</t>
  </si>
  <si>
    <t>11INR0033</t>
  </si>
  <si>
    <t>Penascal Wind Farm 3</t>
  </si>
  <si>
    <t>Magic Valley Wind Project</t>
  </si>
  <si>
    <t>2W Whatley Phase 1</t>
  </si>
  <si>
    <t>11INR0084</t>
  </si>
  <si>
    <t>2W Whatley Phase 2</t>
  </si>
  <si>
    <t>12INR0043</t>
  </si>
  <si>
    <t>11INR0075</t>
  </si>
  <si>
    <t>13INR0021</t>
  </si>
  <si>
    <t>13INR0028</t>
  </si>
  <si>
    <t>Hale</t>
  </si>
  <si>
    <t>13INR0023</t>
  </si>
  <si>
    <t>11INR0071</t>
  </si>
  <si>
    <t>16INR0002</t>
  </si>
  <si>
    <t>10INR0089</t>
  </si>
  <si>
    <t>10INR0085</t>
  </si>
  <si>
    <t>11INR0094</t>
  </si>
  <si>
    <t>12INR0057</t>
  </si>
  <si>
    <t>11INR0090</t>
  </si>
  <si>
    <t>15INR0011b</t>
  </si>
  <si>
    <t>11INR0070</t>
  </si>
  <si>
    <t>RRE Austin Solar</t>
  </si>
  <si>
    <t>11INR0086</t>
  </si>
  <si>
    <t>Potential Non-Public Non-Wind Resources</t>
  </si>
  <si>
    <t>08INR0049</t>
  </si>
  <si>
    <t>11INR0076</t>
  </si>
  <si>
    <t>11INR0079a</t>
  </si>
  <si>
    <t>11INR0081</t>
  </si>
  <si>
    <t>11INR0082A</t>
  </si>
  <si>
    <t>11INR0082B</t>
  </si>
  <si>
    <t>11INR0083A</t>
  </si>
  <si>
    <t>11INR0083B</t>
  </si>
  <si>
    <t>11INR0085</t>
  </si>
  <si>
    <t>11INR0091</t>
  </si>
  <si>
    <t>12INR0002a</t>
  </si>
  <si>
    <t>12INR0002b</t>
  </si>
  <si>
    <t>12INR0002c</t>
  </si>
  <si>
    <t>12INR0042</t>
  </si>
  <si>
    <t>12INR0045</t>
  </si>
  <si>
    <t>12INR0053</t>
  </si>
  <si>
    <t>12INR0072</t>
  </si>
  <si>
    <t>12INR0075</t>
  </si>
  <si>
    <t>13INR0007</t>
  </si>
  <si>
    <t>13INR0010a</t>
  </si>
  <si>
    <t>13INR0010b</t>
  </si>
  <si>
    <t>13INR0010c</t>
  </si>
  <si>
    <t>13INR0016</t>
  </si>
  <si>
    <t>13INR0017</t>
  </si>
  <si>
    <t>13INR0020a</t>
  </si>
  <si>
    <t>13INR0020b</t>
  </si>
  <si>
    <t>13INR0025</t>
  </si>
  <si>
    <t>13INR0026</t>
  </si>
  <si>
    <t>Oldham</t>
  </si>
  <si>
    <t>13INR0036</t>
  </si>
  <si>
    <t>14INR0006</t>
  </si>
  <si>
    <t>15INR0011a</t>
  </si>
  <si>
    <t>Potential Non-Public Wind Resources</t>
  </si>
  <si>
    <t>This data is presented for example only.  It is a calculation of the generation in the county less the projected coincident load in the county.  The true values will depend on actual load levels and actual generation dispatch.</t>
  </si>
  <si>
    <t xml:space="preserve">Fuel type is based on the primary fuel.  Capacities of the wind units are included at 8.7%. The amounts available for the grid according to information from the owners of the private network (self-serve) units and the distributed generation units that have registered with ERCOT are included. </t>
  </si>
  <si>
    <t>The loads shown are the projected coincident loads of the individual delivery points from the 2011 ALDRs and do not include self-serve loads.  The ALDR values were used to compute a percentage of load by county, and the percentage was applied to the forecasted ERCOT coincident peak. The values shown here are used in the Summer import/export calculations.</t>
  </si>
  <si>
    <t>Wood</t>
  </si>
  <si>
    <t>Winter Loads and Resources</t>
  </si>
  <si>
    <t>Graphs of capacity and demand through 2031</t>
  </si>
  <si>
    <t xml:space="preserve">       • New generating units that have initiated full transmission interconnection studies through the ERCOT generation interconnection process (Note that new wind  units would be included based on the appropriate discounted capacity value applied to existing wind generating units.)</t>
  </si>
  <si>
    <t>The loads shown are the projected coincident loads of the individual delivery points from the 2011 ALDRs and do not include self-serve loads.  The ALDR values were used to compute a percentage of load by county, and the percentage was applied to the forecasted ERCOT coincident peak. The values shown here are used in the Winter import/export calculations.</t>
  </si>
  <si>
    <t>McCulloch</t>
  </si>
  <si>
    <t>McMullen</t>
  </si>
  <si>
    <t>Shows load forecast, generation resources, and reserve margin for Summer 2011 through Summer 2020</t>
  </si>
  <si>
    <t>Shows load forecast, generation resources, and reserve margin for Winter 2011 through Winter 2020</t>
  </si>
  <si>
    <t>Lists generation fuel types by MW and by percentage for Summer 2011 through Summer 2020</t>
  </si>
  <si>
    <t>Shows calculated import or export by county for Summer 2011 through Summer 2020</t>
  </si>
  <si>
    <t>Shows Summer generation by county for 2011 through 2020</t>
  </si>
  <si>
    <t>Lists generation fuel types by MW and by percentage for Winter 2011 through Winter 2020</t>
  </si>
  <si>
    <t>Shows estimated Summer non-coincident load by county for 2011 through 2020</t>
  </si>
  <si>
    <t>Shows estimated Winter non-coincident load by county for 2011 through 2020</t>
  </si>
  <si>
    <t>Shows Winter generation by county for 2011 through 2020</t>
  </si>
  <si>
    <t>Shows calculated import or export by county for Winter 2011 through Winter 2020</t>
  </si>
  <si>
    <t>Forecast Zones have the same boundaries as the 2003 ERCOT Congestion Management Zones.  Each Resource will be mapped to a Forecast Zone during the registration process.</t>
  </si>
  <si>
    <t>INR</t>
  </si>
  <si>
    <t>SiteName</t>
  </si>
  <si>
    <t>Capacity</t>
  </si>
  <si>
    <t>Las Brisas Energy Center Phase 1</t>
  </si>
  <si>
    <t>Las Brisas Energy Center Phase 2</t>
  </si>
  <si>
    <t>New COD</t>
  </si>
  <si>
    <t>Former COD</t>
  </si>
  <si>
    <t>202</t>
  </si>
  <si>
    <t>1,380</t>
  </si>
  <si>
    <t>620</t>
  </si>
  <si>
    <t xml:space="preserve"> less Energy Efficiency Programs (per SB1125)</t>
  </si>
  <si>
    <t>Excluded Resources, per notification from developer</t>
  </si>
  <si>
    <t>Units that are still in the interconnection study process are required to keep their planned in-service dates updated; Any updates provided by developers are reflected; ERCOT did not explicitly survey all of these units, as they do not count toward the reserve margins.</t>
  </si>
  <si>
    <t>Energy efficiency impacts based on 82R-SB1125 requirement for 0.4% of peak demand</t>
  </si>
  <si>
    <t>660</t>
  </si>
  <si>
    <t>This report now incorporates a ten year planning horizon pursuant to recently approved Planning Guide 002.</t>
  </si>
  <si>
    <t>ERCOT surveyed all generators with Interconnection Agreements to update in-service dates; The committed projects shown on the table below have delayed their commercial operations date:</t>
  </si>
  <si>
    <t>An increase in Operational Units capacity is due to the return to service of Greens Bayou 5, the addition of the Jack County Gas units, and the Lufkin Biomass unit.</t>
  </si>
  <si>
    <t xml:space="preserve">The 2011 forecast is included.  The key inputs for this forecast are:  1) Moody's base economic forecast and 2) normalized weather. The 2011 forecasting process results in high peak demands when compared to the 2010 forecast.  The 2010 forecast utilized Moody's low economic forecast to better reflect prevailing economic conditions at that time. </t>
  </si>
  <si>
    <t>Revision 1</t>
  </si>
  <si>
    <t>Corrected double entry of a gas unit addition</t>
  </si>
  <si>
    <t>Revision 2</t>
  </si>
  <si>
    <t>Corrected formulas that computed Winter potential resource totals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</si>
</sst>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0_);_(* \(#,##0.0\);_(* &quot;-&quot;??_);_(@_)"/>
    <numFmt numFmtId="168" formatCode="_(* #,##0_);_(* \(#,##0\);_(* &quot;-&quot;??_);_(@_)"/>
    <numFmt numFmtId="169" formatCode="mmm\ yyyy"/>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sz val="10"/>
      <color indexed="12"/>
      <name val="Arial"/>
      <family val="2"/>
    </font>
    <font>
      <b/>
      <sz val="10"/>
      <name val="MS Sans Serif"/>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18"/>
      <name val="Arial"/>
      <family val="2"/>
    </font>
    <font>
      <b/>
      <sz val="26"/>
      <name val="Arial"/>
      <family val="2"/>
    </font>
    <font>
      <b/>
      <sz val="36"/>
      <color indexed="12"/>
      <name val="New Century Schoolbook"/>
      <family val="1"/>
    </font>
    <font>
      <b/>
      <sz val="36"/>
      <name val="Times New Roman"/>
      <family val="1"/>
    </font>
    <font>
      <b/>
      <u val="single"/>
      <sz val="10"/>
      <name val="Arial"/>
      <family val="2"/>
    </font>
    <font>
      <sz val="12"/>
      <color indexed="8"/>
      <name val="Arial"/>
      <family val="2"/>
    </font>
    <font>
      <b/>
      <sz val="12"/>
      <color indexed="8"/>
      <name val="Arial"/>
      <family val="2"/>
    </font>
    <font>
      <sz val="14"/>
      <color indexed="8"/>
      <name val="Arial"/>
      <family val="2"/>
    </font>
    <font>
      <sz val="1.25"/>
      <color indexed="8"/>
      <name val="Arial"/>
      <family val="2"/>
    </font>
    <font>
      <sz val="1.05"/>
      <color indexed="8"/>
      <name val="Arial"/>
      <family val="2"/>
    </font>
    <font>
      <b/>
      <sz val="28"/>
      <color indexed="8"/>
      <name val="Calibri"/>
      <family val="2"/>
    </font>
    <font>
      <sz val="14"/>
      <color indexed="8"/>
      <name val="Calibri"/>
      <family val="2"/>
    </font>
    <font>
      <b/>
      <sz val="8"/>
      <color indexed="8"/>
      <name val="Arial"/>
      <family val="2"/>
    </font>
    <font>
      <b/>
      <sz val="15.25"/>
      <color indexed="8"/>
      <name val="Arial"/>
      <family val="2"/>
    </font>
    <font>
      <sz val="11"/>
      <color indexed="8"/>
      <name val="Arial"/>
      <family val="2"/>
    </font>
    <font>
      <b/>
      <sz val="14"/>
      <color indexed="10"/>
      <name val="Calibri"/>
      <family val="2"/>
    </font>
    <font>
      <b/>
      <sz val="1.25"/>
      <color indexed="8"/>
      <name val="Arial"/>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
      <patternFill patternType="solid">
        <fgColor indexed="65"/>
        <bgColor indexed="64"/>
      </patternFill>
    </fill>
    <fill>
      <patternFill patternType="solid">
        <fgColor theme="5" tint="0.5999900102615356"/>
        <bgColor indexed="64"/>
      </patternFill>
    </fill>
    <fill>
      <patternFill patternType="solid">
        <fgColor indexed="12"/>
        <bgColor indexed="64"/>
      </patternFill>
    </fill>
    <fill>
      <patternFill patternType="solid">
        <fgColor indexed="40"/>
        <bgColor indexed="64"/>
      </patternFill>
    </fill>
    <fill>
      <patternFill patternType="solid">
        <fgColor theme="3" tint="0.5999900102615356"/>
        <bgColor indexed="64"/>
      </patternFill>
    </fill>
    <fill>
      <patternFill patternType="solid">
        <fgColor rgb="FFFFFF00"/>
        <bgColor indexed="64"/>
      </patternFill>
    </fill>
    <fill>
      <patternFill patternType="solid">
        <fgColor rgb="FF00B0F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7"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49">
    <xf numFmtId="0" fontId="0" fillId="0" borderId="0" xfId="0" applyAlignment="1">
      <alignment/>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5" fillId="24" borderId="0" xfId="0" applyFont="1" applyFill="1" applyAlignment="1">
      <alignment vertical="center"/>
    </xf>
    <xf numFmtId="0" fontId="0" fillId="24" borderId="0" xfId="0" applyFill="1" applyAlignment="1">
      <alignment vertical="center"/>
    </xf>
    <xf numFmtId="0" fontId="26" fillId="0" borderId="0" xfId="0" applyFont="1" applyAlignment="1">
      <alignment/>
    </xf>
    <xf numFmtId="0" fontId="0" fillId="0" borderId="0" xfId="0" applyAlignment="1">
      <alignment vertical="center"/>
    </xf>
    <xf numFmtId="49" fontId="27" fillId="25" borderId="0" xfId="0" applyNumberFormat="1" applyFont="1" applyFill="1" applyBorder="1" applyAlignment="1">
      <alignment horizontal="left"/>
    </xf>
    <xf numFmtId="0" fontId="27" fillId="24" borderId="0" xfId="0" applyFont="1" applyFill="1" applyBorder="1" applyAlignment="1">
      <alignment horizontal="left" wrapText="1"/>
    </xf>
    <xf numFmtId="3" fontId="27"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5" fillId="24" borderId="0" xfId="0" applyFont="1" applyFill="1" applyAlignment="1">
      <alignment/>
    </xf>
    <xf numFmtId="3" fontId="25" fillId="24" borderId="0" xfId="0" applyNumberFormat="1" applyFont="1" applyFill="1" applyAlignment="1">
      <alignment/>
    </xf>
    <xf numFmtId="0" fontId="25"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5" fillId="4" borderId="0" xfId="0" applyNumberFormat="1" applyFont="1" applyFill="1" applyAlignment="1">
      <alignment/>
    </xf>
    <xf numFmtId="0" fontId="0" fillId="0" borderId="0" xfId="0" applyFill="1" applyAlignment="1">
      <alignment/>
    </xf>
    <xf numFmtId="0" fontId="25" fillId="0" borderId="0" xfId="0" applyFont="1" applyFill="1" applyAlignment="1">
      <alignment/>
    </xf>
    <xf numFmtId="3" fontId="25"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5" fillId="22" borderId="0" xfId="0" applyFont="1" applyFill="1" applyAlignment="1">
      <alignment/>
    </xf>
    <xf numFmtId="3" fontId="25" fillId="22" borderId="0" xfId="0" applyNumberFormat="1" applyFont="1" applyFill="1" applyAlignment="1">
      <alignment/>
    </xf>
    <xf numFmtId="3" fontId="0" fillId="0" borderId="0" xfId="0" applyNumberFormat="1" applyAlignment="1">
      <alignment/>
    </xf>
    <xf numFmtId="0" fontId="28" fillId="0" borderId="0" xfId="0" applyFont="1" applyAlignment="1">
      <alignment/>
    </xf>
    <xf numFmtId="164" fontId="28" fillId="0" borderId="0" xfId="0" applyNumberFormat="1" applyFont="1" applyAlignment="1">
      <alignment/>
    </xf>
    <xf numFmtId="3" fontId="0" fillId="0" borderId="0" xfId="0" applyNumberFormat="1" applyFill="1" applyAlignment="1">
      <alignment/>
    </xf>
    <xf numFmtId="3" fontId="25"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0" fontId="0" fillId="0" borderId="0" xfId="0" applyAlignment="1">
      <alignment vertical="top" wrapText="1"/>
    </xf>
    <xf numFmtId="164" fontId="28" fillId="0" borderId="0" xfId="60" applyNumberFormat="1" applyFont="1" applyAlignment="1">
      <alignment/>
    </xf>
    <xf numFmtId="1" fontId="29" fillId="0" borderId="0" xfId="60" applyNumberFormat="1" applyFont="1" applyAlignment="1">
      <alignment/>
    </xf>
    <xf numFmtId="0" fontId="30" fillId="0" borderId="0" xfId="0" applyFont="1" applyAlignment="1">
      <alignment horizontal="center" vertical="center" wrapText="1"/>
    </xf>
    <xf numFmtId="0" fontId="34" fillId="0" borderId="0" xfId="0" applyFont="1" applyFill="1" applyBorder="1" applyAlignment="1">
      <alignment wrapText="1"/>
    </xf>
    <xf numFmtId="0" fontId="34" fillId="0" borderId="0" xfId="0" applyFont="1" applyBorder="1" applyAlignment="1">
      <alignment wrapText="1"/>
    </xf>
    <xf numFmtId="0" fontId="25" fillId="0" borderId="0" xfId="0" applyNumberFormat="1" applyFont="1" applyFill="1" applyBorder="1" applyAlignment="1" quotePrefix="1">
      <alignment horizontal="left" vertical="center"/>
    </xf>
    <xf numFmtId="0" fontId="25" fillId="0" borderId="0" xfId="0" applyNumberFormat="1" applyFont="1" applyFill="1" applyBorder="1" applyAlignment="1">
      <alignment vertical="center"/>
    </xf>
    <xf numFmtId="165" fontId="0" fillId="0" borderId="0" xfId="0" applyNumberFormat="1" applyAlignment="1">
      <alignment/>
    </xf>
    <xf numFmtId="0" fontId="0" fillId="0" borderId="0" xfId="0" applyNumberFormat="1" applyFill="1" applyBorder="1" applyAlignment="1" quotePrefix="1">
      <alignment horizontal="left"/>
    </xf>
    <xf numFmtId="0" fontId="25" fillId="0" borderId="0" xfId="0" applyNumberFormat="1" applyFont="1" applyFill="1" applyBorder="1" applyAlignment="1" quotePrefix="1">
      <alignment horizontal="left"/>
    </xf>
    <xf numFmtId="3" fontId="25" fillId="0" borderId="0" xfId="42" applyNumberFormat="1" applyFont="1" applyFill="1" applyBorder="1" applyAlignment="1" quotePrefix="1">
      <alignment/>
    </xf>
    <xf numFmtId="166" fontId="0" fillId="0" borderId="0" xfId="0" applyNumberFormat="1" applyFill="1" applyBorder="1" applyAlignment="1" quotePrefix="1">
      <alignment/>
    </xf>
    <xf numFmtId="166" fontId="0" fillId="0" borderId="0" xfId="0" applyNumberFormat="1" applyFill="1" applyAlignment="1">
      <alignment/>
    </xf>
    <xf numFmtId="0" fontId="29" fillId="0" borderId="0" xfId="0" applyNumberFormat="1" applyFont="1" applyFill="1" applyAlignment="1" quotePrefix="1">
      <alignment/>
    </xf>
    <xf numFmtId="0" fontId="29" fillId="0" borderId="0" xfId="0" applyNumberFormat="1" applyFont="1" applyFill="1" applyBorder="1" applyAlignment="1">
      <alignment horizontal="left"/>
    </xf>
    <xf numFmtId="0" fontId="29" fillId="0" borderId="0" xfId="0" applyNumberFormat="1" applyFont="1" applyFill="1" applyBorder="1" applyAlignment="1" quotePrefix="1">
      <alignment horizontal="left"/>
    </xf>
    <xf numFmtId="0" fontId="29" fillId="0" borderId="0" xfId="0" applyNumberFormat="1" applyFont="1" applyFill="1" applyAlignment="1" quotePrefix="1">
      <alignment horizontal="left"/>
    </xf>
    <xf numFmtId="0" fontId="29" fillId="0" borderId="0" xfId="0" applyNumberFormat="1" applyFont="1" applyFill="1" applyAlignment="1">
      <alignment/>
    </xf>
    <xf numFmtId="0" fontId="29" fillId="0" borderId="0" xfId="0" applyFont="1" applyFill="1" applyAlignment="1">
      <alignment horizontal="left"/>
    </xf>
    <xf numFmtId="0" fontId="25" fillId="0" borderId="0" xfId="0" applyNumberFormat="1" applyFont="1" applyFill="1" applyBorder="1" applyAlignment="1">
      <alignment horizontal="left"/>
    </xf>
    <xf numFmtId="166" fontId="25" fillId="0" borderId="0" xfId="0" applyNumberFormat="1" applyFont="1" applyFill="1" applyBorder="1" applyAlignment="1" quotePrefix="1">
      <alignment/>
    </xf>
    <xf numFmtId="0" fontId="25" fillId="0" borderId="0" xfId="0" applyFont="1" applyFill="1" applyBorder="1" applyAlignment="1">
      <alignment/>
    </xf>
    <xf numFmtId="165" fontId="0" fillId="0" borderId="0" xfId="0" applyNumberFormat="1" applyFont="1" applyFill="1" applyBorder="1" applyAlignment="1" quotePrefix="1">
      <alignment/>
    </xf>
    <xf numFmtId="166" fontId="0" fillId="0" borderId="0" xfId="0" applyNumberFormat="1" applyAlignment="1">
      <alignment/>
    </xf>
    <xf numFmtId="0" fontId="27" fillId="0" borderId="0" xfId="0" applyFont="1" applyAlignment="1">
      <alignment/>
    </xf>
    <xf numFmtId="166" fontId="0" fillId="0" borderId="0" xfId="0" applyNumberFormat="1" applyFont="1" applyFill="1" applyBorder="1" applyAlignment="1" quotePrefix="1">
      <alignment/>
    </xf>
    <xf numFmtId="166" fontId="0" fillId="0" borderId="0" xfId="0" applyNumberFormat="1" applyBorder="1" applyAlignment="1">
      <alignment/>
    </xf>
    <xf numFmtId="0" fontId="0" fillId="0" borderId="0" xfId="0" applyNumberFormat="1" applyFont="1" applyFill="1" applyBorder="1" applyAlignment="1">
      <alignment horizontal="left"/>
    </xf>
    <xf numFmtId="0" fontId="0" fillId="0" borderId="0" xfId="0" applyFont="1" applyFill="1" applyBorder="1" applyAlignment="1">
      <alignment wrapText="1"/>
    </xf>
    <xf numFmtId="165"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quotePrefix="1">
      <alignment horizontal="left"/>
    </xf>
    <xf numFmtId="165" fontId="0" fillId="0" borderId="0" xfId="0" applyNumberFormat="1" applyAlignment="1" quotePrefix="1">
      <alignment/>
    </xf>
    <xf numFmtId="166" fontId="25" fillId="0" borderId="0" xfId="0" applyNumberFormat="1" applyFont="1" applyAlignment="1">
      <alignment/>
    </xf>
    <xf numFmtId="0" fontId="0" fillId="0" borderId="0" xfId="0" applyFill="1" applyBorder="1" applyAlignment="1">
      <alignment horizontal="left"/>
    </xf>
    <xf numFmtId="0" fontId="0" fillId="0" borderId="0" xfId="0" applyFill="1" applyAlignment="1">
      <alignment horizontal="left"/>
    </xf>
    <xf numFmtId="0" fontId="0" fillId="0" borderId="0" xfId="0" applyFont="1" applyBorder="1" applyAlignment="1">
      <alignment/>
    </xf>
    <xf numFmtId="1" fontId="0" fillId="0" borderId="0" xfId="0" applyNumberFormat="1" applyAlignment="1">
      <alignment/>
    </xf>
    <xf numFmtId="0" fontId="24" fillId="0" borderId="0" xfId="0" applyFont="1" applyAlignment="1">
      <alignment/>
    </xf>
    <xf numFmtId="0" fontId="25" fillId="0" borderId="0" xfId="0" applyFont="1" applyBorder="1" applyAlignment="1">
      <alignment/>
    </xf>
    <xf numFmtId="0" fontId="25" fillId="0" borderId="0" xfId="0"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165" fontId="23" fillId="0" borderId="0" xfId="0" applyNumberFormat="1" applyFont="1" applyAlignment="1">
      <alignment/>
    </xf>
    <xf numFmtId="0" fontId="25" fillId="0" borderId="0" xfId="0" applyNumberFormat="1" applyFont="1" applyAlignment="1" quotePrefix="1">
      <alignment/>
    </xf>
    <xf numFmtId="0" fontId="25" fillId="0" borderId="0" xfId="0" applyFont="1" applyAlignment="1">
      <alignment/>
    </xf>
    <xf numFmtId="165" fontId="25" fillId="0" borderId="0" xfId="0" applyNumberFormat="1" applyFont="1" applyAlignment="1">
      <alignment/>
    </xf>
    <xf numFmtId="0" fontId="0" fillId="0" borderId="0" xfId="0" applyNumberFormat="1" applyAlignment="1" quotePrefix="1">
      <alignment/>
    </xf>
    <xf numFmtId="165" fontId="0" fillId="0" borderId="0" xfId="0" applyNumberFormat="1" applyFont="1" applyAlignment="1">
      <alignment/>
    </xf>
    <xf numFmtId="166" fontId="29" fillId="0" borderId="0" xfId="0" applyNumberFormat="1" applyFont="1" applyAlignment="1">
      <alignment/>
    </xf>
    <xf numFmtId="0" fontId="29" fillId="0" borderId="0" xfId="0" applyFont="1" applyAlignment="1">
      <alignment/>
    </xf>
    <xf numFmtId="0" fontId="35" fillId="0" borderId="0" xfId="0" applyFont="1" applyAlignment="1">
      <alignment/>
    </xf>
    <xf numFmtId="0" fontId="36" fillId="0" borderId="0" xfId="0" applyFont="1" applyAlignment="1">
      <alignment/>
    </xf>
    <xf numFmtId="0" fontId="36" fillId="0" borderId="0" xfId="0" applyFont="1" applyAlignment="1">
      <alignment horizontal="right"/>
    </xf>
    <xf numFmtId="0" fontId="38" fillId="0" borderId="0" xfId="0" applyFont="1" applyAlignment="1">
      <alignment/>
    </xf>
    <xf numFmtId="0" fontId="39" fillId="0" borderId="0" xfId="0" applyFont="1" applyAlignment="1">
      <alignment/>
    </xf>
    <xf numFmtId="0" fontId="40" fillId="0" borderId="0" xfId="0" applyFont="1" applyAlignment="1">
      <alignment horizontal="center"/>
    </xf>
    <xf numFmtId="0" fontId="40" fillId="0" borderId="0" xfId="0" applyFont="1" applyAlignment="1">
      <alignment/>
    </xf>
    <xf numFmtId="49" fontId="41" fillId="0" borderId="0" xfId="0" applyNumberFormat="1" applyFont="1" applyAlignment="1">
      <alignment/>
    </xf>
    <xf numFmtId="0" fontId="41" fillId="0" borderId="0" xfId="0" applyFont="1" applyAlignment="1">
      <alignment/>
    </xf>
    <xf numFmtId="0" fontId="11" fillId="15" borderId="10" xfId="53" applyFill="1" applyBorder="1" applyAlignment="1" applyProtection="1">
      <alignment vertical="center"/>
      <protection/>
    </xf>
    <xf numFmtId="0" fontId="0" fillId="0" borderId="10" xfId="0" applyBorder="1" applyAlignment="1">
      <alignment vertical="center"/>
    </xf>
    <xf numFmtId="0" fontId="11" fillId="3" borderId="10" xfId="53" applyFill="1" applyBorder="1" applyAlignment="1" applyProtection="1">
      <alignment vertical="center" wrapText="1"/>
      <protection/>
    </xf>
    <xf numFmtId="0" fontId="11" fillId="26" borderId="10" xfId="53" applyFill="1" applyBorder="1" applyAlignment="1" applyProtection="1">
      <alignment vertical="center" wrapText="1"/>
      <protection/>
    </xf>
    <xf numFmtId="0" fontId="42" fillId="0" borderId="0" xfId="0" applyFont="1" applyAlignment="1">
      <alignment/>
    </xf>
    <xf numFmtId="0" fontId="11" fillId="7" borderId="10" xfId="53" applyFill="1" applyBorder="1" applyAlignment="1" applyProtection="1">
      <alignment vertical="center" wrapText="1"/>
      <protection/>
    </xf>
    <xf numFmtId="0" fontId="0" fillId="0" borderId="10" xfId="0" applyBorder="1" applyAlignment="1">
      <alignment vertical="center" wrapText="1"/>
    </xf>
    <xf numFmtId="0" fontId="11" fillId="27" borderId="10" xfId="53" applyFill="1" applyBorder="1" applyAlignment="1" applyProtection="1">
      <alignment vertical="center" wrapText="1"/>
      <protection/>
    </xf>
    <xf numFmtId="0" fontId="11" fillId="14" borderId="10" xfId="53" applyFill="1" applyBorder="1" applyAlignment="1" applyProtection="1">
      <alignment vertical="center" wrapText="1"/>
      <protection/>
    </xf>
    <xf numFmtId="0" fontId="11" fillId="8" borderId="10" xfId="53" applyFill="1" applyBorder="1" applyAlignment="1" applyProtection="1">
      <alignment vertical="center" wrapText="1"/>
      <protection/>
    </xf>
    <xf numFmtId="0" fontId="11" fillId="4" borderId="10" xfId="53" applyFill="1" applyBorder="1" applyAlignment="1" applyProtection="1">
      <alignment vertical="center" wrapText="1"/>
      <protection/>
    </xf>
    <xf numFmtId="0" fontId="11" fillId="2" borderId="10" xfId="53" applyFill="1" applyBorder="1" applyAlignment="1" applyProtection="1">
      <alignment vertical="center" wrapText="1"/>
      <protection/>
    </xf>
    <xf numFmtId="0" fontId="21" fillId="0" borderId="0" xfId="0" applyFont="1" applyAlignment="1">
      <alignment/>
    </xf>
    <xf numFmtId="0" fontId="0" fillId="0" borderId="0" xfId="0" applyAlignment="1">
      <alignment vertical="top"/>
    </xf>
    <xf numFmtId="0" fontId="11" fillId="7" borderId="10" xfId="52" applyFill="1" applyBorder="1" applyAlignment="1" applyProtection="1">
      <alignment vertical="center" wrapText="1"/>
      <protection/>
    </xf>
    <xf numFmtId="0" fontId="11" fillId="28" borderId="10" xfId="52" applyFill="1" applyBorder="1" applyAlignment="1" applyProtection="1">
      <alignment vertical="center" wrapText="1"/>
      <protection/>
    </xf>
    <xf numFmtId="0" fontId="11" fillId="5" borderId="10" xfId="52" applyFill="1" applyBorder="1" applyAlignment="1" applyProtection="1">
      <alignment vertical="center" wrapText="1"/>
      <protection/>
    </xf>
    <xf numFmtId="0" fontId="11" fillId="10" borderId="10" xfId="52" applyFill="1" applyBorder="1" applyAlignment="1" applyProtection="1">
      <alignment vertical="center" wrapText="1"/>
      <protection/>
    </xf>
    <xf numFmtId="0" fontId="21" fillId="0" borderId="0" xfId="0" applyFont="1" applyFill="1" applyBorder="1" applyAlignment="1">
      <alignment vertical="center"/>
    </xf>
    <xf numFmtId="0" fontId="29" fillId="0" borderId="0" xfId="0" applyNumberFormat="1" applyFont="1" applyFill="1" applyAlignment="1">
      <alignment horizontal="left"/>
    </xf>
    <xf numFmtId="0" fontId="25" fillId="0" borderId="0" xfId="0" applyNumberFormat="1" applyFont="1" applyFill="1" applyBorder="1" applyAlignment="1">
      <alignment horizontal="right" vertical="center"/>
    </xf>
    <xf numFmtId="0" fontId="25" fillId="24" borderId="0" xfId="0" applyNumberFormat="1" applyFont="1" applyFill="1" applyBorder="1" applyAlignment="1">
      <alignment horizontal="right" vertical="center"/>
    </xf>
    <xf numFmtId="166" fontId="0" fillId="0" borderId="0" xfId="0" applyNumberFormat="1" applyAlignment="1" quotePrefix="1">
      <alignment/>
    </xf>
    <xf numFmtId="0" fontId="25" fillId="4" borderId="0" xfId="0" applyFont="1" applyFill="1" applyAlignment="1">
      <alignment horizontal="right"/>
    </xf>
    <xf numFmtId="0" fontId="30" fillId="0" borderId="0" xfId="0" applyFont="1" applyAlignment="1">
      <alignment vertical="center" wrapText="1"/>
    </xf>
    <xf numFmtId="0" fontId="11" fillId="14" borderId="10" xfId="52" applyFill="1" applyBorder="1" applyAlignment="1" applyProtection="1">
      <alignment vertical="center"/>
      <protection/>
    </xf>
    <xf numFmtId="0" fontId="11" fillId="11" borderId="10" xfId="53" applyFill="1" applyBorder="1" applyAlignment="1" applyProtection="1">
      <alignment vertical="center"/>
      <protection/>
    </xf>
    <xf numFmtId="0" fontId="43" fillId="0" borderId="10" xfId="0" applyFont="1" applyBorder="1" applyAlignment="1">
      <alignment horizontal="center" vertical="center"/>
    </xf>
    <xf numFmtId="167" fontId="25" fillId="0" borderId="0" xfId="0" applyNumberFormat="1" applyFont="1" applyFill="1" applyBorder="1" applyAlignment="1" quotePrefix="1">
      <alignment/>
    </xf>
    <xf numFmtId="0" fontId="11" fillId="28" borderId="10" xfId="52" applyFill="1" applyBorder="1" applyAlignment="1" applyProtection="1">
      <alignment vertical="center"/>
      <protection/>
    </xf>
    <xf numFmtId="0" fontId="25" fillId="0" borderId="0" xfId="0" applyNumberFormat="1" applyFont="1" applyFill="1" applyBorder="1" applyAlignment="1">
      <alignment horizontal="left" vertical="center"/>
    </xf>
    <xf numFmtId="0" fontId="0" fillId="0" borderId="0" xfId="0" applyFont="1" applyAlignment="1">
      <alignment/>
    </xf>
    <xf numFmtId="0" fontId="29" fillId="0" borderId="0" xfId="0" applyFont="1" applyAlignment="1">
      <alignment/>
    </xf>
    <xf numFmtId="165" fontId="0" fillId="0" borderId="0" xfId="0" applyNumberFormat="1" applyFill="1" applyBorder="1" applyAlignment="1" quotePrefix="1">
      <alignment/>
    </xf>
    <xf numFmtId="165" fontId="0" fillId="0" borderId="0" xfId="0" applyNumberFormat="1" applyFont="1" applyFill="1" applyBorder="1" applyAlignment="1" quotePrefix="1">
      <alignment/>
    </xf>
    <xf numFmtId="165" fontId="0" fillId="0" borderId="0" xfId="0" applyNumberFormat="1" applyFont="1" applyFill="1" applyAlignment="1">
      <alignment/>
    </xf>
    <xf numFmtId="165" fontId="0" fillId="0" borderId="0" xfId="0" applyNumberFormat="1" applyFill="1" applyAlignment="1">
      <alignment/>
    </xf>
    <xf numFmtId="0" fontId="0" fillId="0" borderId="0" xfId="0" applyNumberFormat="1" applyFont="1" applyFill="1" applyBorder="1" applyAlignment="1">
      <alignment horizontal="left"/>
    </xf>
    <xf numFmtId="166" fontId="0" fillId="0" borderId="0" xfId="0" applyNumberFormat="1" applyFont="1" applyFill="1" applyBorder="1" applyAlignment="1" quotePrefix="1">
      <alignment/>
    </xf>
    <xf numFmtId="166" fontId="0" fillId="0" borderId="0" xfId="0" applyNumberFormat="1" applyFont="1" applyFill="1" applyAlignment="1">
      <alignment/>
    </xf>
    <xf numFmtId="0" fontId="0" fillId="0" borderId="0" xfId="0" applyNumberFormat="1" applyFont="1" applyFill="1" applyAlignment="1">
      <alignment/>
    </xf>
    <xf numFmtId="165" fontId="0" fillId="0" borderId="0" xfId="0" applyNumberFormat="1" applyFont="1" applyBorder="1" applyAlignment="1">
      <alignment/>
    </xf>
    <xf numFmtId="3" fontId="25" fillId="0" borderId="0" xfId="0" applyNumberFormat="1" applyFont="1" applyFill="1" applyBorder="1" applyAlignment="1" quotePrefix="1">
      <alignment/>
    </xf>
    <xf numFmtId="168" fontId="0" fillId="0" borderId="0" xfId="42" applyNumberFormat="1" applyFont="1" applyAlignment="1" quotePrefix="1">
      <alignment/>
    </xf>
    <xf numFmtId="0" fontId="0" fillId="24" borderId="0" xfId="0" applyFont="1" applyFill="1" applyAlignment="1">
      <alignment/>
    </xf>
    <xf numFmtId="3" fontId="0" fillId="0" borderId="0" xfId="42" applyNumberFormat="1" applyFont="1" applyAlignment="1">
      <alignment/>
    </xf>
    <xf numFmtId="0" fontId="27" fillId="0" borderId="0" xfId="57" applyFont="1" applyFill="1" applyBorder="1" applyAlignment="1">
      <alignment/>
      <protection/>
    </xf>
    <xf numFmtId="0" fontId="25" fillId="0" borderId="0" xfId="0" applyFont="1" applyBorder="1" applyAlignment="1">
      <alignment horizontal="center" wrapText="1"/>
    </xf>
    <xf numFmtId="0" fontId="33" fillId="0" borderId="0" xfId="0" applyFont="1" applyFill="1" applyBorder="1" applyAlignment="1">
      <alignment horizontal="center" vertical="center"/>
    </xf>
    <xf numFmtId="0" fontId="0" fillId="0" borderId="0" xfId="0" applyFont="1" applyAlignment="1">
      <alignment vertical="top" wrapText="1"/>
    </xf>
    <xf numFmtId="0" fontId="25" fillId="24" borderId="0" xfId="0" applyFont="1" applyFill="1" applyAlignment="1">
      <alignment horizontal="right" vertical="center"/>
    </xf>
    <xf numFmtId="0" fontId="25" fillId="0" borderId="0" xfId="0" applyNumberFormat="1" applyFont="1" applyFill="1" applyBorder="1" applyAlignment="1" quotePrefix="1">
      <alignment horizontal="left" vertical="center" wrapText="1"/>
    </xf>
    <xf numFmtId="0" fontId="25" fillId="0" borderId="0" xfId="0" applyNumberFormat="1"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5" fillId="0" borderId="0" xfId="0" applyNumberFormat="1" applyFont="1" applyBorder="1" applyAlignment="1">
      <alignment vertical="center" wrapText="1"/>
    </xf>
    <xf numFmtId="0" fontId="0" fillId="0" borderId="0" xfId="0" applyFont="1" applyFill="1" applyAlignment="1">
      <alignment/>
    </xf>
    <xf numFmtId="165" fontId="0" fillId="0" borderId="0" xfId="0" applyNumberFormat="1" applyFont="1" applyAlignment="1">
      <alignment/>
    </xf>
    <xf numFmtId="1" fontId="0" fillId="0" borderId="0" xfId="0" applyNumberFormat="1" applyFont="1" applyAlignment="1">
      <alignment/>
    </xf>
    <xf numFmtId="0" fontId="0" fillId="0" borderId="0" xfId="0" applyFont="1" applyAlignment="1">
      <alignment horizontal="center" vertical="center"/>
    </xf>
    <xf numFmtId="165" fontId="0" fillId="0" borderId="0" xfId="0" applyNumberFormat="1" applyFont="1" applyBorder="1" applyAlignment="1" quotePrefix="1">
      <alignment/>
    </xf>
    <xf numFmtId="0" fontId="0" fillId="0" borderId="0" xfId="0" applyNumberFormat="1" applyFont="1" applyFill="1" applyBorder="1" applyAlignment="1" quotePrefix="1">
      <alignment horizontal="center" vertical="center"/>
    </xf>
    <xf numFmtId="166" fontId="0" fillId="0" borderId="0" xfId="0" applyNumberFormat="1" applyFont="1" applyFill="1" applyAlignment="1">
      <alignment/>
    </xf>
    <xf numFmtId="0" fontId="25"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Alignment="1">
      <alignment horizontal="left"/>
    </xf>
    <xf numFmtId="165" fontId="0" fillId="0" borderId="0" xfId="0" applyNumberFormat="1" applyFont="1" applyFill="1" applyAlignment="1">
      <alignment/>
    </xf>
    <xf numFmtId="0" fontId="0" fillId="0" borderId="0" xfId="0" applyNumberFormat="1" applyFont="1" applyFill="1" applyAlignment="1">
      <alignment/>
    </xf>
    <xf numFmtId="0" fontId="0" fillId="0" borderId="0" xfId="0" applyFont="1" applyFill="1" applyBorder="1" applyAlignment="1">
      <alignment horizontal="center" vertical="center" wrapText="1"/>
    </xf>
    <xf numFmtId="0" fontId="60" fillId="29" borderId="0" xfId="0" applyFont="1" applyFill="1" applyBorder="1" applyAlignment="1">
      <alignment horizontal="left"/>
    </xf>
    <xf numFmtId="0" fontId="60" fillId="29" borderId="0" xfId="0" applyFont="1" applyFill="1" applyBorder="1" applyAlignment="1">
      <alignment/>
    </xf>
    <xf numFmtId="0" fontId="60" fillId="29" borderId="0" xfId="0" applyNumberFormat="1" applyFont="1" applyFill="1" applyBorder="1" applyAlignment="1">
      <alignment horizontal="left"/>
    </xf>
    <xf numFmtId="0" fontId="60" fillId="29" borderId="0" xfId="0" applyNumberFormat="1" applyFont="1" applyFill="1" applyBorder="1" applyAlignment="1" quotePrefix="1">
      <alignment horizontal="left"/>
    </xf>
    <xf numFmtId="0" fontId="60" fillId="29" borderId="0" xfId="0" applyNumberFormat="1" applyFont="1" applyFill="1" applyBorder="1" applyAlignment="1" quotePrefix="1">
      <alignment/>
    </xf>
    <xf numFmtId="0" fontId="60" fillId="29" borderId="0" xfId="0" applyNumberFormat="1" applyFont="1" applyFill="1" applyBorder="1" applyAlignment="1">
      <alignment/>
    </xf>
    <xf numFmtId="1" fontId="0" fillId="24" borderId="0" xfId="0" applyNumberFormat="1" applyFill="1" applyAlignment="1">
      <alignment/>
    </xf>
    <xf numFmtId="14" fontId="0" fillId="0" borderId="0" xfId="0" applyNumberFormat="1" applyAlignment="1">
      <alignment/>
    </xf>
    <xf numFmtId="168" fontId="25" fillId="0" borderId="0" xfId="0" applyNumberFormat="1" applyFont="1" applyFill="1" applyBorder="1" applyAlignment="1" quotePrefix="1">
      <alignment/>
    </xf>
    <xf numFmtId="167" fontId="0" fillId="0" borderId="0" xfId="0" applyNumberFormat="1" applyFont="1" applyFill="1" applyBorder="1" applyAlignment="1" quotePrefix="1">
      <alignment/>
    </xf>
    <xf numFmtId="168" fontId="0" fillId="0" borderId="0" xfId="0" applyNumberFormat="1" applyFont="1" applyFill="1" applyBorder="1" applyAlignment="1" quotePrefix="1">
      <alignment/>
    </xf>
    <xf numFmtId="167" fontId="0" fillId="0" borderId="0" xfId="42" applyNumberFormat="1" applyFont="1" applyAlignment="1">
      <alignment/>
    </xf>
    <xf numFmtId="167" fontId="25" fillId="0" borderId="0" xfId="42" applyNumberFormat="1" applyFont="1" applyFill="1" applyBorder="1" applyAlignment="1" quotePrefix="1">
      <alignment/>
    </xf>
    <xf numFmtId="167" fontId="0" fillId="0" borderId="0" xfId="42" applyNumberFormat="1" applyFont="1" applyFill="1" applyBorder="1" applyAlignment="1" quotePrefix="1">
      <alignment/>
    </xf>
    <xf numFmtId="167" fontId="25" fillId="0" borderId="0" xfId="0" applyNumberFormat="1" applyFont="1" applyAlignment="1">
      <alignment/>
    </xf>
    <xf numFmtId="0" fontId="0" fillId="0" borderId="0" xfId="0" applyAlignment="1">
      <alignment horizontal="center"/>
    </xf>
    <xf numFmtId="168" fontId="0" fillId="0" borderId="0" xfId="42" applyNumberFormat="1" applyFont="1" applyBorder="1" applyAlignment="1">
      <alignment/>
    </xf>
    <xf numFmtId="168" fontId="0" fillId="0" borderId="0" xfId="42" applyNumberFormat="1" applyFont="1" applyAlignment="1">
      <alignment/>
    </xf>
    <xf numFmtId="0" fontId="25" fillId="0" borderId="0" xfId="0" applyNumberFormat="1" applyFont="1" applyBorder="1" applyAlignment="1">
      <alignment horizontal="right"/>
    </xf>
    <xf numFmtId="168" fontId="0" fillId="0" borderId="0" xfId="0" applyNumberFormat="1" applyAlignment="1">
      <alignment vertical="top" wrapText="1"/>
    </xf>
    <xf numFmtId="168" fontId="0" fillId="0" borderId="0" xfId="42" applyNumberFormat="1" applyFont="1" applyAlignment="1">
      <alignment horizontal="right" vertical="center"/>
    </xf>
    <xf numFmtId="168" fontId="0" fillId="0" borderId="0" xfId="0" applyNumberFormat="1" applyAlignment="1">
      <alignment/>
    </xf>
    <xf numFmtId="168" fontId="0" fillId="0" borderId="0" xfId="0" applyNumberFormat="1" applyBorder="1" applyAlignment="1">
      <alignment/>
    </xf>
    <xf numFmtId="0" fontId="0" fillId="0" borderId="0" xfId="0" applyBorder="1" applyAlignment="1">
      <alignment vertical="center"/>
    </xf>
    <xf numFmtId="0" fontId="0" fillId="0" borderId="0" xfId="0" applyFont="1" applyAlignment="1">
      <alignment horizontal="left" vertical="top" wrapText="1"/>
    </xf>
    <xf numFmtId="0" fontId="0" fillId="0" borderId="0" xfId="0" applyAlignment="1">
      <alignment horizontal="left" vertical="center"/>
    </xf>
    <xf numFmtId="0" fontId="47" fillId="0" borderId="0" xfId="0" applyFont="1" applyAlignment="1">
      <alignment horizontal="center" vertical="center"/>
    </xf>
    <xf numFmtId="0" fontId="47" fillId="0" borderId="0" xfId="0" applyFont="1" applyAlignment="1">
      <alignment horizontal="left" vertical="center"/>
    </xf>
    <xf numFmtId="169" fontId="0" fillId="0" borderId="0" xfId="0" applyNumberFormat="1" applyAlignment="1">
      <alignment horizontal="left" indent="1"/>
    </xf>
    <xf numFmtId="168" fontId="0" fillId="0" borderId="0" xfId="42" applyNumberFormat="1" applyFont="1" applyAlignment="1">
      <alignment horizontal="right" indent="1"/>
    </xf>
    <xf numFmtId="0" fontId="20" fillId="0" borderId="0" xfId="0" applyFont="1" applyFill="1" applyBorder="1" applyAlignment="1">
      <alignment vertical="center" wrapText="1"/>
    </xf>
    <xf numFmtId="0" fontId="20" fillId="0" borderId="0" xfId="0" applyFont="1" applyFill="1" applyAlignment="1">
      <alignment vertical="top"/>
    </xf>
    <xf numFmtId="0" fontId="0" fillId="0" borderId="0" xfId="0" applyFont="1" applyAlignment="1">
      <alignment horizontal="left" vertical="center"/>
    </xf>
    <xf numFmtId="0" fontId="0" fillId="24" borderId="0" xfId="0" applyFont="1" applyFill="1" applyAlignment="1">
      <alignment/>
    </xf>
    <xf numFmtId="168" fontId="0" fillId="0" borderId="0" xfId="42" applyNumberFormat="1" applyFont="1" applyAlignment="1" quotePrefix="1">
      <alignment horizontal="right" indent="1"/>
    </xf>
    <xf numFmtId="0" fontId="25" fillId="0" borderId="0" xfId="0" applyFont="1" applyAlignment="1">
      <alignment horizontal="center" vertical="center"/>
    </xf>
    <xf numFmtId="15" fontId="0" fillId="0" borderId="0" xfId="0" applyNumberFormat="1" applyAlignment="1">
      <alignment/>
    </xf>
    <xf numFmtId="0" fontId="41" fillId="0" borderId="0" xfId="0" applyFont="1" applyAlignment="1">
      <alignment horizontal="center"/>
    </xf>
    <xf numFmtId="0" fontId="0" fillId="0" borderId="0" xfId="0" applyAlignment="1">
      <alignment/>
    </xf>
    <xf numFmtId="0" fontId="38" fillId="0" borderId="0" xfId="0" applyFont="1" applyAlignment="1">
      <alignment horizontal="center" wrapText="1"/>
    </xf>
    <xf numFmtId="0" fontId="40" fillId="0" borderId="0" xfId="0" applyFont="1" applyAlignment="1">
      <alignment horizontal="center"/>
    </xf>
    <xf numFmtId="49" fontId="45" fillId="0" borderId="0" xfId="0" applyNumberFormat="1" applyFont="1" applyAlignment="1">
      <alignment horizontal="center" vertical="center"/>
    </xf>
    <xf numFmtId="49" fontId="46" fillId="0" borderId="0" xfId="0" applyNumberFormat="1" applyFont="1" applyAlignment="1">
      <alignment horizontal="center" vertical="center"/>
    </xf>
    <xf numFmtId="0" fontId="37" fillId="0" borderId="0" xfId="0" applyFont="1" applyAlignment="1">
      <alignment horizontal="center"/>
    </xf>
    <xf numFmtId="0" fontId="25" fillId="0" borderId="0" xfId="0" applyFont="1" applyAlignment="1">
      <alignment horizontal="center" vertical="center"/>
    </xf>
    <xf numFmtId="0" fontId="44" fillId="0" borderId="0" xfId="0" applyFont="1" applyFill="1" applyAlignment="1">
      <alignment horizontal="center"/>
    </xf>
    <xf numFmtId="0" fontId="21" fillId="15" borderId="0" xfId="0" applyFont="1" applyFill="1" applyAlignment="1">
      <alignment horizontal="center" vertical="center"/>
    </xf>
    <xf numFmtId="0" fontId="25" fillId="0" borderId="0" xfId="0" applyFont="1" applyFill="1" applyAlignment="1">
      <alignment horizontal="center"/>
    </xf>
    <xf numFmtId="0" fontId="0" fillId="0" borderId="0" xfId="0" applyAlignment="1">
      <alignment horizontal="left" wrapText="1"/>
    </xf>
    <xf numFmtId="0" fontId="0" fillId="0" borderId="0" xfId="0" applyFont="1" applyAlignment="1">
      <alignment horizontal="left" vertical="top" wrapText="1"/>
    </xf>
    <xf numFmtId="0" fontId="21" fillId="22" borderId="0" xfId="0" applyFont="1" applyFill="1" applyAlignment="1">
      <alignment horizontal="center" vertical="center"/>
    </xf>
    <xf numFmtId="0" fontId="21" fillId="30" borderId="0" xfId="0" applyFont="1" applyFill="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21" fillId="28" borderId="0" xfId="0" applyFont="1" applyFill="1" applyBorder="1" applyAlignment="1">
      <alignment horizontal="center" vertical="center" wrapText="1"/>
    </xf>
    <xf numFmtId="0" fontId="21" fillId="28" borderId="0" xfId="0" applyFont="1" applyFill="1" applyAlignment="1">
      <alignment horizontal="center" vertical="center"/>
    </xf>
    <xf numFmtId="0" fontId="25" fillId="7" borderId="0" xfId="0" applyFont="1" applyFill="1" applyAlignment="1">
      <alignment horizontal="left" wrapText="1"/>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Alignment="1">
      <alignment horizontal="center"/>
    </xf>
    <xf numFmtId="0" fontId="25" fillId="0" borderId="0" xfId="0" applyFont="1" applyBorder="1" applyAlignment="1">
      <alignment horizont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1" fillId="22" borderId="0" xfId="0" applyFont="1" applyFill="1" applyBorder="1" applyAlignment="1">
      <alignment horizontal="center" vertical="center"/>
    </xf>
    <xf numFmtId="0" fontId="0" fillId="0" borderId="0" xfId="0" applyBorder="1" applyAlignment="1">
      <alignment horizontal="left" wrapText="1"/>
    </xf>
    <xf numFmtId="0" fontId="20" fillId="31" borderId="0" xfId="0" applyFont="1" applyFill="1" applyBorder="1" applyAlignment="1">
      <alignment horizontal="center" vertical="center" wrapText="1"/>
    </xf>
    <xf numFmtId="0" fontId="20" fillId="31" borderId="0" xfId="0" applyFont="1" applyFill="1" applyAlignment="1">
      <alignment horizontal="center" vertical="center"/>
    </xf>
    <xf numFmtId="0" fontId="20" fillId="31" borderId="0" xfId="0" applyFont="1" applyFill="1" applyAlignment="1">
      <alignment horizontal="center" vertical="top"/>
    </xf>
    <xf numFmtId="0" fontId="0" fillId="0" borderId="0" xfId="0" applyBorder="1" applyAlignment="1">
      <alignment horizontal="left" vertical="center"/>
    </xf>
    <xf numFmtId="0" fontId="31" fillId="32" borderId="0" xfId="0" applyFont="1" applyFill="1" applyBorder="1" applyAlignment="1">
      <alignment horizontal="center" vertical="center"/>
    </xf>
    <xf numFmtId="0" fontId="21" fillId="7" borderId="0" xfId="0" applyFont="1" applyFill="1" applyAlignment="1">
      <alignment horizontal="center" vertical="center"/>
    </xf>
    <xf numFmtId="0" fontId="21" fillId="27" borderId="0" xfId="0" applyFont="1" applyFill="1" applyAlignment="1">
      <alignment horizontal="center" vertical="center"/>
    </xf>
    <xf numFmtId="0" fontId="25" fillId="0" borderId="0" xfId="0" applyFont="1" applyBorder="1" applyAlignment="1">
      <alignment horizontal="center" vertical="center"/>
    </xf>
    <xf numFmtId="0" fontId="21" fillId="33" borderId="0" xfId="0" applyFont="1" applyFill="1" applyAlignment="1">
      <alignment horizontal="center" vertical="center"/>
    </xf>
    <xf numFmtId="0" fontId="21" fillId="34" borderId="0" xfId="0" applyFont="1" applyFill="1" applyAlignment="1">
      <alignment horizontal="center" vertical="center"/>
    </xf>
    <xf numFmtId="0" fontId="25" fillId="0" borderId="0" xfId="0" applyFont="1" applyAlignment="1">
      <alignment horizontal="center"/>
    </xf>
    <xf numFmtId="0" fontId="0" fillId="0" borderId="0" xfId="0" applyFont="1" applyAlignment="1">
      <alignment horizontal="left" vertical="center" wrapText="1"/>
    </xf>
    <xf numFmtId="0" fontId="31" fillId="14" borderId="0" xfId="0" applyFont="1" applyFill="1" applyAlignment="1">
      <alignment horizontal="center" vertical="center"/>
    </xf>
    <xf numFmtId="0" fontId="21" fillId="35"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07CDR05172007-final"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4">
    <dxf>
      <font>
        <color indexed="10"/>
      </font>
    </dxf>
    <dxf>
      <font>
        <color indexed="12"/>
      </font>
    </dxf>
    <dxf>
      <font>
        <color indexed="12"/>
      </font>
    </dxf>
    <dxf>
      <font>
        <color indexed="10"/>
      </font>
    </dxf>
    <dxf>
      <font>
        <color indexed="10"/>
      </font>
    </dxf>
    <dxf>
      <font>
        <color indexed="12"/>
      </font>
    </dxf>
    <dxf>
      <font>
        <color indexed="12"/>
      </font>
    </dxf>
    <dxf>
      <font>
        <color indexed="10"/>
      </font>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6225"/>
          <c:y val="-0.00125"/>
        </c:manualLayout>
      </c:layout>
      <c:spPr>
        <a:noFill/>
        <a:ln w="3175">
          <a:noFill/>
        </a:ln>
      </c:spPr>
    </c:title>
    <c:plotArea>
      <c:layout>
        <c:manualLayout>
          <c:xMode val="edge"/>
          <c:yMode val="edge"/>
          <c:x val="0"/>
          <c:y val="0.05525"/>
          <c:w val="0.99475"/>
          <c:h val="0.8922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SummerSummary!$D$5:$M$5</c:f>
              <c:numCache/>
            </c:numRef>
          </c:cat>
          <c:val>
            <c:numRef>
              <c:f>SummerSummary!$D$11:$M$11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SummerSummary!$D$5:$M$5</c:f>
              <c:numCache/>
            </c:numRef>
          </c:cat>
          <c:val>
            <c:numRef>
              <c:f>SummerSummary!$D$29:$M$29</c:f>
              <c:numCache/>
            </c:numRef>
          </c:val>
          <c:smooth val="0"/>
        </c:ser>
        <c:ser>
          <c:idx val="2"/>
          <c:order val="2"/>
          <c:tx>
            <c:v>Forecast + Reserve Margin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val>
            <c:numRef>
              <c:f>SummerSummary!$D$130:$M$130</c:f>
              <c:numCache/>
            </c:numRef>
          </c:val>
          <c:smooth val="0"/>
        </c:ser>
        <c:marker val="1"/>
        <c:axId val="36338851"/>
        <c:axId val="58614204"/>
      </c:lineChart>
      <c:catAx>
        <c:axId val="36338851"/>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614204"/>
        <c:crosses val="autoZero"/>
        <c:auto val="1"/>
        <c:lblOffset val="100"/>
        <c:tickLblSkip val="1"/>
        <c:noMultiLvlLbl val="0"/>
      </c:catAx>
      <c:valAx>
        <c:axId val="58614204"/>
        <c:scaling>
          <c:orientation val="minMax"/>
          <c:min val="50000"/>
        </c:scaling>
        <c:axPos val="l"/>
        <c:title>
          <c:tx>
            <c:rich>
              <a:bodyPr vert="horz" rot="0" anchor="ctr"/>
              <a:lstStyle/>
              <a:p>
                <a:pPr algn="ctr">
                  <a:defRPr/>
                </a:pPr>
                <a:r>
                  <a:rPr lang="en-US" cap="none" sz="800" b="1" i="0" u="none" baseline="0">
                    <a:solidFill>
                      <a:srgbClr val="000000"/>
                    </a:solidFill>
                    <a:latin typeface="Arial"/>
                    <a:ea typeface="Arial"/>
                    <a:cs typeface="Arial"/>
                  </a:rPr>
                  <a:t>MW</a:t>
                </a:r>
              </a:p>
            </c:rich>
          </c:tx>
          <c:layout>
            <c:manualLayout>
              <c:xMode val="factor"/>
              <c:yMode val="factor"/>
              <c:x val="0.013"/>
              <c:y val="0.139"/>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338851"/>
        <c:crossesAt val="1"/>
        <c:crossBetween val="midCat"/>
        <c:dispUnits/>
      </c:valAx>
      <c:spPr>
        <a:noFill/>
        <a:ln>
          <a:noFill/>
        </a:ln>
      </c:spPr>
    </c:plotArea>
    <c:legend>
      <c:legendPos val="r"/>
      <c:layout>
        <c:manualLayout>
          <c:xMode val="edge"/>
          <c:yMode val="edge"/>
          <c:x val="0.21575"/>
          <c:y val="0.9595"/>
          <c:w val="0.625"/>
          <c:h val="0.032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2"/>
          <c:w val="0.99025"/>
          <c:h val="0.875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WinterSummary!$D$5:$M$5</c:f>
              <c:strCache/>
            </c:strRef>
          </c:cat>
          <c:val>
            <c:numRef>
              <c:f>WinterSummary!$D$11:$M$11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WinterSummary!$D$5:$M$5</c:f>
              <c:strCache/>
            </c:strRef>
          </c:cat>
          <c:val>
            <c:numRef>
              <c:f>WinterSummary!$D$29:$M$29</c:f>
              <c:numCache/>
            </c:numRef>
          </c:val>
          <c:smooth val="0"/>
        </c:ser>
        <c:ser>
          <c:idx val="2"/>
          <c:order val="2"/>
          <c:tx>
            <c:v>Forecast + Reserve Margin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val>
            <c:numRef>
              <c:f>WinterSummary!$D$68:$M$68</c:f>
              <c:numCache/>
            </c:numRef>
          </c:val>
          <c:smooth val="0"/>
        </c:ser>
        <c:marker val="1"/>
        <c:axId val="57765789"/>
        <c:axId val="50130054"/>
      </c:lineChart>
      <c:catAx>
        <c:axId val="57765789"/>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130054"/>
        <c:crosses val="autoZero"/>
        <c:auto val="1"/>
        <c:lblOffset val="100"/>
        <c:tickLblSkip val="1"/>
        <c:noMultiLvlLbl val="0"/>
      </c:catAx>
      <c:valAx>
        <c:axId val="50130054"/>
        <c:scaling>
          <c:orientation val="minMax"/>
          <c:min val="40000"/>
        </c:scaling>
        <c:axPos val="l"/>
        <c:title>
          <c:tx>
            <c:rich>
              <a:bodyPr vert="horz" rot="0" anchor="ctr"/>
              <a:lstStyle/>
              <a:p>
                <a:pPr algn="ctr">
                  <a:defRPr/>
                </a:pPr>
                <a:r>
                  <a:rPr lang="en-US" cap="none" sz="1400" b="0" i="0" u="none" baseline="0">
                    <a:solidFill>
                      <a:srgbClr val="000000"/>
                    </a:solidFill>
                    <a:latin typeface="Arial"/>
                    <a:ea typeface="Arial"/>
                    <a:cs typeface="Arial"/>
                  </a:rPr>
                  <a:t>MW</a:t>
                </a:r>
              </a:p>
            </c:rich>
          </c:tx>
          <c:layout>
            <c:manualLayout>
              <c:xMode val="factor"/>
              <c:yMode val="factor"/>
              <c:x val="0.01125"/>
              <c:y val="0.11675"/>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7765789"/>
        <c:crossesAt val="1"/>
        <c:crossBetween val="midCat"/>
        <c:dispUnits/>
      </c:valAx>
      <c:spPr>
        <a:noFill/>
        <a:ln>
          <a:noFill/>
        </a:ln>
      </c:spPr>
    </c:plotArea>
    <c:legend>
      <c:legendPos val="b"/>
      <c:layout>
        <c:manualLayout>
          <c:xMode val="edge"/>
          <c:yMode val="edge"/>
          <c:x val="0.16125"/>
          <c:y val="0.919"/>
          <c:w val="0.758"/>
          <c:h val="0.047"/>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b"/>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3</xdr:row>
      <xdr:rowOff>104775</xdr:rowOff>
    </xdr:from>
    <xdr:to>
      <xdr:col>18</xdr:col>
      <xdr:colOff>419100</xdr:colOff>
      <xdr:row>15</xdr:row>
      <xdr:rowOff>133350</xdr:rowOff>
    </xdr:to>
    <xdr:pic>
      <xdr:nvPicPr>
        <xdr:cNvPr id="1" name="Picture 1" descr="Ercot Logo"/>
        <xdr:cNvPicPr preferRelativeResize="1">
          <a:picLocks noChangeAspect="1"/>
        </xdr:cNvPicPr>
      </xdr:nvPicPr>
      <xdr:blipFill>
        <a:blip r:embed="rId1"/>
        <a:stretch>
          <a:fillRect/>
        </a:stretch>
      </xdr:blipFill>
      <xdr:spPr>
        <a:xfrm>
          <a:off x="8877300" y="590550"/>
          <a:ext cx="3657600" cy="1971675"/>
        </a:xfrm>
        <a:prstGeom prst="rect">
          <a:avLst/>
        </a:prstGeom>
        <a:noFill/>
        <a:ln w="9525" cmpd="sng">
          <a:noFill/>
        </a:ln>
      </xdr:spPr>
    </xdr:pic>
    <xdr:clientData/>
  </xdr:twoCellAnchor>
  <xdr:twoCellAnchor>
    <xdr:from>
      <xdr:col>7</xdr:col>
      <xdr:colOff>438150</xdr:colOff>
      <xdr:row>27</xdr:row>
      <xdr:rowOff>466725</xdr:rowOff>
    </xdr:from>
    <xdr:to>
      <xdr:col>19</xdr:col>
      <xdr:colOff>28575</xdr:colOff>
      <xdr:row>40</xdr:row>
      <xdr:rowOff>66675</xdr:rowOff>
    </xdr:to>
    <xdr:sp>
      <xdr:nvSpPr>
        <xdr:cNvPr id="2" name="TextBox 3"/>
        <xdr:cNvSpPr txBox="1">
          <a:spLocks noChangeArrowheads="1"/>
        </xdr:cNvSpPr>
      </xdr:nvSpPr>
      <xdr:spPr>
        <a:xfrm>
          <a:off x="5353050" y="5734050"/>
          <a:ext cx="7400925" cy="2667000"/>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May 2011
</a:t>
          </a:r>
          <a:r>
            <a:rPr lang="en-US" cap="none" sz="1400" b="0" i="0" u="none" baseline="0">
              <a:solidFill>
                <a:srgbClr val="000000"/>
              </a:solidFill>
              <a:latin typeface="Calibri"/>
              <a:ea typeface="Calibri"/>
              <a:cs typeface="Calibri"/>
            </a:rPr>
            <a:t>(June 9, 2011 Revision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28575</xdr:rowOff>
    </xdr:from>
    <xdr:to>
      <xdr:col>12</xdr:col>
      <xdr:colOff>504825</xdr:colOff>
      <xdr:row>95</xdr:row>
      <xdr:rowOff>47625</xdr:rowOff>
    </xdr:to>
    <xdr:graphicFrame>
      <xdr:nvGraphicFramePr>
        <xdr:cNvPr id="1" name="Chart 2"/>
        <xdr:cNvGraphicFramePr/>
      </xdr:nvGraphicFramePr>
      <xdr:xfrm>
        <a:off x="200025" y="9458325"/>
        <a:ext cx="9886950" cy="714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399</xdr:row>
      <xdr:rowOff>38100</xdr:rowOff>
    </xdr:from>
    <xdr:ext cx="2305050" cy="361950"/>
    <xdr:sp>
      <xdr:nvSpPr>
        <xdr:cNvPr id="1" name="TextBox 1"/>
        <xdr:cNvSpPr txBox="1">
          <a:spLocks noChangeArrowheads="1"/>
        </xdr:cNvSpPr>
      </xdr:nvSpPr>
      <xdr:spPr>
        <a:xfrm rot="20582107">
          <a:off x="542925" y="65446275"/>
          <a:ext cx="2305050"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447675</xdr:colOff>
      <xdr:row>412</xdr:row>
      <xdr:rowOff>104775</xdr:rowOff>
    </xdr:from>
    <xdr:ext cx="2295525" cy="361950"/>
    <xdr:sp>
      <xdr:nvSpPr>
        <xdr:cNvPr id="2" name="TextBox 2"/>
        <xdr:cNvSpPr txBox="1">
          <a:spLocks noChangeArrowheads="1"/>
        </xdr:cNvSpPr>
      </xdr:nvSpPr>
      <xdr:spPr>
        <a:xfrm rot="20582107">
          <a:off x="447675" y="6761797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610</xdr:row>
      <xdr:rowOff>0</xdr:rowOff>
    </xdr:from>
    <xdr:ext cx="2295525" cy="361950"/>
    <xdr:sp>
      <xdr:nvSpPr>
        <xdr:cNvPr id="3" name="TextBox 3"/>
        <xdr:cNvSpPr txBox="1">
          <a:spLocks noChangeArrowheads="1"/>
        </xdr:cNvSpPr>
      </xdr:nvSpPr>
      <xdr:spPr>
        <a:xfrm rot="20582107">
          <a:off x="0" y="9964102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622</xdr:row>
      <xdr:rowOff>0</xdr:rowOff>
    </xdr:from>
    <xdr:ext cx="2295525" cy="361950"/>
    <xdr:sp>
      <xdr:nvSpPr>
        <xdr:cNvPr id="4" name="TextBox 4"/>
        <xdr:cNvSpPr txBox="1">
          <a:spLocks noChangeArrowheads="1"/>
        </xdr:cNvSpPr>
      </xdr:nvSpPr>
      <xdr:spPr>
        <a:xfrm rot="20582107">
          <a:off x="0" y="10158412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645</xdr:row>
      <xdr:rowOff>0</xdr:rowOff>
    </xdr:from>
    <xdr:ext cx="2295525" cy="361950"/>
    <xdr:sp>
      <xdr:nvSpPr>
        <xdr:cNvPr id="5" name="TextBox 5"/>
        <xdr:cNvSpPr txBox="1">
          <a:spLocks noChangeArrowheads="1"/>
        </xdr:cNvSpPr>
      </xdr:nvSpPr>
      <xdr:spPr>
        <a:xfrm rot="20582107">
          <a:off x="0" y="10530840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679</xdr:row>
      <xdr:rowOff>0</xdr:rowOff>
    </xdr:from>
    <xdr:ext cx="2295525" cy="361950"/>
    <xdr:sp>
      <xdr:nvSpPr>
        <xdr:cNvPr id="6" name="TextBox 6"/>
        <xdr:cNvSpPr txBox="1">
          <a:spLocks noChangeArrowheads="1"/>
        </xdr:cNvSpPr>
      </xdr:nvSpPr>
      <xdr:spPr>
        <a:xfrm rot="20582107">
          <a:off x="0" y="11081385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709</xdr:row>
      <xdr:rowOff>0</xdr:rowOff>
    </xdr:from>
    <xdr:ext cx="2295525" cy="361950"/>
    <xdr:sp>
      <xdr:nvSpPr>
        <xdr:cNvPr id="7" name="TextBox 7"/>
        <xdr:cNvSpPr txBox="1">
          <a:spLocks noChangeArrowheads="1"/>
        </xdr:cNvSpPr>
      </xdr:nvSpPr>
      <xdr:spPr>
        <a:xfrm rot="20582107">
          <a:off x="0" y="11567160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53</xdr:row>
      <xdr:rowOff>28575</xdr:rowOff>
    </xdr:from>
    <xdr:to>
      <xdr:col>13</xdr:col>
      <xdr:colOff>114300</xdr:colOff>
      <xdr:row>98</xdr:row>
      <xdr:rowOff>114300</xdr:rowOff>
    </xdr:to>
    <xdr:graphicFrame>
      <xdr:nvGraphicFramePr>
        <xdr:cNvPr id="1" name="Chart 2"/>
        <xdr:cNvGraphicFramePr/>
      </xdr:nvGraphicFramePr>
      <xdr:xfrm>
        <a:off x="400050" y="10077450"/>
        <a:ext cx="10477500" cy="737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952500</xdr:colOff>
      <xdr:row>398</xdr:row>
      <xdr:rowOff>152400</xdr:rowOff>
    </xdr:from>
    <xdr:ext cx="2295525" cy="361950"/>
    <xdr:sp>
      <xdr:nvSpPr>
        <xdr:cNvPr id="1" name="TextBox 1"/>
        <xdr:cNvSpPr txBox="1">
          <a:spLocks noChangeArrowheads="1"/>
        </xdr:cNvSpPr>
      </xdr:nvSpPr>
      <xdr:spPr>
        <a:xfrm rot="20582107">
          <a:off x="952500" y="6525577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1047750</xdr:colOff>
      <xdr:row>412</xdr:row>
      <xdr:rowOff>123825</xdr:rowOff>
    </xdr:from>
    <xdr:ext cx="2295525" cy="361950"/>
    <xdr:sp>
      <xdr:nvSpPr>
        <xdr:cNvPr id="2" name="TextBox 2"/>
        <xdr:cNvSpPr txBox="1">
          <a:spLocks noChangeArrowheads="1"/>
        </xdr:cNvSpPr>
      </xdr:nvSpPr>
      <xdr:spPr>
        <a:xfrm rot="20582107">
          <a:off x="1047750" y="6749415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607</xdr:row>
      <xdr:rowOff>85725</xdr:rowOff>
    </xdr:from>
    <xdr:ext cx="2305050" cy="361950"/>
    <xdr:sp>
      <xdr:nvSpPr>
        <xdr:cNvPr id="3" name="TextBox 3"/>
        <xdr:cNvSpPr txBox="1">
          <a:spLocks noChangeArrowheads="1"/>
        </xdr:cNvSpPr>
      </xdr:nvSpPr>
      <xdr:spPr>
        <a:xfrm rot="20582107">
          <a:off x="0" y="99098100"/>
          <a:ext cx="2305050"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721</xdr:row>
      <xdr:rowOff>0</xdr:rowOff>
    </xdr:from>
    <xdr:ext cx="2295525" cy="361950"/>
    <xdr:sp>
      <xdr:nvSpPr>
        <xdr:cNvPr id="4" name="TextBox 4"/>
        <xdr:cNvSpPr txBox="1">
          <a:spLocks noChangeArrowheads="1"/>
        </xdr:cNvSpPr>
      </xdr:nvSpPr>
      <xdr:spPr>
        <a:xfrm rot="20582107">
          <a:off x="0" y="11747182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694</xdr:row>
      <xdr:rowOff>0</xdr:rowOff>
    </xdr:from>
    <xdr:ext cx="2295525" cy="361950"/>
    <xdr:sp>
      <xdr:nvSpPr>
        <xdr:cNvPr id="5" name="TextBox 5"/>
        <xdr:cNvSpPr txBox="1">
          <a:spLocks noChangeArrowheads="1"/>
        </xdr:cNvSpPr>
      </xdr:nvSpPr>
      <xdr:spPr>
        <a:xfrm rot="20582107">
          <a:off x="0" y="11309985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670</xdr:row>
      <xdr:rowOff>0</xdr:rowOff>
    </xdr:from>
    <xdr:ext cx="2295525" cy="361950"/>
    <xdr:sp>
      <xdr:nvSpPr>
        <xdr:cNvPr id="6" name="TextBox 6"/>
        <xdr:cNvSpPr txBox="1">
          <a:spLocks noChangeArrowheads="1"/>
        </xdr:cNvSpPr>
      </xdr:nvSpPr>
      <xdr:spPr>
        <a:xfrm rot="20582107">
          <a:off x="0" y="109213650"/>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640</xdr:row>
      <xdr:rowOff>66675</xdr:rowOff>
    </xdr:from>
    <xdr:ext cx="2305050" cy="361950"/>
    <xdr:sp>
      <xdr:nvSpPr>
        <xdr:cNvPr id="7" name="TextBox 7"/>
        <xdr:cNvSpPr txBox="1">
          <a:spLocks noChangeArrowheads="1"/>
        </xdr:cNvSpPr>
      </xdr:nvSpPr>
      <xdr:spPr>
        <a:xfrm rot="20582107">
          <a:off x="0" y="104422575"/>
          <a:ext cx="2305050"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oneCellAnchor>
    <xdr:from>
      <xdr:col>0</xdr:col>
      <xdr:colOff>0</xdr:colOff>
      <xdr:row>625</xdr:row>
      <xdr:rowOff>0</xdr:rowOff>
    </xdr:from>
    <xdr:ext cx="2295525" cy="361950"/>
    <xdr:sp>
      <xdr:nvSpPr>
        <xdr:cNvPr id="8" name="TextBox 8"/>
        <xdr:cNvSpPr txBox="1">
          <a:spLocks noChangeArrowheads="1"/>
        </xdr:cNvSpPr>
      </xdr:nvSpPr>
      <xdr:spPr>
        <a:xfrm rot="20582107">
          <a:off x="0" y="101927025"/>
          <a:ext cx="2295525" cy="361950"/>
        </a:xfrm>
        <a:prstGeom prst="rect">
          <a:avLst/>
        </a:prstGeom>
        <a:noFill/>
        <a:ln w="9525" cmpd="sng">
          <a:noFill/>
        </a:ln>
      </xdr:spPr>
      <xdr:txBody>
        <a:bodyPr vertOverflow="clip" wrap="square"/>
        <a:p>
          <a:pPr algn="l">
            <a:defRPr/>
          </a:pPr>
          <a:r>
            <a:rPr lang="en-US" cap="none" sz="1400" b="1" i="0" u="none" baseline="0">
              <a:solidFill>
                <a:srgbClr val="FF0000"/>
              </a:solidFill>
            </a:rPr>
            <a:t>Confidential Information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43</xdr:row>
      <xdr:rowOff>133350</xdr:rowOff>
    </xdr:from>
    <xdr:to>
      <xdr:col>14</xdr:col>
      <xdr:colOff>85725</xdr:colOff>
      <xdr:row>80</xdr:row>
      <xdr:rowOff>142875</xdr:rowOff>
    </xdr:to>
    <xdr:pic>
      <xdr:nvPicPr>
        <xdr:cNvPr id="1" name="Picture 3"/>
        <xdr:cNvPicPr preferRelativeResize="1">
          <a:picLocks noChangeAspect="1"/>
        </xdr:cNvPicPr>
      </xdr:nvPicPr>
      <xdr:blipFill>
        <a:blip r:embed="rId1"/>
        <a:stretch>
          <a:fillRect/>
        </a:stretch>
      </xdr:blipFill>
      <xdr:spPr>
        <a:xfrm>
          <a:off x="47625" y="7467600"/>
          <a:ext cx="8810625" cy="6000750"/>
        </a:xfrm>
        <a:prstGeom prst="rect">
          <a:avLst/>
        </a:prstGeom>
        <a:noFill/>
        <a:ln w="9525" cmpd="sng">
          <a:noFill/>
        </a:ln>
      </xdr:spPr>
    </xdr:pic>
    <xdr:clientData/>
  </xdr:twoCellAnchor>
  <xdr:twoCellAnchor editAs="oneCell">
    <xdr:from>
      <xdr:col>0</xdr:col>
      <xdr:colOff>0</xdr:colOff>
      <xdr:row>1</xdr:row>
      <xdr:rowOff>0</xdr:rowOff>
    </xdr:from>
    <xdr:to>
      <xdr:col>14</xdr:col>
      <xdr:colOff>66675</xdr:colOff>
      <xdr:row>40</xdr:row>
      <xdr:rowOff>85725</xdr:rowOff>
    </xdr:to>
    <xdr:pic>
      <xdr:nvPicPr>
        <xdr:cNvPr id="2" name="Picture 7"/>
        <xdr:cNvPicPr preferRelativeResize="1">
          <a:picLocks noChangeAspect="1"/>
        </xdr:cNvPicPr>
      </xdr:nvPicPr>
      <xdr:blipFill>
        <a:blip r:embed="rId2"/>
        <a:stretch>
          <a:fillRect/>
        </a:stretch>
      </xdr:blipFill>
      <xdr:spPr>
        <a:xfrm>
          <a:off x="0" y="571500"/>
          <a:ext cx="8839200" cy="6362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32</xdr:row>
      <xdr:rowOff>152400</xdr:rowOff>
    </xdr:from>
    <xdr:to>
      <xdr:col>27</xdr:col>
      <xdr:colOff>0</xdr:colOff>
      <xdr:row>51</xdr:row>
      <xdr:rowOff>9525</xdr:rowOff>
    </xdr:to>
    <xdr:graphicFrame>
      <xdr:nvGraphicFramePr>
        <xdr:cNvPr id="1" name="Chart 1"/>
        <xdr:cNvGraphicFramePr/>
      </xdr:nvGraphicFramePr>
      <xdr:xfrm>
        <a:off x="18440400" y="6010275"/>
        <a:ext cx="0" cy="293370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2" name="Chart 2"/>
        <xdr:cNvGraphicFramePr/>
      </xdr:nvGraphicFramePr>
      <xdr:xfrm>
        <a:off x="18440400" y="6010275"/>
        <a:ext cx="0" cy="29337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3" name="Chart 3"/>
        <xdr:cNvGraphicFramePr/>
      </xdr:nvGraphicFramePr>
      <xdr:xfrm>
        <a:off x="18440400" y="6010275"/>
        <a:ext cx="0" cy="293370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4" name="Chart 4"/>
        <xdr:cNvGraphicFramePr/>
      </xdr:nvGraphicFramePr>
      <xdr:xfrm>
        <a:off x="18440400" y="6010275"/>
        <a:ext cx="0" cy="29337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32</xdr:row>
      <xdr:rowOff>152400</xdr:rowOff>
    </xdr:from>
    <xdr:to>
      <xdr:col>27</xdr:col>
      <xdr:colOff>0</xdr:colOff>
      <xdr:row>51</xdr:row>
      <xdr:rowOff>9525</xdr:rowOff>
    </xdr:to>
    <xdr:graphicFrame>
      <xdr:nvGraphicFramePr>
        <xdr:cNvPr id="1" name="Chart 1"/>
        <xdr:cNvGraphicFramePr/>
      </xdr:nvGraphicFramePr>
      <xdr:xfrm>
        <a:off x="18135600" y="6010275"/>
        <a:ext cx="0" cy="293370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2" name="Chart 2"/>
        <xdr:cNvGraphicFramePr/>
      </xdr:nvGraphicFramePr>
      <xdr:xfrm>
        <a:off x="18135600" y="6010275"/>
        <a:ext cx="0" cy="29337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3" name="Chart 3"/>
        <xdr:cNvGraphicFramePr/>
      </xdr:nvGraphicFramePr>
      <xdr:xfrm>
        <a:off x="18135600" y="6010275"/>
        <a:ext cx="0" cy="293370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32</xdr:row>
      <xdr:rowOff>152400</xdr:rowOff>
    </xdr:from>
    <xdr:to>
      <xdr:col>27</xdr:col>
      <xdr:colOff>0</xdr:colOff>
      <xdr:row>51</xdr:row>
      <xdr:rowOff>9525</xdr:rowOff>
    </xdr:to>
    <xdr:graphicFrame>
      <xdr:nvGraphicFramePr>
        <xdr:cNvPr id="4" name="Chart 4"/>
        <xdr:cNvGraphicFramePr/>
      </xdr:nvGraphicFramePr>
      <xdr:xfrm>
        <a:off x="18135600" y="6010275"/>
        <a:ext cx="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K39"/>
  <sheetViews>
    <sheetView showGridLines="0" tabSelected="1" zoomScalePageLayoutView="0" workbookViewId="0" topLeftCell="F6">
      <selection activeCell="D1" sqref="D1"/>
    </sheetView>
  </sheetViews>
  <sheetFormatPr defaultColWidth="9.140625" defaultRowHeight="12.75"/>
  <cols>
    <col min="1" max="1" width="18.8515625" style="0" customWidth="1"/>
    <col min="8" max="8" width="16.57421875" style="0" customWidth="1"/>
  </cols>
  <sheetData>
    <row r="2" spans="1:8" ht="12.75">
      <c r="A2" s="208"/>
      <c r="B2" s="208"/>
      <c r="C2" s="208"/>
      <c r="D2" s="208"/>
      <c r="E2" s="208"/>
      <c r="F2" s="208"/>
      <c r="G2" s="208"/>
      <c r="H2" s="208"/>
    </row>
    <row r="3" spans="1:8" ht="12.75">
      <c r="A3" s="208"/>
      <c r="B3" s="208"/>
      <c r="C3" s="208"/>
      <c r="D3" s="208"/>
      <c r="E3" s="208"/>
      <c r="F3" s="208"/>
      <c r="G3" s="208"/>
      <c r="H3" s="208"/>
    </row>
    <row r="4" spans="1:8" ht="12.75">
      <c r="A4" s="208"/>
      <c r="B4" s="208"/>
      <c r="C4" s="208"/>
      <c r="D4" s="208"/>
      <c r="E4" s="208"/>
      <c r="F4" s="208"/>
      <c r="G4" s="208"/>
      <c r="H4" s="208"/>
    </row>
    <row r="5" spans="1:8" ht="12.75">
      <c r="A5" s="208"/>
      <c r="B5" s="208"/>
      <c r="C5" s="208"/>
      <c r="D5" s="208"/>
      <c r="E5" s="208"/>
      <c r="F5" s="208"/>
      <c r="G5" s="208"/>
      <c r="H5" s="208"/>
    </row>
    <row r="6" spans="1:8" ht="12.75">
      <c r="A6" s="208"/>
      <c r="B6" s="208"/>
      <c r="C6" s="208"/>
      <c r="D6" s="208"/>
      <c r="E6" s="208"/>
      <c r="F6" s="208"/>
      <c r="G6" s="208"/>
      <c r="H6" s="208"/>
    </row>
    <row r="7" spans="1:8" ht="12.75">
      <c r="A7" s="208"/>
      <c r="B7" s="208"/>
      <c r="C7" s="208"/>
      <c r="D7" s="208"/>
      <c r="E7" s="208"/>
      <c r="F7" s="208"/>
      <c r="G7" s="208"/>
      <c r="H7" s="208"/>
    </row>
    <row r="8" spans="1:8" ht="12.75">
      <c r="A8" s="208"/>
      <c r="B8" s="208"/>
      <c r="C8" s="208"/>
      <c r="D8" s="208"/>
      <c r="E8" s="208"/>
      <c r="F8" s="208"/>
      <c r="G8" s="208"/>
      <c r="H8" s="208"/>
    </row>
    <row r="9" spans="1:8" ht="12.75">
      <c r="A9" s="208"/>
      <c r="B9" s="208"/>
      <c r="C9" s="208"/>
      <c r="D9" s="208"/>
      <c r="E9" s="208"/>
      <c r="F9" s="208"/>
      <c r="G9" s="208"/>
      <c r="H9" s="208"/>
    </row>
    <row r="10" spans="1:8" ht="12.75">
      <c r="A10" s="208"/>
      <c r="B10" s="208"/>
      <c r="C10" s="208"/>
      <c r="D10" s="208"/>
      <c r="E10" s="208"/>
      <c r="F10" s="208"/>
      <c r="G10" s="208"/>
      <c r="H10" s="208"/>
    </row>
    <row r="11" spans="1:10" ht="12.75">
      <c r="A11" s="208"/>
      <c r="B11" s="208"/>
      <c r="C11" s="208"/>
      <c r="D11" s="208"/>
      <c r="E11" s="208"/>
      <c r="F11" s="208"/>
      <c r="G11" s="208"/>
      <c r="H11" s="208"/>
      <c r="J11" t="s">
        <v>278</v>
      </c>
    </row>
    <row r="12" spans="1:8" ht="12.75">
      <c r="A12" s="208"/>
      <c r="B12" s="208"/>
      <c r="C12" s="208"/>
      <c r="D12" s="208"/>
      <c r="E12" s="208"/>
      <c r="F12" s="208"/>
      <c r="G12" s="208"/>
      <c r="H12" s="208"/>
    </row>
    <row r="13" spans="1:8" ht="12.75">
      <c r="A13" s="208"/>
      <c r="B13" s="208"/>
      <c r="C13" s="208"/>
      <c r="D13" s="208"/>
      <c r="E13" s="208"/>
      <c r="F13" s="208"/>
      <c r="G13" s="208"/>
      <c r="H13" s="208"/>
    </row>
    <row r="14" spans="1:8" ht="12.75">
      <c r="A14" s="208"/>
      <c r="B14" s="208"/>
      <c r="C14" s="208"/>
      <c r="D14" s="208"/>
      <c r="E14" s="208"/>
      <c r="F14" s="208"/>
      <c r="G14" s="208"/>
      <c r="H14" s="208"/>
    </row>
    <row r="15" spans="1:8" ht="12.75">
      <c r="A15" s="208"/>
      <c r="B15" s="208"/>
      <c r="C15" s="208"/>
      <c r="D15" s="208"/>
      <c r="E15" s="208"/>
      <c r="F15" s="208"/>
      <c r="G15" s="208"/>
      <c r="H15" s="208"/>
    </row>
    <row r="16" spans="1:8" ht="12.75">
      <c r="A16" s="213"/>
      <c r="B16" s="213"/>
      <c r="C16" s="213"/>
      <c r="D16" s="213"/>
      <c r="E16" s="213"/>
      <c r="F16" s="213"/>
      <c r="G16" s="213"/>
      <c r="H16" s="213"/>
    </row>
    <row r="17" spans="1:8" ht="12.75">
      <c r="A17" s="213"/>
      <c r="B17" s="213"/>
      <c r="C17" s="213"/>
      <c r="D17" s="213"/>
      <c r="E17" s="213"/>
      <c r="F17" s="213"/>
      <c r="G17" s="213"/>
      <c r="H17" s="213"/>
    </row>
    <row r="18" spans="1:8" ht="12.75">
      <c r="A18" s="213"/>
      <c r="B18" s="213"/>
      <c r="C18" s="213"/>
      <c r="D18" s="213"/>
      <c r="E18" s="213"/>
      <c r="F18" s="213"/>
      <c r="G18" s="213"/>
      <c r="H18" s="213"/>
    </row>
    <row r="19" spans="1:8" ht="12.75">
      <c r="A19" s="213"/>
      <c r="B19" s="213"/>
      <c r="C19" s="213"/>
      <c r="D19" s="213"/>
      <c r="E19" s="213"/>
      <c r="F19" s="213"/>
      <c r="G19" s="213"/>
      <c r="H19" s="213"/>
    </row>
    <row r="20" spans="1:8" ht="12.75">
      <c r="A20" s="213"/>
      <c r="B20" s="213"/>
      <c r="C20" s="213"/>
      <c r="D20" s="213"/>
      <c r="E20" s="213"/>
      <c r="F20" s="213"/>
      <c r="G20" s="213"/>
      <c r="H20" s="213"/>
    </row>
    <row r="22" spans="1:11" ht="60" customHeight="1">
      <c r="A22" s="209"/>
      <c r="B22" s="209"/>
      <c r="C22" s="209"/>
      <c r="D22" s="209"/>
      <c r="E22" s="209"/>
      <c r="F22" s="209"/>
      <c r="G22" s="209"/>
      <c r="H22" s="209"/>
      <c r="I22" s="96"/>
      <c r="J22" s="97"/>
      <c r="K22" s="97"/>
    </row>
    <row r="23" spans="1:8" ht="12.75">
      <c r="A23" s="210"/>
      <c r="B23" s="210"/>
      <c r="C23" s="210"/>
      <c r="D23" s="210"/>
      <c r="E23" s="210"/>
      <c r="F23" s="210"/>
      <c r="G23" s="210"/>
      <c r="H23" s="210"/>
    </row>
    <row r="24" spans="1:8" ht="12.75">
      <c r="A24" s="210"/>
      <c r="B24" s="210"/>
      <c r="C24" s="210"/>
      <c r="D24" s="210"/>
      <c r="E24" s="210"/>
      <c r="F24" s="210"/>
      <c r="G24" s="210"/>
      <c r="H24" s="210"/>
    </row>
    <row r="25" spans="1:8" ht="12.75">
      <c r="A25" s="214"/>
      <c r="B25" s="214"/>
      <c r="C25" s="214"/>
      <c r="D25" s="214"/>
      <c r="E25" s="214"/>
      <c r="F25" s="214"/>
      <c r="G25" s="214"/>
      <c r="H25" s="214"/>
    </row>
    <row r="26" spans="1:9" ht="26.25" customHeight="1">
      <c r="A26" s="210"/>
      <c r="B26" s="210"/>
      <c r="C26" s="210"/>
      <c r="D26" s="210"/>
      <c r="E26" s="210"/>
      <c r="F26" s="210"/>
      <c r="G26" s="210"/>
      <c r="H26" s="210"/>
      <c r="I26" s="99"/>
    </row>
    <row r="27" ht="22.5">
      <c r="F27" s="98"/>
    </row>
    <row r="28" spans="1:9" ht="54.75" customHeight="1">
      <c r="A28" s="211"/>
      <c r="B28" s="212"/>
      <c r="C28" s="212"/>
      <c r="D28" s="212"/>
      <c r="E28" s="212"/>
      <c r="F28" s="212"/>
      <c r="G28" s="212"/>
      <c r="H28" s="212"/>
      <c r="I28" s="100"/>
    </row>
    <row r="37" spans="1:9" ht="24" customHeight="1">
      <c r="A37" s="207"/>
      <c r="B37" s="207"/>
      <c r="C37" s="207"/>
      <c r="D37" s="207"/>
      <c r="E37" s="207"/>
      <c r="F37" s="207"/>
      <c r="G37" s="207"/>
      <c r="H37" s="207"/>
      <c r="I37" s="101"/>
    </row>
    <row r="38" spans="1:9" ht="24" customHeight="1">
      <c r="A38" s="207"/>
      <c r="B38" s="207"/>
      <c r="C38" s="207"/>
      <c r="D38" s="207"/>
      <c r="E38" s="207"/>
      <c r="F38" s="207"/>
      <c r="G38" s="207"/>
      <c r="H38" s="207"/>
      <c r="I38" s="101"/>
    </row>
    <row r="39" spans="1:9" ht="24" customHeight="1">
      <c r="A39" s="207"/>
      <c r="B39" s="207"/>
      <c r="C39" s="207"/>
      <c r="D39" s="207"/>
      <c r="E39" s="207"/>
      <c r="F39" s="207"/>
      <c r="G39" s="207"/>
      <c r="H39" s="207"/>
      <c r="I39" s="101"/>
    </row>
  </sheetData>
  <sheetProtection/>
  <mergeCells count="10">
    <mergeCell ref="A37:H37"/>
    <mergeCell ref="A38:H38"/>
    <mergeCell ref="A39:H39"/>
    <mergeCell ref="A2:H15"/>
    <mergeCell ref="A22:H22"/>
    <mergeCell ref="A26:H26"/>
    <mergeCell ref="A28:H28"/>
    <mergeCell ref="A23:H24"/>
    <mergeCell ref="A16:H20"/>
    <mergeCell ref="A25:H25"/>
  </mergeCells>
  <printOptions/>
  <pageMargins left="0.75" right="0.75" top="1" bottom="1" header="0.5" footer="0.5"/>
  <pageSetup fitToHeight="1" fitToWidth="1" horizontalDpi="600" verticalDpi="600" orientation="landscape" scale="64" r:id="rId2"/>
  <drawing r:id="rId1"/>
</worksheet>
</file>

<file path=xl/worksheets/sheet10.xml><?xml version="1.0" encoding="utf-8"?>
<worksheet xmlns="http://schemas.openxmlformats.org/spreadsheetml/2006/main" xmlns:r="http://schemas.openxmlformats.org/officeDocument/2006/relationships">
  <sheetPr>
    <tabColor indexed="34"/>
    <pageSetUpPr fitToPage="1"/>
  </sheetPr>
  <dimension ref="A1:O1"/>
  <sheetViews>
    <sheetView zoomScalePageLayoutView="0" workbookViewId="0" topLeftCell="A1">
      <selection activeCell="A1" sqref="A1:O1"/>
    </sheetView>
  </sheetViews>
  <sheetFormatPr defaultColWidth="9.140625" defaultRowHeight="12.75"/>
  <cols>
    <col min="13" max="13" width="11.140625" style="0" customWidth="1"/>
    <col min="14" max="14" width="10.7109375" style="0" customWidth="1"/>
  </cols>
  <sheetData>
    <row r="1" spans="1:15" ht="45" customHeight="1">
      <c r="A1" s="240" t="s">
        <v>723</v>
      </c>
      <c r="B1" s="240"/>
      <c r="C1" s="240"/>
      <c r="D1" s="240"/>
      <c r="E1" s="240"/>
      <c r="F1" s="240"/>
      <c r="G1" s="240"/>
      <c r="H1" s="240"/>
      <c r="I1" s="240"/>
      <c r="J1" s="240"/>
      <c r="K1" s="240"/>
      <c r="L1" s="240"/>
      <c r="M1" s="240"/>
      <c r="N1" s="240"/>
      <c r="O1" s="240"/>
    </row>
    <row r="38" ht="9.75" customHeight="1"/>
  </sheetData>
  <sheetProtection/>
  <mergeCells count="1">
    <mergeCell ref="A1:O1"/>
  </mergeCells>
  <printOptions/>
  <pageMargins left="0.75" right="0.75" top="1" bottom="1" header="0.5" footer="0.5"/>
  <pageSetup fitToHeight="2" fitToWidth="1" horizontalDpi="1200" verticalDpi="1200" orientation="landscape" scale="80" r:id="rId2"/>
  <drawing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V84"/>
  <sheetViews>
    <sheetView showGridLines="0" zoomScaleSheetLayoutView="100" zoomScalePageLayoutView="0" workbookViewId="0" topLeftCell="A1">
      <selection activeCell="B1" sqref="B1:L2"/>
    </sheetView>
  </sheetViews>
  <sheetFormatPr defaultColWidth="9.140625" defaultRowHeight="12.75"/>
  <cols>
    <col min="1" max="1" width="4.140625" style="0" customWidth="1"/>
    <col min="2" max="4" width="10.8515625" style="0" customWidth="1"/>
    <col min="5" max="13" width="11.140625" style="0" customWidth="1"/>
    <col min="14" max="17" width="10.8515625" style="0" customWidth="1"/>
    <col min="18" max="19" width="7.7109375" style="0" bestFit="1"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241" t="s">
        <v>311</v>
      </c>
      <c r="C1" s="241"/>
      <c r="D1" s="241"/>
      <c r="E1" s="241"/>
      <c r="F1" s="241"/>
      <c r="G1" s="241"/>
      <c r="H1" s="241"/>
      <c r="I1" s="241"/>
      <c r="J1" s="241"/>
      <c r="K1" s="241"/>
      <c r="L1" s="241"/>
    </row>
    <row r="2" spans="2:12" ht="12.75" customHeight="1">
      <c r="B2" s="241"/>
      <c r="C2" s="241"/>
      <c r="D2" s="241"/>
      <c r="E2" s="241"/>
      <c r="F2" s="241"/>
      <c r="G2" s="241"/>
      <c r="H2" s="241"/>
      <c r="I2" s="241"/>
      <c r="J2" s="241"/>
      <c r="K2" s="241"/>
      <c r="L2" s="241"/>
    </row>
    <row r="3" spans="1:9" ht="12.75" customHeight="1">
      <c r="A3" s="23"/>
      <c r="B3" s="2"/>
      <c r="C3" s="2"/>
      <c r="D3" s="2"/>
      <c r="E3" s="2"/>
      <c r="F3" s="2"/>
      <c r="G3" s="2"/>
      <c r="H3" s="2"/>
      <c r="I3" s="23"/>
    </row>
    <row r="4" spans="1:12" ht="66" customHeight="1">
      <c r="A4" s="23"/>
      <c r="B4" s="222" t="s">
        <v>1536</v>
      </c>
      <c r="C4" s="222"/>
      <c r="D4" s="222"/>
      <c r="E4" s="222"/>
      <c r="F4" s="222"/>
      <c r="G4" s="222"/>
      <c r="H4" s="222"/>
      <c r="I4" s="222"/>
      <c r="J4" s="222"/>
      <c r="K4" s="222"/>
      <c r="L4" s="222"/>
    </row>
    <row r="5" spans="1:2" ht="12.75" customHeight="1">
      <c r="A5" s="23"/>
      <c r="B5" s="41"/>
    </row>
    <row r="6" spans="1:12" ht="12.75" customHeight="1">
      <c r="A6" s="23"/>
      <c r="B6" s="41"/>
      <c r="C6" s="189"/>
      <c r="D6" s="189"/>
      <c r="E6" s="189"/>
      <c r="F6" s="189"/>
      <c r="G6" s="189"/>
      <c r="H6" s="189"/>
      <c r="I6" s="189"/>
      <c r="J6" s="189"/>
      <c r="K6" s="189"/>
      <c r="L6" s="189"/>
    </row>
    <row r="7" spans="2:12" ht="12.75" customHeight="1">
      <c r="B7" s="81"/>
      <c r="C7" s="242" t="s">
        <v>725</v>
      </c>
      <c r="D7" s="242"/>
      <c r="E7" s="242"/>
      <c r="F7" s="242"/>
      <c r="G7" s="242"/>
      <c r="H7" s="242"/>
      <c r="I7" s="242"/>
      <c r="J7" s="242"/>
      <c r="K7" s="242"/>
      <c r="L7" s="242"/>
    </row>
    <row r="8" spans="2:12" ht="12.75" customHeight="1">
      <c r="B8" s="81" t="s">
        <v>726</v>
      </c>
      <c r="C8" s="82">
        <v>2011</v>
      </c>
      <c r="D8" s="82">
        <v>2012</v>
      </c>
      <c r="E8" s="82">
        <v>2013</v>
      </c>
      <c r="F8" s="82">
        <v>2014</v>
      </c>
      <c r="G8" s="82">
        <v>2015</v>
      </c>
      <c r="H8" s="82">
        <v>2016</v>
      </c>
      <c r="I8" s="82">
        <v>2017</v>
      </c>
      <c r="J8" s="82">
        <v>2018</v>
      </c>
      <c r="K8" s="82">
        <v>2019</v>
      </c>
      <c r="L8" s="82">
        <v>2020</v>
      </c>
    </row>
    <row r="9" spans="2:8" ht="12.75">
      <c r="B9" s="81"/>
      <c r="C9" s="82"/>
      <c r="D9" s="82"/>
      <c r="E9" s="82"/>
      <c r="F9" s="82"/>
      <c r="G9" s="82"/>
      <c r="H9" s="82"/>
    </row>
    <row r="10" spans="2:12" ht="12.75">
      <c r="B10" s="87" t="s">
        <v>727</v>
      </c>
      <c r="C10" s="186">
        <v>93.7</v>
      </c>
      <c r="D10" s="186">
        <v>193.7</v>
      </c>
      <c r="E10" s="186">
        <v>193.7</v>
      </c>
      <c r="F10" s="186">
        <v>193.7</v>
      </c>
      <c r="G10" s="186">
        <v>193.7</v>
      </c>
      <c r="H10" s="186">
        <v>193.7</v>
      </c>
      <c r="I10" s="186">
        <v>193.7</v>
      </c>
      <c r="J10" s="187">
        <v>193.7</v>
      </c>
      <c r="K10" s="187">
        <v>193.7</v>
      </c>
      <c r="L10" s="187">
        <v>193.7</v>
      </c>
    </row>
    <row r="11" spans="2:12" ht="12.75" customHeight="1">
      <c r="B11" s="87" t="s">
        <v>728</v>
      </c>
      <c r="C11" s="186">
        <v>19034</v>
      </c>
      <c r="D11" s="186">
        <v>19959</v>
      </c>
      <c r="E11" s="186">
        <v>19959</v>
      </c>
      <c r="F11" s="186">
        <v>19959</v>
      </c>
      <c r="G11" s="186">
        <v>19959</v>
      </c>
      <c r="H11" s="186">
        <v>19959</v>
      </c>
      <c r="I11" s="187">
        <v>20619</v>
      </c>
      <c r="J11" s="187">
        <v>20619</v>
      </c>
      <c r="K11" s="187">
        <v>20619</v>
      </c>
      <c r="L11" s="187">
        <v>20619</v>
      </c>
    </row>
    <row r="12" spans="2:22" ht="12.75" customHeight="1">
      <c r="B12" s="81" t="s">
        <v>729</v>
      </c>
      <c r="C12" s="186">
        <v>46942.5</v>
      </c>
      <c r="D12" s="186">
        <v>47665.26091500005</v>
      </c>
      <c r="E12" s="186">
        <v>47704.900915000064</v>
      </c>
      <c r="F12" s="186">
        <v>48502.16091500005</v>
      </c>
      <c r="G12" s="186">
        <v>50679.42091500005</v>
      </c>
      <c r="H12" s="186">
        <v>50696.68091500005</v>
      </c>
      <c r="I12" s="187">
        <v>51014.06</v>
      </c>
      <c r="J12" s="187">
        <v>51014.06</v>
      </c>
      <c r="K12" s="187">
        <v>51014.06</v>
      </c>
      <c r="L12" s="187">
        <v>51014.06</v>
      </c>
      <c r="M12" s="191"/>
      <c r="N12" s="191"/>
      <c r="O12" s="191"/>
      <c r="P12" s="191"/>
      <c r="Q12" s="191"/>
      <c r="R12" s="191"/>
      <c r="S12" s="191"/>
      <c r="T12" s="191"/>
      <c r="U12" s="191"/>
      <c r="V12" s="191"/>
    </row>
    <row r="13" spans="2:12" ht="12.75" customHeight="1">
      <c r="B13" s="87" t="s">
        <v>730</v>
      </c>
      <c r="C13" s="186">
        <v>5131</v>
      </c>
      <c r="D13" s="186">
        <v>5131</v>
      </c>
      <c r="E13" s="186">
        <v>5131</v>
      </c>
      <c r="F13" s="186">
        <v>5131</v>
      </c>
      <c r="G13" s="186">
        <v>5131</v>
      </c>
      <c r="H13" s="186">
        <v>5131</v>
      </c>
      <c r="I13" s="187">
        <v>5131</v>
      </c>
      <c r="J13" s="187">
        <v>5131</v>
      </c>
      <c r="K13" s="187">
        <v>5131</v>
      </c>
      <c r="L13" s="187">
        <v>5131</v>
      </c>
    </row>
    <row r="14" spans="2:12" ht="12.75" customHeight="1">
      <c r="B14" s="87" t="s">
        <v>731</v>
      </c>
      <c r="C14" s="186">
        <v>601</v>
      </c>
      <c r="D14" s="186">
        <v>601</v>
      </c>
      <c r="E14" s="186">
        <v>601</v>
      </c>
      <c r="F14" s="186">
        <v>601</v>
      </c>
      <c r="G14" s="186">
        <v>601</v>
      </c>
      <c r="H14" s="186">
        <v>1221</v>
      </c>
      <c r="I14" s="187">
        <v>1841</v>
      </c>
      <c r="J14" s="187">
        <v>1841</v>
      </c>
      <c r="K14" s="187">
        <v>1841</v>
      </c>
      <c r="L14" s="187">
        <v>1841</v>
      </c>
    </row>
    <row r="15" spans="2:12" ht="12.75" customHeight="1">
      <c r="B15" s="87" t="s">
        <v>440</v>
      </c>
      <c r="C15" s="186">
        <v>537.2</v>
      </c>
      <c r="D15" s="186">
        <v>537.2</v>
      </c>
      <c r="E15" s="186">
        <v>537.2</v>
      </c>
      <c r="F15" s="186">
        <v>537.2</v>
      </c>
      <c r="G15" s="186">
        <v>537.2</v>
      </c>
      <c r="H15" s="186">
        <v>537.2</v>
      </c>
      <c r="I15" s="186">
        <v>537.2</v>
      </c>
      <c r="J15" s="187">
        <v>537.2</v>
      </c>
      <c r="K15" s="187">
        <v>537.2</v>
      </c>
      <c r="L15" s="187">
        <v>537.2</v>
      </c>
    </row>
    <row r="16" spans="2:12" ht="12.75" customHeight="1">
      <c r="B16" s="87" t="s">
        <v>732</v>
      </c>
      <c r="C16" s="186">
        <v>835</v>
      </c>
      <c r="D16" s="186">
        <v>887.7044999999999</v>
      </c>
      <c r="E16" s="186">
        <v>932.9445</v>
      </c>
      <c r="F16" s="186">
        <v>952.5185</v>
      </c>
      <c r="G16" s="186">
        <v>952.5185</v>
      </c>
      <c r="H16" s="186">
        <v>952.5185</v>
      </c>
      <c r="I16" s="186">
        <v>952.5185</v>
      </c>
      <c r="J16" s="186">
        <v>952.5185</v>
      </c>
      <c r="K16" s="186">
        <v>952.5185</v>
      </c>
      <c r="L16" s="186">
        <v>952.5185</v>
      </c>
    </row>
    <row r="17" spans="2:12" ht="12.75" customHeight="1">
      <c r="B17" s="87" t="s">
        <v>1277</v>
      </c>
      <c r="C17" s="186">
        <v>0</v>
      </c>
      <c r="D17" s="186">
        <v>90</v>
      </c>
      <c r="E17" s="186">
        <v>90</v>
      </c>
      <c r="F17" s="186">
        <v>90</v>
      </c>
      <c r="G17" s="186">
        <v>90</v>
      </c>
      <c r="H17" s="186">
        <v>90</v>
      </c>
      <c r="I17" s="186">
        <v>90</v>
      </c>
      <c r="J17" s="186">
        <v>90</v>
      </c>
      <c r="K17" s="186">
        <v>90</v>
      </c>
      <c r="L17" s="186">
        <v>90</v>
      </c>
    </row>
    <row r="18" spans="2:12" ht="12.75" customHeight="1">
      <c r="B18" s="63" t="s">
        <v>733</v>
      </c>
      <c r="C18" s="186">
        <f>SUM(C10:C17)</f>
        <v>73174.4</v>
      </c>
      <c r="D18" s="186">
        <f aca="true" t="shared" si="0" ref="D18:L18">SUM(D10:D17)</f>
        <v>75064.86541500005</v>
      </c>
      <c r="E18" s="186">
        <f t="shared" si="0"/>
        <v>75149.74541500006</v>
      </c>
      <c r="F18" s="186">
        <f t="shared" si="0"/>
        <v>75966.57941500006</v>
      </c>
      <c r="G18" s="186">
        <f t="shared" si="0"/>
        <v>78143.83941500005</v>
      </c>
      <c r="H18" s="186">
        <f t="shared" si="0"/>
        <v>78781.09941500005</v>
      </c>
      <c r="I18" s="186">
        <f t="shared" si="0"/>
        <v>80378.4785</v>
      </c>
      <c r="J18" s="186">
        <f t="shared" si="0"/>
        <v>80378.4785</v>
      </c>
      <c r="K18" s="186">
        <f t="shared" si="0"/>
        <v>80378.4785</v>
      </c>
      <c r="L18" s="186">
        <f t="shared" si="0"/>
        <v>80378.4785</v>
      </c>
    </row>
    <row r="19" spans="2:12" ht="12.75" customHeight="1">
      <c r="B19" s="63"/>
      <c r="C19" s="83"/>
      <c r="D19" s="83"/>
      <c r="E19" s="83"/>
      <c r="F19" s="83"/>
      <c r="G19" s="83"/>
      <c r="H19" s="83"/>
      <c r="I19" s="83"/>
      <c r="J19" s="83"/>
      <c r="K19" s="83"/>
      <c r="L19" s="83"/>
    </row>
    <row r="20" spans="2:8" ht="12.75" customHeight="1">
      <c r="B20" s="14"/>
      <c r="C20" s="83"/>
      <c r="D20" s="83"/>
      <c r="E20" s="83"/>
      <c r="F20" s="83"/>
      <c r="G20" s="83"/>
      <c r="H20" s="83"/>
    </row>
    <row r="21" spans="2:12" ht="12.75" customHeight="1">
      <c r="B21" s="81"/>
      <c r="C21" s="242" t="s">
        <v>734</v>
      </c>
      <c r="D21" s="242"/>
      <c r="E21" s="242"/>
      <c r="F21" s="242"/>
      <c r="G21" s="242"/>
      <c r="H21" s="242"/>
      <c r="I21" s="242"/>
      <c r="J21" s="242"/>
      <c r="K21" s="242"/>
      <c r="L21" s="242"/>
    </row>
    <row r="22" spans="2:12" ht="12.75" customHeight="1">
      <c r="B22" s="81" t="s">
        <v>726</v>
      </c>
      <c r="C22" s="82">
        <v>2011</v>
      </c>
      <c r="D22" s="82">
        <v>2012</v>
      </c>
      <c r="E22" s="82">
        <v>2013</v>
      </c>
      <c r="F22" s="82">
        <v>2014</v>
      </c>
      <c r="G22" s="82">
        <v>2015</v>
      </c>
      <c r="H22" s="82">
        <v>2016</v>
      </c>
      <c r="I22" s="82">
        <v>2017</v>
      </c>
      <c r="J22" s="82">
        <v>2018</v>
      </c>
      <c r="K22" s="82">
        <v>2019</v>
      </c>
      <c r="L22" s="82">
        <v>2020</v>
      </c>
    </row>
    <row r="23" spans="2:8" ht="12.75" customHeight="1">
      <c r="B23" s="81"/>
      <c r="C23" s="83"/>
      <c r="D23" s="83"/>
      <c r="E23" s="83"/>
      <c r="F23" s="83"/>
      <c r="G23" s="83"/>
      <c r="H23" s="83"/>
    </row>
    <row r="24" spans="2:13" ht="12.75" customHeight="1">
      <c r="B24" s="87" t="s">
        <v>727</v>
      </c>
      <c r="C24" s="84">
        <f aca="true" t="shared" si="1" ref="C24:H31">C10/C$18</f>
        <v>0.0012805024708094637</v>
      </c>
      <c r="D24" s="84">
        <f t="shared" si="1"/>
        <v>0.00258043492024024</v>
      </c>
      <c r="E24" s="84">
        <f t="shared" si="1"/>
        <v>0.0025775203752232147</v>
      </c>
      <c r="F24" s="84">
        <f t="shared" si="1"/>
        <v>0.002549805473560032</v>
      </c>
      <c r="G24" s="84">
        <f t="shared" si="1"/>
        <v>0.002478762260084426</v>
      </c>
      <c r="H24" s="84">
        <f t="shared" si="1"/>
        <v>0.0024587115620160944</v>
      </c>
      <c r="I24" s="84">
        <f aca="true" t="shared" si="2" ref="I24:L31">I10/I$18</f>
        <v>0.0024098490493322786</v>
      </c>
      <c r="J24" s="84">
        <f t="shared" si="2"/>
        <v>0.0024098490493322786</v>
      </c>
      <c r="K24" s="84">
        <f t="shared" si="2"/>
        <v>0.0024098490493322786</v>
      </c>
      <c r="L24" s="84">
        <f t="shared" si="2"/>
        <v>0.0024098490493322786</v>
      </c>
      <c r="M24" s="84"/>
    </row>
    <row r="25" spans="2:13" ht="12.75" customHeight="1">
      <c r="B25" s="87" t="s">
        <v>728</v>
      </c>
      <c r="C25" s="84">
        <f t="shared" si="1"/>
        <v>0.26011829273625753</v>
      </c>
      <c r="D25" s="84">
        <f t="shared" si="1"/>
        <v>0.265890039096928</v>
      </c>
      <c r="E25" s="84">
        <f t="shared" si="1"/>
        <v>0.2655897220912759</v>
      </c>
      <c r="F25" s="84">
        <f t="shared" si="1"/>
        <v>0.2627339568755017</v>
      </c>
      <c r="G25" s="84">
        <f t="shared" si="1"/>
        <v>0.2554136084100416</v>
      </c>
      <c r="H25" s="84">
        <f t="shared" si="1"/>
        <v>0.25334756874692427</v>
      </c>
      <c r="I25" s="84">
        <f t="shared" si="2"/>
        <v>0.25652389028488515</v>
      </c>
      <c r="J25" s="84">
        <f t="shared" si="2"/>
        <v>0.25652389028488515</v>
      </c>
      <c r="K25" s="84">
        <f t="shared" si="2"/>
        <v>0.25652389028488515</v>
      </c>
      <c r="L25" s="84">
        <f t="shared" si="2"/>
        <v>0.25652389028488515</v>
      </c>
      <c r="M25" s="84"/>
    </row>
    <row r="26" spans="2:13" ht="12.75">
      <c r="B26" s="81" t="s">
        <v>729</v>
      </c>
      <c r="C26" s="84">
        <f t="shared" si="1"/>
        <v>0.6415153386976866</v>
      </c>
      <c r="D26" s="84">
        <f t="shared" si="1"/>
        <v>0.634987629052289</v>
      </c>
      <c r="E26" s="84">
        <f t="shared" si="1"/>
        <v>0.6347979045246115</v>
      </c>
      <c r="F26" s="84">
        <f t="shared" si="1"/>
        <v>0.6384670902455166</v>
      </c>
      <c r="G26" s="84">
        <f t="shared" si="1"/>
        <v>0.648540195802971</v>
      </c>
      <c r="H26" s="84">
        <f t="shared" si="1"/>
        <v>0.6435132448195731</v>
      </c>
      <c r="I26" s="84">
        <f t="shared" si="2"/>
        <v>0.6346731233535354</v>
      </c>
      <c r="J26" s="84">
        <f t="shared" si="2"/>
        <v>0.6346731233535354</v>
      </c>
      <c r="K26" s="84">
        <f t="shared" si="2"/>
        <v>0.6346731233535354</v>
      </c>
      <c r="L26" s="84">
        <f t="shared" si="2"/>
        <v>0.6346731233535354</v>
      </c>
      <c r="M26" s="84"/>
    </row>
    <row r="27" spans="2:13" ht="12.75">
      <c r="B27" s="87" t="s">
        <v>730</v>
      </c>
      <c r="C27" s="84">
        <f t="shared" si="1"/>
        <v>0.07012015130974768</v>
      </c>
      <c r="D27" s="84">
        <f t="shared" si="1"/>
        <v>0.06835421567244539</v>
      </c>
      <c r="E27" s="84">
        <f t="shared" si="1"/>
        <v>0.06827701107522104</v>
      </c>
      <c r="F27" s="84">
        <f t="shared" si="1"/>
        <v>0.06754285949838164</v>
      </c>
      <c r="G27" s="84">
        <f t="shared" si="1"/>
        <v>0.06566096621834379</v>
      </c>
      <c r="H27" s="84">
        <f t="shared" si="1"/>
        <v>0.06512983492361683</v>
      </c>
      <c r="I27" s="84">
        <f t="shared" si="2"/>
        <v>0.0638354954678571</v>
      </c>
      <c r="J27" s="84">
        <f t="shared" si="2"/>
        <v>0.0638354954678571</v>
      </c>
      <c r="K27" s="84">
        <f t="shared" si="2"/>
        <v>0.0638354954678571</v>
      </c>
      <c r="L27" s="84">
        <f t="shared" si="2"/>
        <v>0.0638354954678571</v>
      </c>
      <c r="M27" s="84"/>
    </row>
    <row r="28" spans="2:13" ht="12.75">
      <c r="B28" s="87" t="s">
        <v>731</v>
      </c>
      <c r="C28" s="84">
        <f t="shared" si="1"/>
        <v>0.008213254908820572</v>
      </c>
      <c r="D28" s="84">
        <f t="shared" si="1"/>
        <v>0.00800640881292919</v>
      </c>
      <c r="E28" s="84">
        <f t="shared" si="1"/>
        <v>0.007997365748627527</v>
      </c>
      <c r="F28" s="84">
        <f t="shared" si="1"/>
        <v>0.007911373720235308</v>
      </c>
      <c r="G28" s="84">
        <f t="shared" si="1"/>
        <v>0.007690945370731751</v>
      </c>
      <c r="H28" s="84">
        <f t="shared" si="1"/>
        <v>0.015498641286637332</v>
      </c>
      <c r="I28" s="84">
        <f t="shared" si="2"/>
        <v>0.022904140938671786</v>
      </c>
      <c r="J28" s="84">
        <f t="shared" si="2"/>
        <v>0.022904140938671786</v>
      </c>
      <c r="K28" s="84">
        <f t="shared" si="2"/>
        <v>0.022904140938671786</v>
      </c>
      <c r="L28" s="84">
        <f t="shared" si="2"/>
        <v>0.022904140938671786</v>
      </c>
      <c r="M28" s="84"/>
    </row>
    <row r="29" spans="2:13" ht="12.75">
      <c r="B29" s="87" t="s">
        <v>440</v>
      </c>
      <c r="C29" s="84">
        <f t="shared" si="1"/>
        <v>0.007341365286220319</v>
      </c>
      <c r="D29" s="84">
        <f t="shared" si="1"/>
        <v>0.007156477228461832</v>
      </c>
      <c r="E29" s="84">
        <f t="shared" si="1"/>
        <v>0.007148394143365571</v>
      </c>
      <c r="F29" s="84">
        <f t="shared" si="1"/>
        <v>0.007071530719651261</v>
      </c>
      <c r="G29" s="84">
        <f t="shared" si="1"/>
        <v>0.006874502251509313</v>
      </c>
      <c r="H29" s="84">
        <f t="shared" si="1"/>
        <v>0.006818894430124141</v>
      </c>
      <c r="I29" s="84">
        <f t="shared" si="2"/>
        <v>0.00668338104956789</v>
      </c>
      <c r="J29" s="84">
        <f t="shared" si="2"/>
        <v>0.00668338104956789</v>
      </c>
      <c r="K29" s="84">
        <f t="shared" si="2"/>
        <v>0.00668338104956789</v>
      </c>
      <c r="L29" s="84">
        <f t="shared" si="2"/>
        <v>0.00668338104956789</v>
      </c>
      <c r="M29" s="84"/>
    </row>
    <row r="30" spans="2:13" ht="12.75">
      <c r="B30" s="87" t="s">
        <v>732</v>
      </c>
      <c r="C30" s="84">
        <f t="shared" si="1"/>
        <v>0.011411094590457867</v>
      </c>
      <c r="D30" s="84">
        <f t="shared" si="1"/>
        <v>0.011825832166517305</v>
      </c>
      <c r="E30" s="84">
        <f t="shared" si="1"/>
        <v>0.012414473194127177</v>
      </c>
      <c r="F30" s="84">
        <f t="shared" si="1"/>
        <v>0.012538651961627213</v>
      </c>
      <c r="G30" s="84">
        <f t="shared" si="1"/>
        <v>0.012189297417822549</v>
      </c>
      <c r="H30" s="84">
        <f t="shared" si="1"/>
        <v>0.012090698239464261</v>
      </c>
      <c r="I30" s="84">
        <f t="shared" si="2"/>
        <v>0.011850417148664989</v>
      </c>
      <c r="J30" s="84">
        <f t="shared" si="2"/>
        <v>0.011850417148664989</v>
      </c>
      <c r="K30" s="84">
        <f t="shared" si="2"/>
        <v>0.011850417148664989</v>
      </c>
      <c r="L30" s="84">
        <f t="shared" si="2"/>
        <v>0.011850417148664989</v>
      </c>
      <c r="M30" s="84"/>
    </row>
    <row r="31" spans="2:13" ht="12.75">
      <c r="B31" s="81" t="s">
        <v>1277</v>
      </c>
      <c r="C31" s="84">
        <f t="shared" si="1"/>
        <v>0</v>
      </c>
      <c r="D31" s="84">
        <f t="shared" si="1"/>
        <v>0.0011989630501890636</v>
      </c>
      <c r="E31" s="84">
        <f t="shared" si="1"/>
        <v>0.0011976088475482154</v>
      </c>
      <c r="F31" s="84">
        <f t="shared" si="1"/>
        <v>0.0011847315055260861</v>
      </c>
      <c r="G31" s="84">
        <f t="shared" si="1"/>
        <v>0.0011517222684956033</v>
      </c>
      <c r="H31" s="84">
        <f t="shared" si="1"/>
        <v>0.0011424059916440295</v>
      </c>
      <c r="I31" s="84">
        <f t="shared" si="2"/>
        <v>0.0011197027074853127</v>
      </c>
      <c r="J31" s="84">
        <f t="shared" si="2"/>
        <v>0.0011197027074853127</v>
      </c>
      <c r="K31" s="84">
        <f t="shared" si="2"/>
        <v>0.0011197027074853127</v>
      </c>
      <c r="L31" s="84">
        <f t="shared" si="2"/>
        <v>0.0011197027074853127</v>
      </c>
      <c r="M31" s="84"/>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78" spans="2:3" ht="12.75">
      <c r="B78" s="81"/>
      <c r="C78" s="84"/>
    </row>
    <row r="79" spans="2:3" ht="12.75">
      <c r="B79" s="81"/>
      <c r="C79" s="84"/>
    </row>
    <row r="80" spans="2:3" ht="12.75">
      <c r="B80" s="81"/>
      <c r="C80" s="84"/>
    </row>
    <row r="81" spans="2:3" ht="12.75">
      <c r="B81" s="81"/>
      <c r="C81" s="84"/>
    </row>
    <row r="82" spans="2:3" ht="12.75">
      <c r="B82" s="63"/>
      <c r="C82" s="84"/>
    </row>
    <row r="83" spans="2:3" ht="12.75">
      <c r="B83" s="81"/>
      <c r="C83" s="84"/>
    </row>
    <row r="84" ht="12.75">
      <c r="C84" s="84"/>
    </row>
  </sheetData>
  <sheetProtection/>
  <mergeCells count="4">
    <mergeCell ref="B1:L2"/>
    <mergeCell ref="B4:L4"/>
    <mergeCell ref="C7:L7"/>
    <mergeCell ref="C21:L21"/>
  </mergeCells>
  <printOptions horizontalCentered="1"/>
  <pageMargins left="0.75" right="0.75" top="1" bottom="1" header="0.5" footer="0.5"/>
  <pageSetup fitToHeight="1" fitToWidth="1" horizontalDpi="300" verticalDpi="300" orientation="landscape" scale="87" r:id="rId2"/>
  <colBreaks count="4" manualBreakCount="4">
    <brk id="9" max="33" man="1"/>
    <brk id="18" max="30" man="1"/>
    <brk id="27" max="30" man="1"/>
    <brk id="36" max="30" man="1"/>
  </colBreaks>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Y84"/>
  <sheetViews>
    <sheetView showGridLines="0" zoomScaleSheetLayoutView="100" zoomScalePageLayoutView="0" workbookViewId="0" topLeftCell="A1">
      <selection activeCell="B1" sqref="B1:L2"/>
    </sheetView>
  </sheetViews>
  <sheetFormatPr defaultColWidth="9.140625" defaultRowHeight="12.75"/>
  <cols>
    <col min="1" max="1" width="4.140625" style="0" customWidth="1"/>
    <col min="2" max="2" width="12.28125" style="0" customWidth="1"/>
    <col min="3" max="4" width="10.8515625" style="0" customWidth="1"/>
    <col min="5" max="13" width="11.140625" style="0" customWidth="1"/>
    <col min="14" max="17" width="10.8515625" style="0" customWidth="1"/>
    <col min="18" max="19" width="4.7109375" style="0"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243" t="s">
        <v>724</v>
      </c>
      <c r="C1" s="243"/>
      <c r="D1" s="243"/>
      <c r="E1" s="243"/>
      <c r="F1" s="243"/>
      <c r="G1" s="243"/>
      <c r="H1" s="243"/>
      <c r="I1" s="243"/>
      <c r="J1" s="243"/>
      <c r="K1" s="243"/>
      <c r="L1" s="243"/>
    </row>
    <row r="2" spans="2:12" ht="12.75" customHeight="1">
      <c r="B2" s="243"/>
      <c r="C2" s="243"/>
      <c r="D2" s="243"/>
      <c r="E2" s="243"/>
      <c r="F2" s="243"/>
      <c r="G2" s="243"/>
      <c r="H2" s="243"/>
      <c r="I2" s="243"/>
      <c r="J2" s="243"/>
      <c r="K2" s="243"/>
      <c r="L2" s="243"/>
    </row>
    <row r="3" spans="1:9" ht="12.75" customHeight="1">
      <c r="A3" s="23"/>
      <c r="B3" s="2"/>
      <c r="C3" s="2"/>
      <c r="D3" s="2"/>
      <c r="E3" s="2"/>
      <c r="F3" s="2"/>
      <c r="G3" s="2"/>
      <c r="H3" s="2"/>
      <c r="I3" s="23"/>
    </row>
    <row r="4" spans="1:12" ht="66" customHeight="1">
      <c r="A4" s="23"/>
      <c r="B4" s="222" t="s">
        <v>1536</v>
      </c>
      <c r="C4" s="222"/>
      <c r="D4" s="222"/>
      <c r="E4" s="222"/>
      <c r="F4" s="222"/>
      <c r="G4" s="222"/>
      <c r="H4" s="222"/>
      <c r="I4" s="222"/>
      <c r="J4" s="222"/>
      <c r="K4" s="222"/>
      <c r="L4" s="222"/>
    </row>
    <row r="5" spans="1:9" ht="12.75" customHeight="1">
      <c r="A5" s="23"/>
      <c r="B5" s="41"/>
      <c r="C5" s="41"/>
      <c r="D5" s="41"/>
      <c r="E5" s="41"/>
      <c r="F5" s="41"/>
      <c r="G5" s="41"/>
      <c r="H5" s="41"/>
      <c r="I5" s="41"/>
    </row>
    <row r="6" spans="1:12" ht="12.75" customHeight="1">
      <c r="A6" s="23"/>
      <c r="B6" s="41"/>
      <c r="C6" s="189"/>
      <c r="D6" s="189"/>
      <c r="E6" s="189"/>
      <c r="F6" s="189"/>
      <c r="G6" s="189"/>
      <c r="H6" s="189"/>
      <c r="I6" s="189"/>
      <c r="J6" s="189"/>
      <c r="K6" s="189"/>
      <c r="L6" s="189"/>
    </row>
    <row r="7" spans="2:12" ht="12.75" customHeight="1">
      <c r="B7" s="81"/>
      <c r="C7" s="242" t="s">
        <v>725</v>
      </c>
      <c r="D7" s="242"/>
      <c r="E7" s="242"/>
      <c r="F7" s="242"/>
      <c r="G7" s="242"/>
      <c r="H7" s="242"/>
      <c r="I7" s="242"/>
      <c r="J7" s="242"/>
      <c r="K7" s="242"/>
      <c r="L7" s="242"/>
    </row>
    <row r="8" spans="2:12" ht="12.75" customHeight="1">
      <c r="B8" s="81" t="s">
        <v>726</v>
      </c>
      <c r="C8" s="188" t="s">
        <v>31</v>
      </c>
      <c r="D8" s="188" t="s">
        <v>32</v>
      </c>
      <c r="E8" s="188" t="s">
        <v>33</v>
      </c>
      <c r="F8" s="188" t="s">
        <v>34</v>
      </c>
      <c r="G8" s="188" t="s">
        <v>741</v>
      </c>
      <c r="H8" s="188" t="s">
        <v>1463</v>
      </c>
      <c r="I8" s="188" t="s">
        <v>1464</v>
      </c>
      <c r="J8" s="188" t="s">
        <v>1465</v>
      </c>
      <c r="K8" s="188" t="s">
        <v>1466</v>
      </c>
      <c r="L8" s="188" t="s">
        <v>1467</v>
      </c>
    </row>
    <row r="9" spans="2:8" ht="12.75">
      <c r="B9" s="81"/>
      <c r="C9" s="82"/>
      <c r="D9" s="82"/>
      <c r="E9" s="82"/>
      <c r="F9" s="82"/>
      <c r="G9" s="82"/>
      <c r="H9" s="82"/>
    </row>
    <row r="10" spans="2:12" ht="12.75">
      <c r="B10" s="87" t="s">
        <v>727</v>
      </c>
      <c r="C10" s="186">
        <v>96.9</v>
      </c>
      <c r="D10" s="186">
        <v>196.9</v>
      </c>
      <c r="E10" s="186">
        <v>196.9</v>
      </c>
      <c r="F10" s="186">
        <v>196.9</v>
      </c>
      <c r="G10" s="186">
        <v>196.9</v>
      </c>
      <c r="H10" s="186">
        <v>196.9</v>
      </c>
      <c r="I10" s="186">
        <v>196.9</v>
      </c>
      <c r="J10" s="187">
        <v>196.9</v>
      </c>
      <c r="K10" s="187">
        <v>196.9</v>
      </c>
      <c r="L10" s="187">
        <v>196.9</v>
      </c>
    </row>
    <row r="11" spans="2:12" ht="12.75" customHeight="1">
      <c r="B11" s="87" t="s">
        <v>728</v>
      </c>
      <c r="C11" s="186">
        <v>19196</v>
      </c>
      <c r="D11" s="186">
        <v>20121</v>
      </c>
      <c r="E11" s="186">
        <v>20121</v>
      </c>
      <c r="F11" s="186">
        <v>20121</v>
      </c>
      <c r="G11" s="186">
        <v>20121</v>
      </c>
      <c r="H11" s="186">
        <v>20121</v>
      </c>
      <c r="I11" s="187">
        <v>20781</v>
      </c>
      <c r="J11" s="187">
        <v>20781</v>
      </c>
      <c r="K11" s="187">
        <v>20781</v>
      </c>
      <c r="L11" s="187">
        <v>20781</v>
      </c>
    </row>
    <row r="12" spans="2:25" ht="12.75" customHeight="1">
      <c r="B12" s="81" t="s">
        <v>729</v>
      </c>
      <c r="C12" s="189">
        <v>50344</v>
      </c>
      <c r="D12" s="189">
        <v>50373.557000000044</v>
      </c>
      <c r="E12" s="189">
        <v>50364.057000000044</v>
      </c>
      <c r="F12" s="189">
        <v>51144.05700000004</v>
      </c>
      <c r="G12" s="189">
        <v>53304.057000000044</v>
      </c>
      <c r="H12" s="189">
        <v>53304.057000000044</v>
      </c>
      <c r="I12" s="189">
        <v>53621</v>
      </c>
      <c r="J12" s="189">
        <v>53621</v>
      </c>
      <c r="K12" s="189">
        <v>53621</v>
      </c>
      <c r="L12" s="189">
        <v>53621</v>
      </c>
      <c r="M12" s="191"/>
      <c r="N12" s="191"/>
      <c r="O12" s="191"/>
      <c r="P12" s="191"/>
      <c r="Q12" s="191"/>
      <c r="R12" s="191"/>
      <c r="S12" s="191"/>
      <c r="T12" s="191"/>
      <c r="U12" s="191"/>
      <c r="V12" s="191"/>
      <c r="W12" s="191">
        <f>P12-1792</f>
        <v>-1792</v>
      </c>
      <c r="X12" s="191">
        <f>Q12-1792</f>
        <v>-1792</v>
      </c>
      <c r="Y12" s="191">
        <f>R12-1792</f>
        <v>-1792</v>
      </c>
    </row>
    <row r="13" spans="2:12" ht="12.75" customHeight="1">
      <c r="B13" s="87" t="s">
        <v>730</v>
      </c>
      <c r="C13" s="186">
        <v>5198</v>
      </c>
      <c r="D13" s="186">
        <v>5198</v>
      </c>
      <c r="E13" s="186">
        <v>5198</v>
      </c>
      <c r="F13" s="186">
        <v>5198</v>
      </c>
      <c r="G13" s="186">
        <v>5198</v>
      </c>
      <c r="H13" s="186">
        <v>5198</v>
      </c>
      <c r="I13" s="187">
        <v>5198</v>
      </c>
      <c r="J13" s="187">
        <v>5198</v>
      </c>
      <c r="K13" s="187">
        <v>5198</v>
      </c>
      <c r="L13" s="187">
        <v>5198</v>
      </c>
    </row>
    <row r="14" spans="2:12" ht="12.75" customHeight="1">
      <c r="B14" s="87" t="s">
        <v>731</v>
      </c>
      <c r="C14" s="186">
        <v>600.6</v>
      </c>
      <c r="D14" s="186">
        <v>600.6</v>
      </c>
      <c r="E14" s="186">
        <v>600.6</v>
      </c>
      <c r="F14" s="186">
        <v>600.6</v>
      </c>
      <c r="G14" s="186">
        <v>1220.6</v>
      </c>
      <c r="H14" s="186">
        <v>1840.6</v>
      </c>
      <c r="I14" s="187">
        <v>1840.6</v>
      </c>
      <c r="J14" s="187">
        <v>1840.6</v>
      </c>
      <c r="K14" s="187">
        <v>1840.6</v>
      </c>
      <c r="L14" s="187">
        <v>1840.6</v>
      </c>
    </row>
    <row r="15" spans="2:12" ht="12.75" customHeight="1">
      <c r="B15" s="87" t="s">
        <v>440</v>
      </c>
      <c r="C15" s="186">
        <v>537.2</v>
      </c>
      <c r="D15" s="186">
        <v>537.2</v>
      </c>
      <c r="E15" s="186">
        <v>537.2</v>
      </c>
      <c r="F15" s="186">
        <v>537.2</v>
      </c>
      <c r="G15" s="186">
        <v>537.2</v>
      </c>
      <c r="H15" s="186">
        <v>537.2</v>
      </c>
      <c r="I15" s="186">
        <v>537.2</v>
      </c>
      <c r="J15" s="187">
        <v>537.2</v>
      </c>
      <c r="K15" s="187">
        <v>537.2</v>
      </c>
      <c r="L15" s="187">
        <v>537.2</v>
      </c>
    </row>
    <row r="16" spans="2:12" ht="12.75" customHeight="1">
      <c r="B16" s="87" t="s">
        <v>732</v>
      </c>
      <c r="C16" s="186">
        <v>835.334415</v>
      </c>
      <c r="D16" s="186">
        <v>887.708415</v>
      </c>
      <c r="E16" s="186">
        <v>932.948415</v>
      </c>
      <c r="F16" s="186">
        <v>952.522415</v>
      </c>
      <c r="G16" s="186">
        <v>952.522415</v>
      </c>
      <c r="H16" s="186">
        <v>952.522415</v>
      </c>
      <c r="I16" s="186">
        <v>952.522415</v>
      </c>
      <c r="J16" s="186">
        <v>952.522415</v>
      </c>
      <c r="K16" s="186">
        <v>952.522415</v>
      </c>
      <c r="L16" s="186">
        <v>952.522415</v>
      </c>
    </row>
    <row r="17" spans="2:12" ht="12.75" customHeight="1">
      <c r="B17" s="87" t="s">
        <v>1277</v>
      </c>
      <c r="C17" s="186">
        <v>0</v>
      </c>
      <c r="D17" s="186">
        <v>90</v>
      </c>
      <c r="E17" s="186">
        <v>90</v>
      </c>
      <c r="F17" s="186">
        <v>90</v>
      </c>
      <c r="G17" s="186">
        <v>90</v>
      </c>
      <c r="H17" s="186">
        <v>90</v>
      </c>
      <c r="I17" s="186">
        <v>90</v>
      </c>
      <c r="J17" s="186">
        <v>90</v>
      </c>
      <c r="K17" s="186">
        <v>90</v>
      </c>
      <c r="L17" s="186">
        <v>90</v>
      </c>
    </row>
    <row r="18" spans="2:12" ht="12.75" customHeight="1">
      <c r="B18" s="63" t="s">
        <v>733</v>
      </c>
      <c r="C18" s="186">
        <f>SUM(C10:C17)</f>
        <v>76808.034415</v>
      </c>
      <c r="D18" s="186">
        <f aca="true" t="shared" si="0" ref="D18:L18">SUM(D10:D17)</f>
        <v>78004.96541500006</v>
      </c>
      <c r="E18" s="186">
        <f t="shared" si="0"/>
        <v>78040.70541500006</v>
      </c>
      <c r="F18" s="186">
        <f t="shared" si="0"/>
        <v>78840.27941500004</v>
      </c>
      <c r="G18" s="186">
        <f t="shared" si="0"/>
        <v>81620.27941500006</v>
      </c>
      <c r="H18" s="186">
        <f t="shared" si="0"/>
        <v>82240.27941500006</v>
      </c>
      <c r="I18" s="186">
        <f t="shared" si="0"/>
        <v>83217.222415</v>
      </c>
      <c r="J18" s="186">
        <f t="shared" si="0"/>
        <v>83217.222415</v>
      </c>
      <c r="K18" s="186">
        <f t="shared" si="0"/>
        <v>83217.222415</v>
      </c>
      <c r="L18" s="186">
        <f t="shared" si="0"/>
        <v>83217.222415</v>
      </c>
    </row>
    <row r="19" spans="2:9" ht="12.75" customHeight="1">
      <c r="B19" s="63"/>
      <c r="C19" s="83"/>
      <c r="D19" s="83"/>
      <c r="E19" s="83"/>
      <c r="F19" s="83"/>
      <c r="G19" s="83"/>
      <c r="H19" s="83"/>
      <c r="I19" s="83"/>
    </row>
    <row r="20" spans="2:8" ht="12.75" customHeight="1">
      <c r="B20" s="14"/>
      <c r="C20" s="83"/>
      <c r="D20" s="83"/>
      <c r="E20" s="83"/>
      <c r="F20" s="83"/>
      <c r="G20" s="83"/>
      <c r="H20" s="83"/>
    </row>
    <row r="21" spans="2:12" ht="12.75" customHeight="1">
      <c r="B21" s="81"/>
      <c r="C21" s="242" t="s">
        <v>734</v>
      </c>
      <c r="D21" s="242"/>
      <c r="E21" s="242"/>
      <c r="F21" s="242"/>
      <c r="G21" s="242"/>
      <c r="H21" s="242"/>
      <c r="I21" s="242"/>
      <c r="J21" s="242"/>
      <c r="K21" s="242"/>
      <c r="L21" s="242"/>
    </row>
    <row r="22" spans="2:12" ht="12.75" customHeight="1">
      <c r="B22" s="81" t="s">
        <v>726</v>
      </c>
      <c r="C22" s="188" t="s">
        <v>31</v>
      </c>
      <c r="D22" s="188" t="s">
        <v>32</v>
      </c>
      <c r="E22" s="188" t="s">
        <v>33</v>
      </c>
      <c r="F22" s="188" t="s">
        <v>34</v>
      </c>
      <c r="G22" s="188" t="s">
        <v>741</v>
      </c>
      <c r="H22" s="188" t="s">
        <v>1463</v>
      </c>
      <c r="I22" s="188" t="s">
        <v>1464</v>
      </c>
      <c r="J22" s="188" t="s">
        <v>1465</v>
      </c>
      <c r="K22" s="188" t="s">
        <v>1466</v>
      </c>
      <c r="L22" s="188" t="s">
        <v>1467</v>
      </c>
    </row>
    <row r="23" spans="2:8" ht="12.75" customHeight="1">
      <c r="B23" s="81"/>
      <c r="C23" s="83"/>
      <c r="D23" s="83"/>
      <c r="E23" s="83"/>
      <c r="F23" s="83"/>
      <c r="G23" s="83"/>
      <c r="H23" s="83"/>
    </row>
    <row r="24" spans="2:13" ht="12.75" customHeight="1">
      <c r="B24" s="87" t="s">
        <v>727</v>
      </c>
      <c r="C24" s="84">
        <f aca="true" t="shared" si="1" ref="C24:H31">C10/C$18</f>
        <v>0.0012615867693793789</v>
      </c>
      <c r="D24" s="84">
        <f t="shared" si="1"/>
        <v>0.0025241982859995843</v>
      </c>
      <c r="E24" s="84">
        <f t="shared" si="1"/>
        <v>0.0025230422886740617</v>
      </c>
      <c r="F24" s="84">
        <f t="shared" si="1"/>
        <v>0.0024974543654716942</v>
      </c>
      <c r="G24" s="84">
        <f t="shared" si="1"/>
        <v>0.0024123906633406354</v>
      </c>
      <c r="H24" s="84">
        <f t="shared" si="1"/>
        <v>0.002394203927815046</v>
      </c>
      <c r="I24" s="84">
        <f aca="true" t="shared" si="2" ref="I24:L31">I10/I$18</f>
        <v>0.002366096756006465</v>
      </c>
      <c r="J24" s="84">
        <f t="shared" si="2"/>
        <v>0.002366096756006465</v>
      </c>
      <c r="K24" s="84">
        <f t="shared" si="2"/>
        <v>0.002366096756006465</v>
      </c>
      <c r="L24" s="84">
        <f t="shared" si="2"/>
        <v>0.002366096756006465</v>
      </c>
      <c r="M24" s="84"/>
    </row>
    <row r="25" spans="2:13" ht="12.75" customHeight="1">
      <c r="B25" s="87" t="s">
        <v>728</v>
      </c>
      <c r="C25" s="84">
        <f t="shared" si="1"/>
        <v>0.24992177115589842</v>
      </c>
      <c r="D25" s="84">
        <f t="shared" si="1"/>
        <v>0.2579451178902876</v>
      </c>
      <c r="E25" s="84">
        <f t="shared" si="1"/>
        <v>0.25782698776237073</v>
      </c>
      <c r="F25" s="84">
        <f t="shared" si="1"/>
        <v>0.255212185310594</v>
      </c>
      <c r="G25" s="84">
        <f t="shared" si="1"/>
        <v>0.24651961674493106</v>
      </c>
      <c r="H25" s="84">
        <f t="shared" si="1"/>
        <v>0.2446611337306579</v>
      </c>
      <c r="I25" s="84">
        <f t="shared" si="2"/>
        <v>0.24971994254225677</v>
      </c>
      <c r="J25" s="84">
        <f t="shared" si="2"/>
        <v>0.24971994254225677</v>
      </c>
      <c r="K25" s="84">
        <f t="shared" si="2"/>
        <v>0.24971994254225677</v>
      </c>
      <c r="L25" s="84">
        <f t="shared" si="2"/>
        <v>0.24971994254225677</v>
      </c>
      <c r="M25" s="84"/>
    </row>
    <row r="26" spans="2:13" ht="12.75">
      <c r="B26" s="81" t="s">
        <v>729</v>
      </c>
      <c r="C26" s="84">
        <f t="shared" si="1"/>
        <v>0.6554522633398912</v>
      </c>
      <c r="D26" s="84">
        <f t="shared" si="1"/>
        <v>0.6457737239162137</v>
      </c>
      <c r="E26" s="84">
        <f t="shared" si="1"/>
        <v>0.6453562500771509</v>
      </c>
      <c r="F26" s="84">
        <f t="shared" si="1"/>
        <v>0.6487046644112913</v>
      </c>
      <c r="G26" s="84">
        <f t="shared" si="1"/>
        <v>0.653073689309178</v>
      </c>
      <c r="H26" s="84">
        <f t="shared" si="1"/>
        <v>0.6481502419394475</v>
      </c>
      <c r="I26" s="84">
        <f t="shared" si="2"/>
        <v>0.6443497925536956</v>
      </c>
      <c r="J26" s="84">
        <f t="shared" si="2"/>
        <v>0.6443497925536956</v>
      </c>
      <c r="K26" s="84">
        <f t="shared" si="2"/>
        <v>0.6443497925536956</v>
      </c>
      <c r="L26" s="84">
        <f t="shared" si="2"/>
        <v>0.6443497925536956</v>
      </c>
      <c r="M26" s="84"/>
    </row>
    <row r="27" spans="2:13" ht="12.75">
      <c r="B27" s="87" t="s">
        <v>730</v>
      </c>
      <c r="C27" s="84">
        <f t="shared" si="1"/>
        <v>0.06767521183936027</v>
      </c>
      <c r="D27" s="84">
        <f t="shared" si="1"/>
        <v>0.06663678359891234</v>
      </c>
      <c r="E27" s="84">
        <f t="shared" si="1"/>
        <v>0.06660626620887646</v>
      </c>
      <c r="F27" s="84">
        <f t="shared" si="1"/>
        <v>0.06593076582895818</v>
      </c>
      <c r="G27" s="84">
        <f t="shared" si="1"/>
        <v>0.0636851532150565</v>
      </c>
      <c r="H27" s="84">
        <f t="shared" si="1"/>
        <v>0.06320503817563539</v>
      </c>
      <c r="I27" s="84">
        <f t="shared" si="2"/>
        <v>0.06246303167964249</v>
      </c>
      <c r="J27" s="84">
        <f t="shared" si="2"/>
        <v>0.06246303167964249</v>
      </c>
      <c r="K27" s="84">
        <f t="shared" si="2"/>
        <v>0.06246303167964249</v>
      </c>
      <c r="L27" s="84">
        <f t="shared" si="2"/>
        <v>0.06246303167964249</v>
      </c>
      <c r="M27" s="84"/>
    </row>
    <row r="28" spans="2:13" ht="12.75">
      <c r="B28" s="87" t="s">
        <v>731</v>
      </c>
      <c r="C28" s="84">
        <f t="shared" si="1"/>
        <v>0.007819494465317389</v>
      </c>
      <c r="D28" s="84">
        <f t="shared" si="1"/>
        <v>0.007699509855618844</v>
      </c>
      <c r="E28" s="84">
        <f t="shared" si="1"/>
        <v>0.007695983740871719</v>
      </c>
      <c r="F28" s="84">
        <f t="shared" si="1"/>
        <v>0.007617933427639917</v>
      </c>
      <c r="G28" s="84">
        <f t="shared" si="1"/>
        <v>0.014954616778433618</v>
      </c>
      <c r="H28" s="84">
        <f t="shared" si="1"/>
        <v>0.022380760535989707</v>
      </c>
      <c r="I28" s="84">
        <f t="shared" si="2"/>
        <v>0.02211801772019045</v>
      </c>
      <c r="J28" s="84">
        <f t="shared" si="2"/>
        <v>0.02211801772019045</v>
      </c>
      <c r="K28" s="84">
        <f t="shared" si="2"/>
        <v>0.02211801772019045</v>
      </c>
      <c r="L28" s="84">
        <f t="shared" si="2"/>
        <v>0.02211801772019045</v>
      </c>
      <c r="M28" s="84"/>
    </row>
    <row r="29" spans="2:13" ht="12.75">
      <c r="B29" s="87" t="s">
        <v>440</v>
      </c>
      <c r="C29" s="84">
        <f t="shared" si="1"/>
        <v>0.00699405998462954</v>
      </c>
      <c r="D29" s="84">
        <f t="shared" si="1"/>
        <v>0.006886741082981091</v>
      </c>
      <c r="E29" s="84">
        <f t="shared" si="1"/>
        <v>0.006883587188805008</v>
      </c>
      <c r="F29" s="84">
        <f t="shared" si="1"/>
        <v>0.006813775952927345</v>
      </c>
      <c r="G29" s="84">
        <f t="shared" si="1"/>
        <v>0.0065816976350766354</v>
      </c>
      <c r="H29" s="84">
        <f t="shared" si="1"/>
        <v>0.006532078974211492</v>
      </c>
      <c r="I29" s="84">
        <f t="shared" si="2"/>
        <v>0.006455394501405146</v>
      </c>
      <c r="J29" s="84">
        <f t="shared" si="2"/>
        <v>0.006455394501405146</v>
      </c>
      <c r="K29" s="84">
        <f t="shared" si="2"/>
        <v>0.006455394501405146</v>
      </c>
      <c r="L29" s="84">
        <f t="shared" si="2"/>
        <v>0.006455394501405146</v>
      </c>
      <c r="M29" s="84"/>
    </row>
    <row r="30" spans="2:13" ht="12.75">
      <c r="B30" s="87" t="s">
        <v>732</v>
      </c>
      <c r="C30" s="84">
        <f t="shared" si="1"/>
        <v>0.010875612445523875</v>
      </c>
      <c r="D30" s="84">
        <f t="shared" si="1"/>
        <v>0.011380152664349455</v>
      </c>
      <c r="E30" s="84">
        <f t="shared" si="1"/>
        <v>0.011954638416436965</v>
      </c>
      <c r="F30" s="84">
        <f t="shared" si="1"/>
        <v>0.012081672237437231</v>
      </c>
      <c r="G30" s="84">
        <f t="shared" si="1"/>
        <v>0.011670168514823128</v>
      </c>
      <c r="H30" s="84">
        <f t="shared" si="1"/>
        <v>0.01158218845771901</v>
      </c>
      <c r="I30" s="84">
        <f t="shared" si="2"/>
        <v>0.011446217349694993</v>
      </c>
      <c r="J30" s="84">
        <f t="shared" si="2"/>
        <v>0.011446217349694993</v>
      </c>
      <c r="K30" s="84">
        <f t="shared" si="2"/>
        <v>0.011446217349694993</v>
      </c>
      <c r="L30" s="84">
        <f t="shared" si="2"/>
        <v>0.011446217349694993</v>
      </c>
      <c r="M30" s="84"/>
    </row>
    <row r="31" spans="2:13" ht="12.75">
      <c r="B31" s="81" t="s">
        <v>1277</v>
      </c>
      <c r="C31" s="84">
        <f t="shared" si="1"/>
        <v>0</v>
      </c>
      <c r="D31" s="84">
        <f t="shared" si="1"/>
        <v>0.0011537727056371895</v>
      </c>
      <c r="E31" s="84">
        <f t="shared" si="1"/>
        <v>0.0011532443168139439</v>
      </c>
      <c r="F31" s="84">
        <f t="shared" si="1"/>
        <v>0.001141548465680307</v>
      </c>
      <c r="G31" s="84">
        <f t="shared" si="1"/>
        <v>0.0011026671391602702</v>
      </c>
      <c r="H31" s="84">
        <f t="shared" si="1"/>
        <v>0.001094354258523891</v>
      </c>
      <c r="I31" s="84">
        <f t="shared" si="2"/>
        <v>0.0010815068971080847</v>
      </c>
      <c r="J31" s="84">
        <f t="shared" si="2"/>
        <v>0.0010815068971080847</v>
      </c>
      <c r="K31" s="84">
        <f t="shared" si="2"/>
        <v>0.0010815068971080847</v>
      </c>
      <c r="L31" s="84">
        <f t="shared" si="2"/>
        <v>0.0010815068971080847</v>
      </c>
      <c r="M31" s="84"/>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78" spans="2:3" ht="12.75">
      <c r="B78" s="81"/>
      <c r="C78" s="84"/>
    </row>
    <row r="79" spans="2:3" ht="12.75">
      <c r="B79" s="81"/>
      <c r="C79" s="84"/>
    </row>
    <row r="80" spans="2:3" ht="12.75">
      <c r="B80" s="81"/>
      <c r="C80" s="84"/>
    </row>
    <row r="81" spans="2:3" ht="12.75">
      <c r="B81" s="81"/>
      <c r="C81" s="84"/>
    </row>
    <row r="82" spans="2:3" ht="12.75">
      <c r="B82" s="63"/>
      <c r="C82" s="84"/>
    </row>
    <row r="83" spans="2:3" ht="12.75">
      <c r="B83" s="81"/>
      <c r="C83" s="84"/>
    </row>
    <row r="84" ht="12.75">
      <c r="C84" s="84"/>
    </row>
  </sheetData>
  <sheetProtection/>
  <mergeCells count="4">
    <mergeCell ref="B1:L2"/>
    <mergeCell ref="B4:L4"/>
    <mergeCell ref="C7:L7"/>
    <mergeCell ref="C21:L21"/>
  </mergeCells>
  <printOptions horizontalCentered="1"/>
  <pageMargins left="0.75" right="0.75" top="1" bottom="1" header="0.5" footer="0.5"/>
  <pageSetup fitToHeight="1" fitToWidth="1" horizontalDpi="300" verticalDpi="300" orientation="landscape" scale="87" r:id="rId2"/>
  <colBreaks count="4" manualBreakCount="4">
    <brk id="9" max="33" man="1"/>
    <brk id="18" max="30" man="1"/>
    <brk id="27" max="30" man="1"/>
    <brk id="36" max="30" man="1"/>
  </colBreaks>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B1:P205"/>
  <sheetViews>
    <sheetView showGridLines="0" zoomScalePageLayoutView="0" workbookViewId="0" topLeftCell="B1">
      <selection activeCell="B1" sqref="B1:L2"/>
    </sheetView>
  </sheetViews>
  <sheetFormatPr defaultColWidth="9.140625" defaultRowHeight="12.75"/>
  <cols>
    <col min="1" max="1" width="2.00390625" style="0" customWidth="1"/>
    <col min="2" max="2" width="16.7109375" style="0" bestFit="1" customWidth="1"/>
    <col min="3" max="3" width="9.57421875" style="0" bestFit="1" customWidth="1"/>
  </cols>
  <sheetData>
    <row r="1" spans="2:12" ht="25.5" customHeight="1">
      <c r="B1" s="244" t="s">
        <v>313</v>
      </c>
      <c r="C1" s="244"/>
      <c r="D1" s="244"/>
      <c r="E1" s="244"/>
      <c r="F1" s="244"/>
      <c r="G1" s="244"/>
      <c r="H1" s="244"/>
      <c r="I1" s="244"/>
      <c r="J1" s="244"/>
      <c r="K1" s="244"/>
      <c r="L1" s="244"/>
    </row>
    <row r="2" spans="2:12" ht="12.75" customHeight="1">
      <c r="B2" s="244"/>
      <c r="C2" s="244"/>
      <c r="D2" s="244"/>
      <c r="E2" s="244"/>
      <c r="F2" s="244"/>
      <c r="G2" s="244"/>
      <c r="H2" s="244"/>
      <c r="I2" s="244"/>
      <c r="J2" s="244"/>
      <c r="K2" s="244"/>
      <c r="L2" s="244"/>
    </row>
    <row r="3" spans="2:12" ht="42.75" customHeight="1">
      <c r="B3" s="219" t="s">
        <v>1537</v>
      </c>
      <c r="C3" s="219"/>
      <c r="D3" s="219"/>
      <c r="E3" s="219"/>
      <c r="F3" s="219"/>
      <c r="G3" s="219"/>
      <c r="H3" s="219"/>
      <c r="I3" s="219"/>
      <c r="J3" s="219"/>
      <c r="K3" s="219"/>
      <c r="L3" s="219"/>
    </row>
    <row r="4" spans="2:8" ht="12.75" customHeight="1">
      <c r="B4" s="85"/>
      <c r="C4" s="90"/>
      <c r="D4" s="90"/>
      <c r="E4" s="90"/>
      <c r="F4" s="90"/>
      <c r="G4" s="90"/>
      <c r="H4" s="90"/>
    </row>
    <row r="5" spans="3:12" ht="12.75" customHeight="1">
      <c r="C5" s="245" t="s">
        <v>314</v>
      </c>
      <c r="D5" s="245"/>
      <c r="E5" s="245"/>
      <c r="F5" s="245"/>
      <c r="G5" s="245"/>
      <c r="H5" s="245"/>
      <c r="I5" s="245"/>
      <c r="J5" s="245"/>
      <c r="K5" s="245"/>
      <c r="L5" s="245"/>
    </row>
    <row r="6" spans="2:12" ht="12.75" customHeight="1">
      <c r="B6" s="86" t="s">
        <v>312</v>
      </c>
      <c r="C6" s="87">
        <v>2011</v>
      </c>
      <c r="D6" s="87">
        <v>2012</v>
      </c>
      <c r="E6" s="87">
        <v>2013</v>
      </c>
      <c r="F6" s="87">
        <v>2014</v>
      </c>
      <c r="G6" s="87">
        <v>2015</v>
      </c>
      <c r="H6" s="87">
        <v>2016</v>
      </c>
      <c r="I6" s="87">
        <v>2017</v>
      </c>
      <c r="J6" s="87">
        <v>2018</v>
      </c>
      <c r="K6" s="87">
        <v>2019</v>
      </c>
      <c r="L6" s="87">
        <v>2020</v>
      </c>
    </row>
    <row r="7" spans="2:12" ht="12.75" customHeight="1">
      <c r="B7" s="86"/>
      <c r="C7" s="88"/>
      <c r="D7" s="88"/>
      <c r="E7" s="88"/>
      <c r="F7" s="88"/>
      <c r="G7" s="88"/>
      <c r="H7" s="88"/>
      <c r="I7" s="91"/>
      <c r="J7" s="88"/>
      <c r="K7" s="88"/>
      <c r="L7" s="88"/>
    </row>
    <row r="8" spans="2:16" ht="12.75" customHeight="1">
      <c r="B8" t="s">
        <v>35</v>
      </c>
      <c r="C8" s="31">
        <v>135.01041728028568</v>
      </c>
      <c r="D8" s="31">
        <v>138.0267663091105</v>
      </c>
      <c r="E8" s="31">
        <v>141.36864382087586</v>
      </c>
      <c r="F8" s="31">
        <v>143.8029942775573</v>
      </c>
      <c r="G8" s="31">
        <v>145.9714234891857</v>
      </c>
      <c r="H8" s="31">
        <v>147.6898669691085</v>
      </c>
      <c r="I8" s="31">
        <v>150.23674949387228</v>
      </c>
      <c r="J8" s="31">
        <v>152.28545427261847</v>
      </c>
      <c r="K8" s="31">
        <v>154.37844141080382</v>
      </c>
      <c r="L8" s="31">
        <v>155.94983513233637</v>
      </c>
      <c r="M8" s="49"/>
      <c r="N8" s="49"/>
      <c r="O8" s="49"/>
      <c r="P8" s="49"/>
    </row>
    <row r="9" spans="2:15" ht="12.75" customHeight="1">
      <c r="B9" t="s">
        <v>36</v>
      </c>
      <c r="C9" s="31">
        <v>149.53653365771956</v>
      </c>
      <c r="D9" s="31">
        <v>152.87741939941674</v>
      </c>
      <c r="E9" s="31">
        <v>156.57885806677984</v>
      </c>
      <c r="F9" s="31">
        <v>159.27512652023188</v>
      </c>
      <c r="G9" s="31">
        <v>161.67686258120472</v>
      </c>
      <c r="H9" s="31">
        <v>163.58019779378233</v>
      </c>
      <c r="I9" s="31">
        <v>166.40110592856675</v>
      </c>
      <c r="J9" s="31">
        <v>168.67023609846842</v>
      </c>
      <c r="K9" s="31">
        <v>170.98841308020957</v>
      </c>
      <c r="L9" s="31">
        <v>172.72887707449271</v>
      </c>
      <c r="M9" s="49"/>
      <c r="N9" s="49"/>
      <c r="O9" s="49"/>
    </row>
    <row r="10" spans="2:15" ht="12.75" customHeight="1">
      <c r="B10" t="s">
        <v>37</v>
      </c>
      <c r="C10" s="31">
        <v>237.91359490758725</v>
      </c>
      <c r="D10" s="31">
        <v>243.22896579081254</v>
      </c>
      <c r="E10" s="31">
        <v>249.1179787172322</v>
      </c>
      <c r="F10" s="31">
        <v>253.40775931402607</v>
      </c>
      <c r="G10" s="31">
        <v>257.22893696411893</v>
      </c>
      <c r="H10" s="31">
        <v>260.25715563190636</v>
      </c>
      <c r="I10" s="31">
        <v>264.7452387700832</v>
      </c>
      <c r="J10" s="31">
        <v>268.35543958743176</v>
      </c>
      <c r="K10" s="31">
        <v>272.0436742005228</v>
      </c>
      <c r="L10" s="31">
        <v>274.81276370366004</v>
      </c>
      <c r="M10" s="49"/>
      <c r="N10" s="49"/>
      <c r="O10" s="49"/>
    </row>
    <row r="11" spans="2:15" ht="12.75" customHeight="1">
      <c r="B11" t="s">
        <v>38</v>
      </c>
      <c r="C11" s="31">
        <v>53.59345469533928</v>
      </c>
      <c r="D11" s="31">
        <v>54.790818337924364</v>
      </c>
      <c r="E11" s="31">
        <v>56.11740309065753</v>
      </c>
      <c r="F11" s="31">
        <v>57.08373778942293</v>
      </c>
      <c r="G11" s="31">
        <v>57.94451294332971</v>
      </c>
      <c r="H11" s="31">
        <v>58.62666269623764</v>
      </c>
      <c r="I11" s="31">
        <v>59.6376678909102</v>
      </c>
      <c r="J11" s="31">
        <v>60.45091748272442</v>
      </c>
      <c r="K11" s="31">
        <v>61.28174530792397</v>
      </c>
      <c r="L11" s="31">
        <v>61.905522494307</v>
      </c>
      <c r="M11" s="49"/>
      <c r="N11" s="49"/>
      <c r="O11" s="49"/>
    </row>
    <row r="12" spans="2:15" ht="12.75" customHeight="1">
      <c r="B12" t="s">
        <v>39</v>
      </c>
      <c r="C12" s="31">
        <v>23.836241692135562</v>
      </c>
      <c r="D12" s="31">
        <v>24.368781520744815</v>
      </c>
      <c r="E12" s="31">
        <v>24.958793770766825</v>
      </c>
      <c r="F12" s="31">
        <v>25.388581093980235</v>
      </c>
      <c r="G12" s="31">
        <v>25.771419720968236</v>
      </c>
      <c r="H12" s="31">
        <v>26.07481285867462</v>
      </c>
      <c r="I12" s="31">
        <v>26.52446784563547</v>
      </c>
      <c r="J12" s="31">
        <v>26.886168988745396</v>
      </c>
      <c r="K12" s="31">
        <v>27.255688232440093</v>
      </c>
      <c r="L12" s="31">
        <v>27.533119569180535</v>
      </c>
      <c r="M12" s="49"/>
      <c r="N12" s="49"/>
      <c r="O12" s="49"/>
    </row>
    <row r="13" spans="2:15" ht="12.75" customHeight="1">
      <c r="B13" t="s">
        <v>40</v>
      </c>
      <c r="C13" s="31">
        <v>79.7081135268801</v>
      </c>
      <c r="D13" s="31">
        <v>81.48892048733211</v>
      </c>
      <c r="E13" s="31">
        <v>83.46191455302497</v>
      </c>
      <c r="F13" s="31">
        <v>84.89911833680819</v>
      </c>
      <c r="G13" s="31">
        <v>86.17932622933441</v>
      </c>
      <c r="H13" s="31">
        <v>87.19386933457383</v>
      </c>
      <c r="I13" s="31">
        <v>88.6975103536372</v>
      </c>
      <c r="J13" s="31">
        <v>89.90703474721307</v>
      </c>
      <c r="K13" s="31">
        <v>91.14270277773576</v>
      </c>
      <c r="L13" s="31">
        <v>92.07042992408859</v>
      </c>
      <c r="M13" s="49"/>
      <c r="N13" s="49"/>
      <c r="O13" s="49"/>
    </row>
    <row r="14" spans="2:15" ht="12.75">
      <c r="B14" t="s">
        <v>41</v>
      </c>
      <c r="C14" s="31">
        <v>91.2708385303648</v>
      </c>
      <c r="D14" s="31">
        <v>93.30997529260111</v>
      </c>
      <c r="E14" s="31">
        <v>95.56917846305996</v>
      </c>
      <c r="F14" s="31">
        <v>97.21486782491735</v>
      </c>
      <c r="G14" s="31">
        <v>98.6807869475002</v>
      </c>
      <c r="H14" s="31">
        <v>99.84250306199807</v>
      </c>
      <c r="I14" s="31">
        <v>101.56426726624416</v>
      </c>
      <c r="J14" s="31">
        <v>102.94924930558665</v>
      </c>
      <c r="K14" s="31">
        <v>104.3641674651155</v>
      </c>
      <c r="L14" s="31">
        <v>105.42647380795034</v>
      </c>
      <c r="M14" s="49"/>
      <c r="N14" s="49"/>
      <c r="O14" s="49"/>
    </row>
    <row r="15" spans="2:15" ht="12.75">
      <c r="B15" t="s">
        <v>42</v>
      </c>
      <c r="C15" s="31">
        <v>56.55478887069438</v>
      </c>
      <c r="D15" s="31">
        <v>57.818313463255</v>
      </c>
      <c r="E15" s="31">
        <v>59.218199345521725</v>
      </c>
      <c r="F15" s="31">
        <v>60.23792936997667</v>
      </c>
      <c r="G15" s="31">
        <v>61.14626710209475</v>
      </c>
      <c r="H15" s="31">
        <v>61.86610939390467</v>
      </c>
      <c r="I15" s="31">
        <v>62.93297820571975</v>
      </c>
      <c r="J15" s="31">
        <v>63.79116432612731</v>
      </c>
      <c r="K15" s="31">
        <v>64.66789997433595</v>
      </c>
      <c r="L15" s="31">
        <v>65.32614429313924</v>
      </c>
      <c r="M15" s="49"/>
      <c r="N15" s="49"/>
      <c r="O15" s="49"/>
    </row>
    <row r="16" spans="2:15" ht="12.75">
      <c r="B16" t="s">
        <v>43</v>
      </c>
      <c r="C16" s="31">
        <v>173.50256267895858</v>
      </c>
      <c r="D16" s="31">
        <v>177.37888790613584</v>
      </c>
      <c r="E16" s="31">
        <v>181.67355141529853</v>
      </c>
      <c r="F16" s="31">
        <v>184.80194736578343</v>
      </c>
      <c r="G16" s="31">
        <v>187.58860659389603</v>
      </c>
      <c r="H16" s="31">
        <v>189.79698690699865</v>
      </c>
      <c r="I16" s="31">
        <v>193.06999838115323</v>
      </c>
      <c r="J16" s="31">
        <v>195.7027991416098</v>
      </c>
      <c r="K16" s="31">
        <v>198.39250738371803</v>
      </c>
      <c r="L16" s="31">
        <v>200.41191331665067</v>
      </c>
      <c r="M16" s="49"/>
      <c r="N16" s="49"/>
      <c r="O16" s="49"/>
    </row>
    <row r="17" spans="2:15" ht="12.75">
      <c r="B17" t="s">
        <v>44</v>
      </c>
      <c r="C17" s="31">
        <v>4.543352241654324</v>
      </c>
      <c r="D17" s="31">
        <v>4.644858009859399</v>
      </c>
      <c r="E17" s="31">
        <v>4.75731841839878</v>
      </c>
      <c r="F17" s="31">
        <v>4.839238849630207</v>
      </c>
      <c r="G17" s="31">
        <v>4.912210535208126</v>
      </c>
      <c r="H17" s="31">
        <v>4.970039362004912</v>
      </c>
      <c r="I17" s="31">
        <v>5.055746707121053</v>
      </c>
      <c r="J17" s="31">
        <v>5.124689442330003</v>
      </c>
      <c r="K17" s="31">
        <v>5.195122361489764</v>
      </c>
      <c r="L17" s="31">
        <v>5.24800268977158</v>
      </c>
      <c r="M17" s="49"/>
      <c r="N17" s="49"/>
      <c r="O17" s="49"/>
    </row>
    <row r="18" spans="2:15" ht="12.75">
      <c r="B18" t="s">
        <v>45</v>
      </c>
      <c r="C18" s="31">
        <v>57.19396470987071</v>
      </c>
      <c r="D18" s="31">
        <v>58.47176951473337</v>
      </c>
      <c r="E18" s="31">
        <v>59.88747674920414</v>
      </c>
      <c r="F18" s="31">
        <v>60.91873164727508</v>
      </c>
      <c r="G18" s="31">
        <v>61.83733530989658</v>
      </c>
      <c r="H18" s="31">
        <v>62.56531317802337</v>
      </c>
      <c r="I18" s="31">
        <v>63.644239620707566</v>
      </c>
      <c r="J18" s="31">
        <v>64.51212486376475</v>
      </c>
      <c r="K18" s="31">
        <v>65.39876927929213</v>
      </c>
      <c r="L18" s="31">
        <v>66.06445300107534</v>
      </c>
      <c r="M18" s="49"/>
      <c r="N18" s="49"/>
      <c r="O18" s="49"/>
    </row>
    <row r="19" spans="2:15" ht="12.75">
      <c r="B19" t="s">
        <v>46</v>
      </c>
      <c r="C19" s="31">
        <v>728.329439650844</v>
      </c>
      <c r="D19" s="31">
        <v>744.6014862248098</v>
      </c>
      <c r="E19" s="31">
        <v>762.6296341600375</v>
      </c>
      <c r="F19" s="31">
        <v>775.762021569431</v>
      </c>
      <c r="G19" s="31">
        <v>787.4598658131763</v>
      </c>
      <c r="H19" s="31">
        <v>796.7302095541742</v>
      </c>
      <c r="I19" s="31">
        <v>810.4696643272586</v>
      </c>
      <c r="J19" s="31">
        <v>821.5216411566946</v>
      </c>
      <c r="K19" s="31">
        <v>832.8125043379133</v>
      </c>
      <c r="L19" s="31">
        <v>841.2895710097292</v>
      </c>
      <c r="M19" s="49"/>
      <c r="N19" s="49"/>
      <c r="O19" s="49"/>
    </row>
    <row r="20" spans="2:15" ht="12.75">
      <c r="B20" t="s">
        <v>47</v>
      </c>
      <c r="C20" s="31">
        <v>4221.485897384353</v>
      </c>
      <c r="D20" s="31">
        <v>4315.800655780647</v>
      </c>
      <c r="E20" s="31">
        <v>4420.293990968371</v>
      </c>
      <c r="F20" s="31">
        <v>4496.4109034939975</v>
      </c>
      <c r="G20" s="31">
        <v>4564.213029587435</v>
      </c>
      <c r="H20" s="31">
        <v>4617.945067915158</v>
      </c>
      <c r="I20" s="31">
        <v>4697.580616617035</v>
      </c>
      <c r="J20" s="31">
        <v>4761.639216728065</v>
      </c>
      <c r="K20" s="31">
        <v>4827.082431149907</v>
      </c>
      <c r="L20" s="31">
        <v>4876.216539230741</v>
      </c>
      <c r="M20" s="49"/>
      <c r="N20" s="49"/>
      <c r="O20" s="49"/>
    </row>
    <row r="21" spans="2:15" ht="12.75">
      <c r="B21" t="s">
        <v>48</v>
      </c>
      <c r="C21" s="31">
        <v>28.318604554062592</v>
      </c>
      <c r="D21" s="31">
        <v>28.95128755041975</v>
      </c>
      <c r="E21" s="31">
        <v>29.652250554832424</v>
      </c>
      <c r="F21" s="31">
        <v>30.162858619880083</v>
      </c>
      <c r="G21" s="31">
        <v>30.61768936986658</v>
      </c>
      <c r="H21" s="31">
        <v>30.978135047590936</v>
      </c>
      <c r="I21" s="31">
        <v>31.512346855222834</v>
      </c>
      <c r="J21" s="31">
        <v>31.94206525507703</v>
      </c>
      <c r="K21" s="31">
        <v>32.38107193542794</v>
      </c>
      <c r="L21" s="31">
        <v>32.710673741682896</v>
      </c>
      <c r="M21" s="49"/>
      <c r="N21" s="49"/>
      <c r="O21" s="49"/>
    </row>
    <row r="22" spans="2:15" ht="12.75">
      <c r="B22" t="s">
        <v>49</v>
      </c>
      <c r="C22" s="31">
        <v>2.6888650328279997</v>
      </c>
      <c r="D22" s="31">
        <v>2.748938585623367</v>
      </c>
      <c r="E22" s="31">
        <v>2.815495357807288</v>
      </c>
      <c r="F22" s="31">
        <v>2.8639778375483194</v>
      </c>
      <c r="G22" s="31">
        <v>2.9071642345743047</v>
      </c>
      <c r="H22" s="31">
        <v>2.9413887238925103</v>
      </c>
      <c r="I22" s="31">
        <v>2.9921123902696087</v>
      </c>
      <c r="J22" s="31">
        <v>3.032914357652037</v>
      </c>
      <c r="K22" s="31">
        <v>3.0745982517055004</v>
      </c>
      <c r="L22" s="31">
        <v>3.105894100690713</v>
      </c>
      <c r="M22" s="49"/>
      <c r="N22" s="49"/>
      <c r="O22" s="49"/>
    </row>
    <row r="23" spans="2:15" ht="12.75">
      <c r="B23" t="s">
        <v>50</v>
      </c>
      <c r="C23" s="31">
        <v>51.8794446568816</v>
      </c>
      <c r="D23" s="31">
        <v>53.03851456910835</v>
      </c>
      <c r="E23" s="31">
        <v>54.32267288010576</v>
      </c>
      <c r="F23" s="31">
        <v>55.2581025479563</v>
      </c>
      <c r="G23" s="31">
        <v>56.09134864513333</v>
      </c>
      <c r="H23" s="31">
        <v>56.75168208612664</v>
      </c>
      <c r="I23" s="31">
        <v>57.73035361127832</v>
      </c>
      <c r="J23" s="31">
        <v>58.517594094852264</v>
      </c>
      <c r="K23" s="31">
        <v>59.3218506299434</v>
      </c>
      <c r="L23" s="31">
        <v>59.92567835859322</v>
      </c>
      <c r="M23" s="49"/>
      <c r="N23" s="49"/>
      <c r="O23" s="49"/>
    </row>
    <row r="24" spans="2:15" ht="12.75">
      <c r="B24" t="s">
        <v>51</v>
      </c>
      <c r="C24" s="31">
        <v>1970.7362156255012</v>
      </c>
      <c r="D24" s="31">
        <v>2014.7656200953143</v>
      </c>
      <c r="E24" s="31">
        <v>2063.546737680839</v>
      </c>
      <c r="F24" s="31">
        <v>2099.0807557451412</v>
      </c>
      <c r="G24" s="31">
        <v>2130.7331427569125</v>
      </c>
      <c r="H24" s="31">
        <v>2155.8171241904242</v>
      </c>
      <c r="I24" s="31">
        <v>2192.9937638127994</v>
      </c>
      <c r="J24" s="31">
        <v>2222.898542895278</v>
      </c>
      <c r="K24" s="31">
        <v>2253.449708021278</v>
      </c>
      <c r="L24" s="31">
        <v>2276.3872159441053</v>
      </c>
      <c r="M24" s="49"/>
      <c r="N24" s="49"/>
      <c r="O24" s="49"/>
    </row>
    <row r="25" spans="2:15" ht="12.75">
      <c r="B25" t="s">
        <v>52</v>
      </c>
      <c r="C25" s="31">
        <v>551.2031897327229</v>
      </c>
      <c r="D25" s="31">
        <v>563.5179521009022</v>
      </c>
      <c r="E25" s="31">
        <v>577.1617403454565</v>
      </c>
      <c r="F25" s="31">
        <v>587.1003937003636</v>
      </c>
      <c r="G25" s="31">
        <v>595.9533779532588</v>
      </c>
      <c r="H25" s="31">
        <v>602.9692182609175</v>
      </c>
      <c r="I25" s="31">
        <v>613.3673030887711</v>
      </c>
      <c r="J25" s="31">
        <v>621.7314918055663</v>
      </c>
      <c r="K25" s="31">
        <v>630.2764708514594</v>
      </c>
      <c r="L25" s="31">
        <v>636.6919552939416</v>
      </c>
      <c r="M25" s="49"/>
      <c r="N25" s="49"/>
      <c r="O25" s="49"/>
    </row>
    <row r="26" spans="2:15" ht="12.75">
      <c r="B26" t="s">
        <v>53</v>
      </c>
      <c r="C26" s="31">
        <v>18.959100608888523</v>
      </c>
      <c r="D26" s="31">
        <v>19.382677291792113</v>
      </c>
      <c r="E26" s="31">
        <v>19.85196694546829</v>
      </c>
      <c r="F26" s="31">
        <v>20.193815346171345</v>
      </c>
      <c r="G26" s="31">
        <v>20.498321238491986</v>
      </c>
      <c r="H26" s="31">
        <v>20.739637008658868</v>
      </c>
      <c r="I26" s="31">
        <v>21.097287944036488</v>
      </c>
      <c r="J26" s="31">
        <v>21.384981299857493</v>
      </c>
      <c r="K26" s="31">
        <v>21.67889309218672</v>
      </c>
      <c r="L26" s="31">
        <v>21.899559113837935</v>
      </c>
      <c r="M26" s="49"/>
      <c r="N26" s="49"/>
      <c r="O26" s="49"/>
    </row>
    <row r="27" spans="2:15" ht="12.75">
      <c r="B27" t="s">
        <v>54</v>
      </c>
      <c r="C27" s="31">
        <v>18.77208684033601</v>
      </c>
      <c r="D27" s="31">
        <v>19.191485336026247</v>
      </c>
      <c r="E27" s="31">
        <v>19.656145886851654</v>
      </c>
      <c r="F27" s="31">
        <v>19.994622273290528</v>
      </c>
      <c r="G27" s="31">
        <v>20.296124500213526</v>
      </c>
      <c r="H27" s="31">
        <v>20.53505991634775</v>
      </c>
      <c r="I27" s="31">
        <v>20.88918296025883</v>
      </c>
      <c r="J27" s="31">
        <v>21.174038490606492</v>
      </c>
      <c r="K27" s="31">
        <v>21.465051118411015</v>
      </c>
      <c r="L27" s="31">
        <v>21.683540476456095</v>
      </c>
      <c r="M27" s="49"/>
      <c r="N27" s="49"/>
      <c r="O27" s="49"/>
    </row>
    <row r="28" spans="2:15" ht="12.75">
      <c r="B28" t="s">
        <v>55</v>
      </c>
      <c r="C28" s="31">
        <v>114.37475878935956</v>
      </c>
      <c r="D28" s="31">
        <v>116.93007414610082</v>
      </c>
      <c r="E28" s="31">
        <v>119.76116260587673</v>
      </c>
      <c r="F28" s="31">
        <v>121.82343492456518</v>
      </c>
      <c r="G28" s="31">
        <v>123.66043071368946</v>
      </c>
      <c r="H28" s="31">
        <v>125.11621881114628</v>
      </c>
      <c r="I28" s="31">
        <v>127.27382324125442</v>
      </c>
      <c r="J28" s="31">
        <v>129.00939387069147</v>
      </c>
      <c r="K28" s="31">
        <v>130.78247852520528</v>
      </c>
      <c r="L28" s="31">
        <v>132.1136926750755</v>
      </c>
      <c r="M28" s="49"/>
      <c r="N28" s="49"/>
      <c r="O28" s="49"/>
    </row>
    <row r="29" spans="2:15" ht="12.75">
      <c r="B29" t="s">
        <v>56</v>
      </c>
      <c r="C29" s="31">
        <v>30.431227604891394</v>
      </c>
      <c r="D29" s="31">
        <v>31.111109984940633</v>
      </c>
      <c r="E29" s="31">
        <v>31.864366194623127</v>
      </c>
      <c r="F29" s="31">
        <v>32.41306661574361</v>
      </c>
      <c r="G29" s="31">
        <v>32.901828625471836</v>
      </c>
      <c r="H29" s="31">
        <v>33.28916425273019</v>
      </c>
      <c r="I29" s="31">
        <v>33.86322930160049</v>
      </c>
      <c r="J29" s="31">
        <v>34.325005530969705</v>
      </c>
      <c r="K29" s="31">
        <v>34.796762964649815</v>
      </c>
      <c r="L29" s="31">
        <v>35.150953707558045</v>
      </c>
      <c r="M29" s="49"/>
      <c r="N29" s="49"/>
      <c r="O29" s="49"/>
    </row>
    <row r="30" spans="2:15" ht="12.75">
      <c r="B30" t="s">
        <v>57</v>
      </c>
      <c r="C30" s="31">
        <v>123.61480749188276</v>
      </c>
      <c r="D30" s="31">
        <v>126.37656034057169</v>
      </c>
      <c r="E30" s="31">
        <v>129.43636530673743</v>
      </c>
      <c r="F30" s="31">
        <v>131.66524341208932</v>
      </c>
      <c r="G30" s="31">
        <v>133.65064546442682</v>
      </c>
      <c r="H30" s="31">
        <v>135.22404301578268</v>
      </c>
      <c r="I30" s="31">
        <v>137.55595487373594</v>
      </c>
      <c r="J30" s="31">
        <v>139.43173788318074</v>
      </c>
      <c r="K30" s="31">
        <v>141.3480655813068</v>
      </c>
      <c r="L30" s="31">
        <v>142.78682516959793</v>
      </c>
      <c r="M30" s="49"/>
      <c r="N30" s="49"/>
      <c r="O30" s="49"/>
    </row>
    <row r="31" spans="2:15" ht="12.75">
      <c r="B31" t="s">
        <v>58</v>
      </c>
      <c r="C31" s="31">
        <v>103.4363119645656</v>
      </c>
      <c r="D31" s="31">
        <v>105.7472448942211</v>
      </c>
      <c r="E31" s="31">
        <v>108.30757684354545</v>
      </c>
      <c r="F31" s="31">
        <v>110.17261984052871</v>
      </c>
      <c r="G31" s="31">
        <v>111.83393105580649</v>
      </c>
      <c r="H31" s="31">
        <v>113.15049209949065</v>
      </c>
      <c r="I31" s="31">
        <v>115.10174994074048</v>
      </c>
      <c r="J31" s="31">
        <v>116.67133598370303</v>
      </c>
      <c r="K31" s="31">
        <v>118.27484832685593</v>
      </c>
      <c r="L31" s="31">
        <v>119.47874928852887</v>
      </c>
      <c r="M31" s="49"/>
      <c r="N31" s="49"/>
      <c r="O31" s="49"/>
    </row>
    <row r="32" spans="2:15" ht="12.75">
      <c r="B32" t="s">
        <v>59</v>
      </c>
      <c r="C32" s="31">
        <v>85.20049747635176</v>
      </c>
      <c r="D32" s="31">
        <v>87.10401309385153</v>
      </c>
      <c r="E32" s="31">
        <v>89.21295870148072</v>
      </c>
      <c r="F32" s="31">
        <v>90.74919474992177</v>
      </c>
      <c r="G32" s="31">
        <v>92.11761691537174</v>
      </c>
      <c r="H32" s="31">
        <v>93.20206834011223</v>
      </c>
      <c r="I32" s="31">
        <v>94.80931956186953</v>
      </c>
      <c r="J32" s="31">
        <v>96.10218769640008</v>
      </c>
      <c r="K32" s="31">
        <v>97.42300092679541</v>
      </c>
      <c r="L32" s="31">
        <v>98.41465423402016</v>
      </c>
      <c r="M32" s="49"/>
      <c r="N32" s="49"/>
      <c r="O32" s="49"/>
    </row>
    <row r="33" spans="2:15" ht="12.75">
      <c r="B33" t="s">
        <v>60</v>
      </c>
      <c r="C33" s="31">
        <v>41.583467436649215</v>
      </c>
      <c r="D33" s="31">
        <v>42.51250872208802</v>
      </c>
      <c r="E33" s="31">
        <v>43.54181340455016</v>
      </c>
      <c r="F33" s="31">
        <v>44.291598013649256</v>
      </c>
      <c r="G33" s="31">
        <v>44.9594783693053</v>
      </c>
      <c r="H33" s="31">
        <v>45.48876225664224</v>
      </c>
      <c r="I33" s="31">
        <v>46.273206958517484</v>
      </c>
      <c r="J33" s="31">
        <v>46.90421195924597</v>
      </c>
      <c r="K33" s="31">
        <v>47.54885601160358</v>
      </c>
      <c r="L33" s="31">
        <v>48.03284829135372</v>
      </c>
      <c r="M33" s="49"/>
      <c r="N33" s="49"/>
      <c r="O33" s="49"/>
    </row>
    <row r="34" spans="2:15" ht="12.75">
      <c r="B34" t="s">
        <v>61</v>
      </c>
      <c r="C34" s="31">
        <v>685.4301946835366</v>
      </c>
      <c r="D34" s="31">
        <v>700.7438033939573</v>
      </c>
      <c r="E34" s="31">
        <v>717.7100775499911</v>
      </c>
      <c r="F34" s="31">
        <v>730.0689557837137</v>
      </c>
      <c r="G34" s="31">
        <v>741.0777867067253</v>
      </c>
      <c r="H34" s="31">
        <v>749.8020990429418</v>
      </c>
      <c r="I34" s="31">
        <v>762.7322878383796</v>
      </c>
      <c r="J34" s="31">
        <v>773.1332935061856</v>
      </c>
      <c r="K34" s="31">
        <v>783.7591149094203</v>
      </c>
      <c r="L34" s="31">
        <v>791.7368748939591</v>
      </c>
      <c r="M34" s="49"/>
      <c r="N34" s="49"/>
      <c r="O34" s="49"/>
    </row>
    <row r="35" spans="2:15" ht="12.75">
      <c r="B35" t="s">
        <v>62</v>
      </c>
      <c r="C35" s="31">
        <v>450.55742536229707</v>
      </c>
      <c r="D35" s="31">
        <v>460.62360010494655</v>
      </c>
      <c r="E35" s="31">
        <v>471.7761300941789</v>
      </c>
      <c r="F35" s="31">
        <v>479.9000563532535</v>
      </c>
      <c r="G35" s="31">
        <v>487.1365489317735</v>
      </c>
      <c r="H35" s="31">
        <v>492.87134692397035</v>
      </c>
      <c r="I35" s="31">
        <v>501.37081575144254</v>
      </c>
      <c r="J35" s="31">
        <v>508.2077633665515</v>
      </c>
      <c r="K35" s="31">
        <v>515.1924902883228</v>
      </c>
      <c r="L35" s="31">
        <v>520.4365531070781</v>
      </c>
      <c r="M35" s="49"/>
      <c r="N35" s="49"/>
      <c r="O35" s="49"/>
    </row>
    <row r="36" spans="2:15" ht="12.75">
      <c r="B36" t="s">
        <v>63</v>
      </c>
      <c r="C36" s="31">
        <v>91.25769393068545</v>
      </c>
      <c r="D36" s="31">
        <v>93.2965370215053</v>
      </c>
      <c r="E36" s="31">
        <v>95.55541482712968</v>
      </c>
      <c r="F36" s="31">
        <v>97.2008671808889</v>
      </c>
      <c r="G36" s="31">
        <v>98.66657518543735</v>
      </c>
      <c r="H36" s="31">
        <v>99.82812399246319</v>
      </c>
      <c r="I36" s="31">
        <v>101.54964023250109</v>
      </c>
      <c r="J36" s="31">
        <v>102.93442281016706</v>
      </c>
      <c r="K36" s="31">
        <v>104.34913719669365</v>
      </c>
      <c r="L36" s="31">
        <v>105.41129054880508</v>
      </c>
      <c r="M36" s="49"/>
      <c r="N36" s="49"/>
      <c r="O36" s="49"/>
    </row>
    <row r="37" spans="2:15" ht="12.75">
      <c r="B37" t="s">
        <v>64</v>
      </c>
      <c r="C37" s="31">
        <v>14.77389915568816</v>
      </c>
      <c r="D37" s="31">
        <v>15.103971732811607</v>
      </c>
      <c r="E37" s="31">
        <v>15.46966619064729</v>
      </c>
      <c r="F37" s="31">
        <v>15.736051917623833</v>
      </c>
      <c r="G37" s="31">
        <v>15.973338455538446</v>
      </c>
      <c r="H37" s="31">
        <v>16.161384024084633</v>
      </c>
      <c r="I37" s="31">
        <v>16.44008389288164</v>
      </c>
      <c r="J37" s="31">
        <v>16.664269243987818</v>
      </c>
      <c r="K37" s="31">
        <v>16.893300318304906</v>
      </c>
      <c r="L37" s="31">
        <v>17.065254548530024</v>
      </c>
      <c r="M37" s="49"/>
      <c r="N37" s="49"/>
      <c r="O37" s="49"/>
    </row>
    <row r="38" spans="2:15" ht="12.75">
      <c r="B38" t="s">
        <v>65</v>
      </c>
      <c r="C38" s="31">
        <v>24.775364574042985</v>
      </c>
      <c r="D38" s="31">
        <v>25.328885912448683</v>
      </c>
      <c r="E38" s="31">
        <v>25.942144025294116</v>
      </c>
      <c r="F38" s="31">
        <v>26.388864517536295</v>
      </c>
      <c r="G38" s="31">
        <v>26.78678658424294</v>
      </c>
      <c r="H38" s="31">
        <v>27.102133092850398</v>
      </c>
      <c r="I38" s="31">
        <v>27.569504013920028</v>
      </c>
      <c r="J38" s="31">
        <v>27.945455802089434</v>
      </c>
      <c r="K38" s="31">
        <v>28.329533715793477</v>
      </c>
      <c r="L38" s="31">
        <v>28.617895555750668</v>
      </c>
      <c r="M38" s="49"/>
      <c r="N38" s="49"/>
      <c r="O38" s="49"/>
    </row>
    <row r="39" spans="2:15" ht="12.75">
      <c r="B39" t="s">
        <v>66</v>
      </c>
      <c r="C39" s="31">
        <v>21.195044617252787</v>
      </c>
      <c r="D39" s="31">
        <v>21.668575871618334</v>
      </c>
      <c r="E39" s="31">
        <v>22.193211261939457</v>
      </c>
      <c r="F39" s="31">
        <v>22.57537559846082</v>
      </c>
      <c r="G39" s="31">
        <v>22.91579343299283</v>
      </c>
      <c r="H39" s="31">
        <v>23.1855688100556</v>
      </c>
      <c r="I39" s="31">
        <v>23.58539935524385</v>
      </c>
      <c r="J39" s="31">
        <v>23.907021864586653</v>
      </c>
      <c r="K39" s="31">
        <v>24.23559618256006</v>
      </c>
      <c r="L39" s="31">
        <v>24.48228648031693</v>
      </c>
      <c r="M39" s="49"/>
      <c r="N39" s="49"/>
      <c r="O39" s="49"/>
    </row>
    <row r="40" spans="2:15" ht="12.75">
      <c r="B40" t="s">
        <v>67</v>
      </c>
      <c r="C40" s="31">
        <v>35.70495982862402</v>
      </c>
      <c r="D40" s="31">
        <v>36.50266583585541</v>
      </c>
      <c r="E40" s="31">
        <v>37.38646135855236</v>
      </c>
      <c r="F40" s="31">
        <v>38.030251571304305</v>
      </c>
      <c r="G40" s="31">
        <v>38.603716045024676</v>
      </c>
      <c r="H40" s="31">
        <v>39.058176942593974</v>
      </c>
      <c r="I40" s="31">
        <v>39.7317274734847</v>
      </c>
      <c r="J40" s="31">
        <v>40.273529530684364</v>
      </c>
      <c r="K40" s="31">
        <v>40.82704253505937</v>
      </c>
      <c r="L40" s="31">
        <v>41.24261453929807</v>
      </c>
      <c r="M40" s="49"/>
      <c r="N40" s="49"/>
      <c r="O40" s="49"/>
    </row>
    <row r="41" spans="2:15" ht="12.75">
      <c r="B41" t="s">
        <v>68</v>
      </c>
      <c r="C41" s="31">
        <v>2279.5142189658436</v>
      </c>
      <c r="D41" s="31">
        <v>2330.442218738599</v>
      </c>
      <c r="E41" s="31">
        <v>2386.8664373994184</v>
      </c>
      <c r="F41" s="31">
        <v>2427.9679804635452</v>
      </c>
      <c r="G41" s="31">
        <v>2464.579712508385</v>
      </c>
      <c r="H41" s="31">
        <v>2493.593891013151</v>
      </c>
      <c r="I41" s="31">
        <v>2536.5954241258287</v>
      </c>
      <c r="J41" s="31">
        <v>2571.1857303236093</v>
      </c>
      <c r="K41" s="31">
        <v>2606.523699331596</v>
      </c>
      <c r="L41" s="31">
        <v>2633.055091530694</v>
      </c>
      <c r="M41" s="49"/>
      <c r="N41" s="49"/>
      <c r="O41" s="49"/>
    </row>
    <row r="42" spans="2:15" ht="12.75">
      <c r="B42" t="s">
        <v>69</v>
      </c>
      <c r="C42" s="31">
        <v>80.02049325173272</v>
      </c>
      <c r="D42" s="31">
        <v>81.80827927571676</v>
      </c>
      <c r="E42" s="31">
        <v>83.78900559495453</v>
      </c>
      <c r="F42" s="31">
        <v>85.23184184578119</v>
      </c>
      <c r="G42" s="31">
        <v>86.5170669313073</v>
      </c>
      <c r="H42" s="31">
        <v>87.53558607715343</v>
      </c>
      <c r="I42" s="31">
        <v>89.0451199338092</v>
      </c>
      <c r="J42" s="31">
        <v>90.2593845085354</v>
      </c>
      <c r="K42" s="31">
        <v>91.49989517831155</v>
      </c>
      <c r="L42" s="31">
        <v>92.43125812957672</v>
      </c>
      <c r="M42" s="49"/>
      <c r="N42" s="49"/>
      <c r="O42" s="49"/>
    </row>
    <row r="43" spans="2:15" ht="12.75">
      <c r="B43" t="s">
        <v>70</v>
      </c>
      <c r="C43" s="31">
        <v>347.34410402957525</v>
      </c>
      <c r="D43" s="31">
        <v>355.10432781054885</v>
      </c>
      <c r="E43" s="31">
        <v>363.70204547918553</v>
      </c>
      <c r="F43" s="31">
        <v>369.96494944840003</v>
      </c>
      <c r="G43" s="31">
        <v>375.5437123086094</v>
      </c>
      <c r="H43" s="31">
        <v>379.96478753290177</v>
      </c>
      <c r="I43" s="31">
        <v>386.5172050904011</v>
      </c>
      <c r="J43" s="31">
        <v>391.7879504160554</v>
      </c>
      <c r="K43" s="31">
        <v>397.1726218873625</v>
      </c>
      <c r="L43" s="31">
        <v>401.21537914475465</v>
      </c>
      <c r="M43" s="49"/>
      <c r="N43" s="49"/>
      <c r="O43" s="49"/>
    </row>
    <row r="44" spans="2:15" ht="12.75">
      <c r="B44" t="s">
        <v>71</v>
      </c>
      <c r="C44" s="31">
        <v>41.179609713836385</v>
      </c>
      <c r="D44" s="31">
        <v>42.09962817070737</v>
      </c>
      <c r="E44" s="31">
        <v>43.118936268690994</v>
      </c>
      <c r="F44" s="31">
        <v>43.861438986127446</v>
      </c>
      <c r="G44" s="31">
        <v>44.52283290243214</v>
      </c>
      <c r="H44" s="31">
        <v>45.04697639627527</v>
      </c>
      <c r="I44" s="31">
        <v>45.82380258842775</v>
      </c>
      <c r="J44" s="31">
        <v>46.44867928244238</v>
      </c>
      <c r="K44" s="31">
        <v>47.08706256591614</v>
      </c>
      <c r="L44" s="31">
        <v>47.56635432327102</v>
      </c>
      <c r="M44" s="49"/>
      <c r="N44" s="49"/>
      <c r="O44" s="49"/>
    </row>
    <row r="45" spans="2:15" ht="12.75">
      <c r="B45" t="s">
        <v>72</v>
      </c>
      <c r="C45" s="31">
        <v>12.697778569611764</v>
      </c>
      <c r="D45" s="31">
        <v>12.98146728658808</v>
      </c>
      <c r="E45" s="31">
        <v>13.295772075107223</v>
      </c>
      <c r="F45" s="31">
        <v>13.524723615902793</v>
      </c>
      <c r="G45" s="31">
        <v>13.728665167434876</v>
      </c>
      <c r="H45" s="31">
        <v>13.890285398169759</v>
      </c>
      <c r="I45" s="31">
        <v>14.129820620663931</v>
      </c>
      <c r="J45" s="31">
        <v>14.322502045986976</v>
      </c>
      <c r="K45" s="31">
        <v>14.519348243229295</v>
      </c>
      <c r="L45" s="31">
        <v>14.667138391009336</v>
      </c>
      <c r="M45" s="49"/>
      <c r="N45" s="49"/>
      <c r="O45" s="49"/>
    </row>
    <row r="46" spans="2:15" ht="12.75">
      <c r="B46" t="s">
        <v>73</v>
      </c>
      <c r="C46" s="31">
        <v>125.72197636101004</v>
      </c>
      <c r="D46" s="31">
        <v>128.53080673823342</v>
      </c>
      <c r="E46" s="31">
        <v>131.6427699037373</v>
      </c>
      <c r="F46" s="31">
        <v>133.90964202171577</v>
      </c>
      <c r="G46" s="31">
        <v>135.92888773309596</v>
      </c>
      <c r="H46" s="31">
        <v>137.5291058119133</v>
      </c>
      <c r="I46" s="31">
        <v>139.9007680215625</v>
      </c>
      <c r="J46" s="31">
        <v>141.8085260964783</v>
      </c>
      <c r="K46" s="31">
        <v>143.75751999496066</v>
      </c>
      <c r="L46" s="31">
        <v>145.22080503838228</v>
      </c>
      <c r="M46" s="49"/>
      <c r="N46" s="49"/>
      <c r="O46" s="49"/>
    </row>
    <row r="47" spans="2:15" ht="12.75">
      <c r="B47" t="s">
        <v>74</v>
      </c>
      <c r="C47" s="31">
        <v>106.81516342909228</v>
      </c>
      <c r="D47" s="31">
        <v>109.20158531388824</v>
      </c>
      <c r="E47" s="31">
        <v>111.84555308889452</v>
      </c>
      <c r="F47" s="31">
        <v>113.77151959660698</v>
      </c>
      <c r="G47" s="31">
        <v>115.48709921846425</v>
      </c>
      <c r="H47" s="31">
        <v>116.84666705662998</v>
      </c>
      <c r="I47" s="31">
        <v>118.8616647034602</v>
      </c>
      <c r="J47" s="31">
        <v>120.48252285772718</v>
      </c>
      <c r="K47" s="31">
        <v>122.138415549001</v>
      </c>
      <c r="L47" s="31">
        <v>123.38164314993857</v>
      </c>
      <c r="M47" s="49"/>
      <c r="N47" s="49"/>
      <c r="O47" s="49"/>
    </row>
    <row r="48" spans="2:15" ht="12.75">
      <c r="B48" t="s">
        <v>75</v>
      </c>
      <c r="C48" s="31">
        <v>3.9963397970376318</v>
      </c>
      <c r="D48" s="31">
        <v>4.085624430834617</v>
      </c>
      <c r="E48" s="31">
        <v>4.184544783546119</v>
      </c>
      <c r="F48" s="31">
        <v>4.256602124053232</v>
      </c>
      <c r="G48" s="31">
        <v>4.320788133770534</v>
      </c>
      <c r="H48" s="31">
        <v>4.371654461022291</v>
      </c>
      <c r="I48" s="31">
        <v>4.447042776954705</v>
      </c>
      <c r="J48" s="31">
        <v>4.507684915573441</v>
      </c>
      <c r="K48" s="31">
        <v>4.569637822345468</v>
      </c>
      <c r="L48" s="31">
        <v>4.616151442499227</v>
      </c>
      <c r="M48" s="49"/>
      <c r="N48" s="49"/>
      <c r="O48" s="49"/>
    </row>
    <row r="49" spans="2:15" ht="12.75">
      <c r="B49" t="s">
        <v>76</v>
      </c>
      <c r="C49" s="31">
        <v>82.85826221840787</v>
      </c>
      <c r="D49" s="31">
        <v>84.70944854763569</v>
      </c>
      <c r="E49" s="31">
        <v>86.76041741914726</v>
      </c>
      <c r="F49" s="31">
        <v>88.25442101186607</v>
      </c>
      <c r="G49" s="31">
        <v>89.58522407016754</v>
      </c>
      <c r="H49" s="31">
        <v>90.63986298866932</v>
      </c>
      <c r="I49" s="31">
        <v>92.20292948625857</v>
      </c>
      <c r="J49" s="31">
        <v>93.46025555920187</v>
      </c>
      <c r="K49" s="31">
        <v>94.74475849319019</v>
      </c>
      <c r="L49" s="31">
        <v>95.70915039457066</v>
      </c>
      <c r="M49" s="49"/>
      <c r="N49" s="49"/>
      <c r="O49" s="49"/>
    </row>
    <row r="50" spans="2:15" ht="12.75">
      <c r="B50" t="s">
        <v>77</v>
      </c>
      <c r="C50" s="31">
        <v>39.36909468773485</v>
      </c>
      <c r="D50" s="31">
        <v>40.24866333820818</v>
      </c>
      <c r="E50" s="31">
        <v>41.22315623176295</v>
      </c>
      <c r="F50" s="31">
        <v>41.93301385284755</v>
      </c>
      <c r="G50" s="31">
        <v>42.56532872658814</v>
      </c>
      <c r="H50" s="31">
        <v>43.06642757095472</v>
      </c>
      <c r="I50" s="31">
        <v>43.80909959060934</v>
      </c>
      <c r="J50" s="31">
        <v>44.40650276916726</v>
      </c>
      <c r="K50" s="31">
        <v>45.016818702436076</v>
      </c>
      <c r="L50" s="31">
        <v>45.475037775163585</v>
      </c>
      <c r="M50" s="49"/>
      <c r="N50" s="49"/>
      <c r="O50" s="49"/>
    </row>
    <row r="51" spans="2:15" ht="12.75">
      <c r="B51" t="s">
        <v>78</v>
      </c>
      <c r="C51" s="31">
        <v>1.800747620161809</v>
      </c>
      <c r="D51" s="31">
        <v>1.840979207061932</v>
      </c>
      <c r="E51" s="31">
        <v>1.8855526414487798</v>
      </c>
      <c r="F51" s="31">
        <v>1.9180216233230327</v>
      </c>
      <c r="G51" s="31">
        <v>1.946943789634264</v>
      </c>
      <c r="H51" s="31">
        <v>1.969864117333343</v>
      </c>
      <c r="I51" s="31">
        <v>2.0038340341567156</v>
      </c>
      <c r="J51" s="31">
        <v>2.0311593348931942</v>
      </c>
      <c r="K51" s="31">
        <v>2.0590752667452685</v>
      </c>
      <c r="L51" s="31">
        <v>2.080034267994131</v>
      </c>
      <c r="M51" s="49"/>
      <c r="N51" s="49"/>
      <c r="O51" s="49"/>
    </row>
    <row r="52" spans="2:15" ht="12.75">
      <c r="B52" t="s">
        <v>79</v>
      </c>
      <c r="C52" s="31">
        <v>5.006266944010055</v>
      </c>
      <c r="D52" s="31">
        <v>5.118114968324011</v>
      </c>
      <c r="E52" s="31">
        <v>5.242033783294775</v>
      </c>
      <c r="F52" s="31">
        <v>5.3323009527985885</v>
      </c>
      <c r="G52" s="31">
        <v>5.412707603642902</v>
      </c>
      <c r="H52" s="31">
        <v>5.476428514680656</v>
      </c>
      <c r="I52" s="31">
        <v>5.570868440508984</v>
      </c>
      <c r="J52" s="31">
        <v>5.646835637844431</v>
      </c>
      <c r="K52" s="31">
        <v>5.724444851527421</v>
      </c>
      <c r="L52" s="31">
        <v>5.782713069659076</v>
      </c>
      <c r="M52" s="49"/>
      <c r="N52" s="49"/>
      <c r="O52" s="49"/>
    </row>
    <row r="53" spans="2:15" ht="12.75">
      <c r="B53" t="s">
        <v>80</v>
      </c>
      <c r="C53" s="31">
        <v>7681.341933586438</v>
      </c>
      <c r="D53" s="31">
        <v>7852.955419035818</v>
      </c>
      <c r="E53" s="31">
        <v>8043.0896648602775</v>
      </c>
      <c r="F53" s="31">
        <v>8181.590668120883</v>
      </c>
      <c r="G53" s="31">
        <v>8304.962231358968</v>
      </c>
      <c r="H53" s="31">
        <v>8402.732108889422</v>
      </c>
      <c r="I53" s="31">
        <v>8547.635561019137</v>
      </c>
      <c r="J53" s="31">
        <v>8664.195469828632</v>
      </c>
      <c r="K53" s="31">
        <v>8783.274798630526</v>
      </c>
      <c r="L53" s="31">
        <v>8872.678362670506</v>
      </c>
      <c r="M53" s="49"/>
      <c r="N53" s="49"/>
      <c r="O53" s="49"/>
    </row>
    <row r="54" spans="2:15" ht="12.75">
      <c r="B54" t="s">
        <v>81</v>
      </c>
      <c r="C54" s="31">
        <v>67.33947579584147</v>
      </c>
      <c r="D54" s="31">
        <v>68.84394757298351</v>
      </c>
      <c r="E54" s="31">
        <v>70.51078398716183</v>
      </c>
      <c r="F54" s="31">
        <v>71.72497091405634</v>
      </c>
      <c r="G54" s="31">
        <v>72.80652365163735</v>
      </c>
      <c r="H54" s="31">
        <v>73.66363590603876</v>
      </c>
      <c r="I54" s="31">
        <v>74.93395072756199</v>
      </c>
      <c r="J54" s="31">
        <v>75.95578821714471</v>
      </c>
      <c r="K54" s="31">
        <v>76.99971252737214</v>
      </c>
      <c r="L54" s="31">
        <v>77.78348041438785</v>
      </c>
      <c r="M54" s="49"/>
      <c r="N54" s="49"/>
      <c r="O54" s="49"/>
    </row>
    <row r="55" spans="2:15" ht="12.75">
      <c r="B55" t="s">
        <v>82</v>
      </c>
      <c r="C55" s="31">
        <v>11.610768110898803</v>
      </c>
      <c r="D55" s="31">
        <v>11.870171272674927</v>
      </c>
      <c r="E55" s="31">
        <v>12.157569575900531</v>
      </c>
      <c r="F55" s="31">
        <v>12.366921411281579</v>
      </c>
      <c r="G55" s="31">
        <v>12.553404271258584</v>
      </c>
      <c r="H55" s="31">
        <v>12.701188784179891</v>
      </c>
      <c r="I55" s="31">
        <v>12.920218270914548</v>
      </c>
      <c r="J55" s="31">
        <v>13.09640494297208</v>
      </c>
      <c r="K55" s="31">
        <v>13.276399856032112</v>
      </c>
      <c r="L55" s="31">
        <v>13.411538228901216</v>
      </c>
      <c r="M55" s="49"/>
      <c r="N55" s="49"/>
      <c r="O55" s="49"/>
    </row>
    <row r="56" spans="2:15" ht="12.75">
      <c r="B56" t="s">
        <v>83</v>
      </c>
      <c r="C56" s="31">
        <v>2093.361566039694</v>
      </c>
      <c r="D56" s="31">
        <v>2140.130617301823</v>
      </c>
      <c r="E56" s="31">
        <v>2191.9470480815203</v>
      </c>
      <c r="F56" s="31">
        <v>2229.692103514604</v>
      </c>
      <c r="G56" s="31">
        <v>2263.3140007114466</v>
      </c>
      <c r="H56" s="31">
        <v>2289.9587856602534</v>
      </c>
      <c r="I56" s="31">
        <v>2329.4486716850497</v>
      </c>
      <c r="J56" s="31">
        <v>2361.214219339685</v>
      </c>
      <c r="K56" s="31">
        <v>2393.666373192352</v>
      </c>
      <c r="L56" s="31">
        <v>2418.031124357762</v>
      </c>
      <c r="M56" s="49"/>
      <c r="N56" s="49"/>
      <c r="O56" s="49"/>
    </row>
    <row r="57" spans="2:15" ht="12.75">
      <c r="B57" t="s">
        <v>84</v>
      </c>
      <c r="C57" s="31">
        <v>70.76438388860126</v>
      </c>
      <c r="D57" s="31">
        <v>72.34537359974807</v>
      </c>
      <c r="E57" s="31">
        <v>74.09698586726884</v>
      </c>
      <c r="F57" s="31">
        <v>75.37292674432258</v>
      </c>
      <c r="G57" s="31">
        <v>76.50948761316552</v>
      </c>
      <c r="H57" s="31">
        <v>77.41019288134986</v>
      </c>
      <c r="I57" s="31">
        <v>78.74511633638514</v>
      </c>
      <c r="J57" s="31">
        <v>79.81892481989375</v>
      </c>
      <c r="K57" s="31">
        <v>80.9159434670769</v>
      </c>
      <c r="L57" s="31">
        <v>81.73957404900315</v>
      </c>
      <c r="M57" s="49"/>
      <c r="N57" s="49"/>
      <c r="O57" s="49"/>
    </row>
    <row r="58" spans="2:15" ht="12.75">
      <c r="B58" t="s">
        <v>85</v>
      </c>
      <c r="C58" s="31">
        <v>7.573548514484093</v>
      </c>
      <c r="D58" s="31">
        <v>7.742753722249625</v>
      </c>
      <c r="E58" s="31">
        <v>7.9302197857925165</v>
      </c>
      <c r="F58" s="31">
        <v>8.066777183779505</v>
      </c>
      <c r="G58" s="31">
        <v>8.188417455436456</v>
      </c>
      <c r="H58" s="31">
        <v>8.284815313666723</v>
      </c>
      <c r="I58" s="31">
        <v>8.427685314001184</v>
      </c>
      <c r="J58" s="31">
        <v>8.542609520193942</v>
      </c>
      <c r="K58" s="31">
        <v>8.660017790981891</v>
      </c>
      <c r="L58" s="31">
        <v>8.748166741448992</v>
      </c>
      <c r="M58" s="49"/>
      <c r="N58" s="49"/>
      <c r="O58" s="49"/>
    </row>
    <row r="59" spans="2:15" ht="12.75">
      <c r="B59" t="s">
        <v>86</v>
      </c>
      <c r="C59" s="31">
        <v>17.615761740243833</v>
      </c>
      <c r="D59" s="31">
        <v>18.009326080593095</v>
      </c>
      <c r="E59" s="31">
        <v>18.445364418954217</v>
      </c>
      <c r="F59" s="31">
        <v>18.762991299168416</v>
      </c>
      <c r="G59" s="31">
        <v>19.045921558270788</v>
      </c>
      <c r="H59" s="31">
        <v>19.27013900397759</v>
      </c>
      <c r="I59" s="31">
        <v>19.602448737110908</v>
      </c>
      <c r="J59" s="31">
        <v>19.869757704711304</v>
      </c>
      <c r="K59" s="31">
        <v>20.142844504192304</v>
      </c>
      <c r="L59" s="31">
        <v>20.347875330377853</v>
      </c>
      <c r="M59" s="49"/>
      <c r="N59" s="49"/>
      <c r="O59" s="49"/>
    </row>
    <row r="60" spans="2:15" ht="12.75">
      <c r="B60" t="s">
        <v>87</v>
      </c>
      <c r="C60" s="31">
        <v>46.69590306626473</v>
      </c>
      <c r="D60" s="31">
        <v>47.739164354551946</v>
      </c>
      <c r="E60" s="31">
        <v>48.89501581766354</v>
      </c>
      <c r="F60" s="31">
        <v>49.73698190623968</v>
      </c>
      <c r="G60" s="31">
        <v>50.48697410915277</v>
      </c>
      <c r="H60" s="31">
        <v>51.081330246847976</v>
      </c>
      <c r="I60" s="31">
        <v>51.96221767682038</v>
      </c>
      <c r="J60" s="31">
        <v>52.67080092311255</v>
      </c>
      <c r="K60" s="31">
        <v>53.39470005987874</v>
      </c>
      <c r="L60" s="31">
        <v>53.938196260970294</v>
      </c>
      <c r="M60" s="49"/>
      <c r="N60" s="49"/>
      <c r="O60" s="49"/>
    </row>
    <row r="61" spans="2:15" ht="12.75">
      <c r="B61" t="s">
        <v>88</v>
      </c>
      <c r="C61" s="31">
        <v>57.99357679120566</v>
      </c>
      <c r="D61" s="31">
        <v>59.2892462110629</v>
      </c>
      <c r="E61" s="31">
        <v>60.72474603403595</v>
      </c>
      <c r="F61" s="31">
        <v>61.77041860501375</v>
      </c>
      <c r="G61" s="31">
        <v>62.701864996589556</v>
      </c>
      <c r="H61" s="31">
        <v>63.440020510229324</v>
      </c>
      <c r="I61" s="31">
        <v>64.53403110773331</v>
      </c>
      <c r="J61" s="31">
        <v>65.41405000036491</v>
      </c>
      <c r="K61" s="31">
        <v>66.31309033196665</v>
      </c>
      <c r="L61" s="31">
        <v>66.98808078303477</v>
      </c>
      <c r="M61" s="49"/>
      <c r="N61" s="49"/>
      <c r="O61" s="49"/>
    </row>
    <row r="62" spans="2:15" ht="12.75">
      <c r="B62" t="s">
        <v>89</v>
      </c>
      <c r="C62" s="31">
        <v>422.93810518813984</v>
      </c>
      <c r="D62" s="31">
        <v>432.38722006783695</v>
      </c>
      <c r="E62" s="31">
        <v>442.8560962558323</v>
      </c>
      <c r="F62" s="31">
        <v>450.4820231306104</v>
      </c>
      <c r="G62" s="31">
        <v>457.2749163048962</v>
      </c>
      <c r="H62" s="31">
        <v>462.65816927094403</v>
      </c>
      <c r="I62" s="31">
        <v>470.6366178296514</v>
      </c>
      <c r="J62" s="31">
        <v>477.05445827979963</v>
      </c>
      <c r="K62" s="31">
        <v>483.61101911591305</v>
      </c>
      <c r="L62" s="31">
        <v>488.5336191380268</v>
      </c>
      <c r="M62" s="49"/>
      <c r="N62" s="49"/>
      <c r="O62" s="49"/>
    </row>
    <row r="63" spans="2:15" ht="12.75">
      <c r="B63" t="s">
        <v>90</v>
      </c>
      <c r="C63" s="31">
        <v>8.756385144984096</v>
      </c>
      <c r="D63" s="31">
        <v>8.95201681815533</v>
      </c>
      <c r="E63" s="31">
        <v>9.168761327133687</v>
      </c>
      <c r="F63" s="31">
        <v>9.326646256355986</v>
      </c>
      <c r="G63" s="31">
        <v>9.467284302805643</v>
      </c>
      <c r="H63" s="31">
        <v>9.57873757628788</v>
      </c>
      <c r="I63" s="31">
        <v>9.74392100994517</v>
      </c>
      <c r="J63" s="31">
        <v>9.876794075982946</v>
      </c>
      <c r="K63" s="31">
        <v>10.012539167766505</v>
      </c>
      <c r="L63" s="31">
        <v>10.114455219263355</v>
      </c>
      <c r="M63" s="49"/>
      <c r="N63" s="49"/>
      <c r="O63" s="49"/>
    </row>
    <row r="64" spans="2:15" ht="12.75">
      <c r="B64" t="s">
        <v>91</v>
      </c>
      <c r="C64" s="31">
        <v>582.0157728333136</v>
      </c>
      <c r="D64" s="31">
        <v>595.0189376743044</v>
      </c>
      <c r="E64" s="31">
        <v>609.4254217212832</v>
      </c>
      <c r="F64" s="31">
        <v>619.919651655046</v>
      </c>
      <c r="G64" s="31">
        <v>629.2675229442677</v>
      </c>
      <c r="H64" s="31">
        <v>636.6755528591837</v>
      </c>
      <c r="I64" s="31">
        <v>647.654896755949</v>
      </c>
      <c r="J64" s="31">
        <v>656.4866485505817</v>
      </c>
      <c r="K64" s="31">
        <v>665.5092969602389</v>
      </c>
      <c r="L64" s="31">
        <v>672.2834107633574</v>
      </c>
      <c r="M64" s="49"/>
      <c r="N64" s="49"/>
      <c r="O64" s="49"/>
    </row>
    <row r="65" spans="2:15" ht="12.75">
      <c r="B65" t="s">
        <v>92</v>
      </c>
      <c r="C65" s="31">
        <v>105.15988981824512</v>
      </c>
      <c r="D65" s="31">
        <v>107.50933023858006</v>
      </c>
      <c r="E65" s="31">
        <v>110.11232545926539</v>
      </c>
      <c r="F65" s="31">
        <v>112.00844600285397</v>
      </c>
      <c r="G65" s="31">
        <v>113.69743994544808</v>
      </c>
      <c r="H65" s="31">
        <v>115.03593908238801</v>
      </c>
      <c r="I65" s="31">
        <v>117.01971108368589</v>
      </c>
      <c r="J65" s="31">
        <v>118.61545142093556</v>
      </c>
      <c r="K65" s="31">
        <v>120.24568337841217</v>
      </c>
      <c r="L65" s="31">
        <v>121.4696451581494</v>
      </c>
      <c r="M65" s="49"/>
      <c r="N65" s="49"/>
      <c r="O65" s="49"/>
    </row>
    <row r="66" spans="2:15" ht="12.75">
      <c r="B66" t="s">
        <v>143</v>
      </c>
      <c r="C66" s="31">
        <v>46.70630214807121</v>
      </c>
      <c r="D66" s="31">
        <v>47.749795768506864</v>
      </c>
      <c r="E66" s="31">
        <v>48.905904637367826</v>
      </c>
      <c r="F66" s="31">
        <v>49.74805823006442</v>
      </c>
      <c r="G66" s="31">
        <v>50.49821745470233</v>
      </c>
      <c r="H66" s="31">
        <v>51.092705954289954</v>
      </c>
      <c r="I66" s="31">
        <v>51.9737895560857</v>
      </c>
      <c r="J66" s="31">
        <v>52.68253060241301</v>
      </c>
      <c r="K66" s="31">
        <v>53.40659095003173</v>
      </c>
      <c r="L66" s="31">
        <v>53.950208186612166</v>
      </c>
      <c r="M66" s="49"/>
      <c r="N66" s="49"/>
      <c r="O66" s="49"/>
    </row>
    <row r="67" spans="2:15" ht="12.75">
      <c r="B67" t="s">
        <v>367</v>
      </c>
      <c r="C67" s="31">
        <v>71.88471363709806</v>
      </c>
      <c r="D67" s="31">
        <v>73.4907333097613</v>
      </c>
      <c r="E67" s="31">
        <v>75.27007680623228</v>
      </c>
      <c r="F67" s="31">
        <v>76.56621816329213</v>
      </c>
      <c r="G67" s="31">
        <v>77.72077287144195</v>
      </c>
      <c r="H67" s="31">
        <v>78.63573795298329</v>
      </c>
      <c r="I67" s="31">
        <v>79.9917956902162</v>
      </c>
      <c r="J67" s="31">
        <v>81.08260452788822</v>
      </c>
      <c r="K67" s="31">
        <v>82.19699098861767</v>
      </c>
      <c r="L67" s="31">
        <v>83.03366115051335</v>
      </c>
      <c r="M67" s="49"/>
      <c r="N67" s="49"/>
      <c r="O67" s="49"/>
    </row>
    <row r="68" spans="2:15" ht="12.75">
      <c r="B68" t="s">
        <v>144</v>
      </c>
      <c r="C68" s="31">
        <v>78.32544609451112</v>
      </c>
      <c r="D68" s="31">
        <v>80.07536204928499</v>
      </c>
      <c r="E68" s="31">
        <v>82.01413131002157</v>
      </c>
      <c r="F68" s="31">
        <v>83.42640444650193</v>
      </c>
      <c r="G68" s="31">
        <v>84.68440504191202</v>
      </c>
      <c r="H68" s="31">
        <v>85.68134923973437</v>
      </c>
      <c r="I68" s="31">
        <v>87.15890714912369</v>
      </c>
      <c r="J68" s="31">
        <v>88.34745036633426</v>
      </c>
      <c r="K68" s="31">
        <v>89.56168371640315</v>
      </c>
      <c r="L68" s="31">
        <v>90.47331791995971</v>
      </c>
      <c r="M68" s="49"/>
      <c r="N68" s="49"/>
      <c r="O68" s="49"/>
    </row>
    <row r="69" spans="2:15" ht="12.75">
      <c r="B69" t="s">
        <v>145</v>
      </c>
      <c r="C69" s="31">
        <v>23.569693332359567</v>
      </c>
      <c r="D69" s="31">
        <v>24.09627804356128</v>
      </c>
      <c r="E69" s="31">
        <v>24.679692491818972</v>
      </c>
      <c r="F69" s="31">
        <v>25.104673725736316</v>
      </c>
      <c r="G69" s="31">
        <v>25.48323126641043</v>
      </c>
      <c r="H69" s="31">
        <v>25.78323171561049</v>
      </c>
      <c r="I69" s="31">
        <v>26.227858443469614</v>
      </c>
      <c r="J69" s="31">
        <v>26.585514869812933</v>
      </c>
      <c r="K69" s="31">
        <v>26.95090197096668</v>
      </c>
      <c r="L69" s="31">
        <v>27.225230936590325</v>
      </c>
      <c r="M69" s="49"/>
      <c r="N69" s="49"/>
      <c r="O69" s="49"/>
    </row>
    <row r="70" spans="2:15" ht="12.75">
      <c r="B70" t="s">
        <v>146</v>
      </c>
      <c r="C70" s="31">
        <v>0</v>
      </c>
      <c r="D70" s="31">
        <v>0</v>
      </c>
      <c r="E70" s="31">
        <v>0</v>
      </c>
      <c r="F70" s="31">
        <v>0</v>
      </c>
      <c r="G70" s="31">
        <v>0</v>
      </c>
      <c r="H70" s="31">
        <v>0</v>
      </c>
      <c r="I70" s="31">
        <v>0</v>
      </c>
      <c r="J70" s="31">
        <v>0</v>
      </c>
      <c r="K70" s="31">
        <v>0</v>
      </c>
      <c r="L70" s="31">
        <v>0</v>
      </c>
      <c r="M70" s="49"/>
      <c r="N70" s="49"/>
      <c r="O70" s="49"/>
    </row>
    <row r="71" spans="2:15" ht="12.75">
      <c r="B71" t="s">
        <v>147</v>
      </c>
      <c r="C71" s="31">
        <v>3.1594729815609672</v>
      </c>
      <c r="D71" s="31">
        <v>3.2300606699150074</v>
      </c>
      <c r="E71" s="31">
        <v>3.308266277443713</v>
      </c>
      <c r="F71" s="31">
        <v>3.365234211107442</v>
      </c>
      <c r="G71" s="31">
        <v>3.4159791361627017</v>
      </c>
      <c r="H71" s="31">
        <v>3.456193631121888</v>
      </c>
      <c r="I71" s="31">
        <v>3.5157950062327843</v>
      </c>
      <c r="J71" s="31">
        <v>3.563738176293548</v>
      </c>
      <c r="K71" s="31">
        <v>3.612717628746635</v>
      </c>
      <c r="L71" s="31">
        <v>3.649490909702205</v>
      </c>
      <c r="M71" s="49"/>
      <c r="N71" s="49"/>
      <c r="O71" s="49"/>
    </row>
    <row r="72" spans="2:15" ht="12.75">
      <c r="B72" t="s">
        <v>148</v>
      </c>
      <c r="C72" s="31">
        <v>1268.5267616250744</v>
      </c>
      <c r="D72" s="31">
        <v>1296.8676818484566</v>
      </c>
      <c r="E72" s="31">
        <v>1328.2671926650667</v>
      </c>
      <c r="F72" s="31">
        <v>1351.1397884519813</v>
      </c>
      <c r="G72" s="31">
        <v>1371.513849513726</v>
      </c>
      <c r="H72" s="31">
        <v>1387.6599483595407</v>
      </c>
      <c r="I72" s="31">
        <v>1411.5898695201493</v>
      </c>
      <c r="J72" s="31">
        <v>1430.8390274063402</v>
      </c>
      <c r="K72" s="31">
        <v>1450.5042521349867</v>
      </c>
      <c r="L72" s="31">
        <v>1465.2687053451075</v>
      </c>
      <c r="M72" s="49"/>
      <c r="N72" s="49"/>
      <c r="O72" s="49"/>
    </row>
    <row r="73" spans="2:15" ht="12.75">
      <c r="B73" t="s">
        <v>149</v>
      </c>
      <c r="C73" s="31">
        <v>2.9886753695879236</v>
      </c>
      <c r="D73" s="31">
        <v>3.0554471656472906</v>
      </c>
      <c r="E73" s="31">
        <v>3.1294250646034723</v>
      </c>
      <c r="F73" s="31">
        <v>3.183313374834562</v>
      </c>
      <c r="G73" s="31">
        <v>3.231315085413936</v>
      </c>
      <c r="H73" s="31">
        <v>3.2693556292914647</v>
      </c>
      <c r="I73" s="31">
        <v>3.325735020040203</v>
      </c>
      <c r="J73" s="31">
        <v>3.3710864353986527</v>
      </c>
      <c r="K73" s="31">
        <v>3.4174181128704193</v>
      </c>
      <c r="L73" s="31">
        <v>3.452203470964081</v>
      </c>
      <c r="M73" s="49"/>
      <c r="N73" s="49"/>
      <c r="O73" s="49"/>
    </row>
    <row r="74" spans="2:15" ht="12.75">
      <c r="B74" t="s">
        <v>151</v>
      </c>
      <c r="C74" s="31">
        <v>53.91344094784343</v>
      </c>
      <c r="D74" s="31">
        <v>55.11795359597506</v>
      </c>
      <c r="E74" s="31">
        <v>56.452458884640635</v>
      </c>
      <c r="F74" s="31">
        <v>57.42456320248883</v>
      </c>
      <c r="G74" s="31">
        <v>58.29047771935164</v>
      </c>
      <c r="H74" s="31">
        <v>58.976700330490495</v>
      </c>
      <c r="I74" s="31">
        <v>59.99374185488549</v>
      </c>
      <c r="J74" s="31">
        <v>60.8118470524955</v>
      </c>
      <c r="K74" s="31">
        <v>61.64763543647547</v>
      </c>
      <c r="L74" s="31">
        <v>62.27513696056732</v>
      </c>
      <c r="M74" s="49"/>
      <c r="N74" s="49"/>
      <c r="O74" s="49"/>
    </row>
    <row r="75" spans="2:15" ht="12.75">
      <c r="B75" t="s">
        <v>152</v>
      </c>
      <c r="C75" s="31">
        <v>33.15652833338988</v>
      </c>
      <c r="D75" s="31">
        <v>33.897298298051176</v>
      </c>
      <c r="E75" s="31">
        <v>34.718013163153266</v>
      </c>
      <c r="F75" s="31">
        <v>35.31585303000438</v>
      </c>
      <c r="G75" s="31">
        <v>35.84838663772626</v>
      </c>
      <c r="H75" s="31">
        <v>36.27041051617337</v>
      </c>
      <c r="I75" s="31">
        <v>36.89588656680163</v>
      </c>
      <c r="J75" s="31">
        <v>37.399017654103055</v>
      </c>
      <c r="K75" s="31">
        <v>37.91302382300922</v>
      </c>
      <c r="L75" s="31">
        <v>38.29893449198182</v>
      </c>
      <c r="M75" s="49"/>
      <c r="N75" s="49"/>
      <c r="O75" s="49"/>
    </row>
    <row r="76" spans="2:15" ht="12.75">
      <c r="B76" t="s">
        <v>153</v>
      </c>
      <c r="C76" s="31">
        <v>1380.628109259133</v>
      </c>
      <c r="D76" s="31">
        <v>1411.473553191704</v>
      </c>
      <c r="E76" s="31">
        <v>1445.647879316966</v>
      </c>
      <c r="F76" s="31">
        <v>1470.5417559228345</v>
      </c>
      <c r="G76" s="31">
        <v>1492.71629906418</v>
      </c>
      <c r="H76" s="31">
        <v>1510.2892495101376</v>
      </c>
      <c r="I76" s="31">
        <v>1536.3338886980146</v>
      </c>
      <c r="J76" s="31">
        <v>1557.284119517896</v>
      </c>
      <c r="K76" s="31">
        <v>1578.687185544257</v>
      </c>
      <c r="L76" s="31">
        <v>1594.756392545945</v>
      </c>
      <c r="M76" s="49"/>
      <c r="N76" s="49"/>
      <c r="O76" s="49"/>
    </row>
    <row r="77" spans="2:15" ht="12.75">
      <c r="B77" t="s">
        <v>154</v>
      </c>
      <c r="C77" s="31">
        <v>66.13072273959611</v>
      </c>
      <c r="D77" s="31">
        <v>67.60818903685933</v>
      </c>
      <c r="E77" s="31">
        <v>69.2451055031009</v>
      </c>
      <c r="F77" s="31">
        <v>70.43749760398302</v>
      </c>
      <c r="G77" s="31">
        <v>71.49963631789379</v>
      </c>
      <c r="H77" s="31">
        <v>72.34136328684697</v>
      </c>
      <c r="I77" s="31">
        <v>73.58887577875949</v>
      </c>
      <c r="J77" s="31">
        <v>74.59237114176754</v>
      </c>
      <c r="K77" s="31">
        <v>75.61755686388504</v>
      </c>
      <c r="L77" s="31">
        <v>76.38725600715689</v>
      </c>
      <c r="M77" s="49"/>
      <c r="N77" s="49"/>
      <c r="O77" s="49"/>
    </row>
    <row r="78" spans="2:15" ht="12.75">
      <c r="B78" t="s">
        <v>155</v>
      </c>
      <c r="C78" s="31">
        <v>19.22368794507816</v>
      </c>
      <c r="D78" s="31">
        <v>19.653175932980524</v>
      </c>
      <c r="E78" s="31">
        <v>20.129014847717603</v>
      </c>
      <c r="F78" s="31">
        <v>20.475633978825467</v>
      </c>
      <c r="G78" s="31">
        <v>20.784389461069452</v>
      </c>
      <c r="H78" s="31">
        <v>21.029072959385797</v>
      </c>
      <c r="I78" s="31">
        <v>21.39171516044787</v>
      </c>
      <c r="J78" s="31">
        <v>21.683423475639916</v>
      </c>
      <c r="K78" s="31">
        <v>21.98143700991415</v>
      </c>
      <c r="L78" s="31">
        <v>22.205182578220068</v>
      </c>
      <c r="M78" s="49"/>
      <c r="N78" s="49"/>
      <c r="O78" s="49"/>
    </row>
    <row r="79" spans="2:15" ht="12.75">
      <c r="B79" t="s">
        <v>156</v>
      </c>
      <c r="C79" s="31">
        <v>21.23166609162408</v>
      </c>
      <c r="D79" s="31">
        <v>21.706015528400137</v>
      </c>
      <c r="E79" s="31">
        <v>22.23155740048848</v>
      </c>
      <c r="F79" s="31">
        <v>22.614382052744407</v>
      </c>
      <c r="G79" s="31">
        <v>22.955388072072818</v>
      </c>
      <c r="H79" s="31">
        <v>23.22562957563994</v>
      </c>
      <c r="I79" s="31">
        <v>23.626150960801773</v>
      </c>
      <c r="J79" s="31">
        <v>23.9483291797784</v>
      </c>
      <c r="K79" s="31">
        <v>24.277471218942395</v>
      </c>
      <c r="L79" s="31">
        <v>24.52458775606701</v>
      </c>
      <c r="M79" s="49"/>
      <c r="N79" s="49"/>
      <c r="O79" s="49"/>
    </row>
    <row r="80" spans="2:15" ht="12.75">
      <c r="B80" t="s">
        <v>157</v>
      </c>
      <c r="C80" s="31">
        <v>59.43332491560239</v>
      </c>
      <c r="D80" s="31">
        <v>60.761160615249445</v>
      </c>
      <c r="E80" s="31">
        <v>62.2322981466042</v>
      </c>
      <c r="F80" s="31">
        <v>63.30393057738197</v>
      </c>
      <c r="G80" s="31">
        <v>64.25850105044141</v>
      </c>
      <c r="H80" s="31">
        <v>65.01498200760577</v>
      </c>
      <c r="I80" s="31">
        <v>66.136152504412</v>
      </c>
      <c r="J80" s="31">
        <v>67.03801873980471</v>
      </c>
      <c r="K80" s="31">
        <v>67.95937864027596</v>
      </c>
      <c r="L80" s="31">
        <v>68.65112639947512</v>
      </c>
      <c r="M80" s="49"/>
      <c r="N80" s="49"/>
      <c r="O80" s="49"/>
    </row>
    <row r="81" spans="2:15" ht="12.75">
      <c r="B81" t="s">
        <v>158</v>
      </c>
      <c r="C81" s="31">
        <v>445.4315121266844</v>
      </c>
      <c r="D81" s="31">
        <v>455.3831657551744</v>
      </c>
      <c r="E81" s="31">
        <v>466.40881535610464</v>
      </c>
      <c r="F81" s="31">
        <v>474.44031712322226</v>
      </c>
      <c r="G81" s="31">
        <v>481.59448138797006</v>
      </c>
      <c r="H81" s="31">
        <v>487.26403558375597</v>
      </c>
      <c r="I81" s="31">
        <v>495.6668074369781</v>
      </c>
      <c r="J81" s="31">
        <v>502.42597229166915</v>
      </c>
      <c r="K81" s="31">
        <v>509.3312351936284</v>
      </c>
      <c r="L81" s="31">
        <v>514.51563722444</v>
      </c>
      <c r="M81" s="49"/>
      <c r="N81" s="49"/>
      <c r="O81" s="49"/>
    </row>
    <row r="82" spans="2:15" ht="12.75">
      <c r="B82" t="s">
        <v>159</v>
      </c>
      <c r="C82" s="31">
        <v>19.821423018995745</v>
      </c>
      <c r="D82" s="31">
        <v>20.26426536610998</v>
      </c>
      <c r="E82" s="31">
        <v>20.754899860638297</v>
      </c>
      <c r="F82" s="31">
        <v>21.11229665379238</v>
      </c>
      <c r="G82" s="31">
        <v>21.430652478152236</v>
      </c>
      <c r="H82" s="31">
        <v>21.68294408524409</v>
      </c>
      <c r="I82" s="31">
        <v>22.05686216445591</v>
      </c>
      <c r="J82" s="31">
        <v>22.357640762719644</v>
      </c>
      <c r="K82" s="31">
        <v>22.664920632488233</v>
      </c>
      <c r="L82" s="31">
        <v>22.895623272412884</v>
      </c>
      <c r="M82" s="49"/>
      <c r="N82" s="49"/>
      <c r="O82" s="49"/>
    </row>
    <row r="83" spans="2:15" ht="12.75">
      <c r="B83" t="s">
        <v>160</v>
      </c>
      <c r="C83" s="31">
        <v>252.54080987613605</v>
      </c>
      <c r="D83" s="31">
        <v>258.1829761767342</v>
      </c>
      <c r="E83" s="31">
        <v>264.4340527257088</v>
      </c>
      <c r="F83" s="31">
        <v>268.98757421121303</v>
      </c>
      <c r="G83" s="31">
        <v>273.04368247526526</v>
      </c>
      <c r="H83" s="31">
        <v>276.2580796817054</v>
      </c>
      <c r="I83" s="31">
        <v>281.02209558818123</v>
      </c>
      <c r="J83" s="31">
        <v>284.8542559091702</v>
      </c>
      <c r="K83" s="31">
        <v>288.769247637848</v>
      </c>
      <c r="L83" s="31">
        <v>291.7085841058352</v>
      </c>
      <c r="M83" s="49"/>
      <c r="N83" s="49"/>
      <c r="O83" s="49"/>
    </row>
    <row r="84" spans="2:15" ht="12.75">
      <c r="B84" t="s">
        <v>161</v>
      </c>
      <c r="C84" s="31">
        <v>5.001930064924848</v>
      </c>
      <c r="D84" s="31">
        <v>5.113681196411714</v>
      </c>
      <c r="E84" s="31">
        <v>5.237492661749925</v>
      </c>
      <c r="F84" s="31">
        <v>5.327681633705769</v>
      </c>
      <c r="G84" s="31">
        <v>5.408018629071008</v>
      </c>
      <c r="H84" s="31">
        <v>5.4716843393195385</v>
      </c>
      <c r="I84" s="31">
        <v>5.566042452782742</v>
      </c>
      <c r="J84" s="31">
        <v>5.641943840493379</v>
      </c>
      <c r="K84" s="31">
        <v>5.719485822089187</v>
      </c>
      <c r="L84" s="31">
        <v>5.777703563045058</v>
      </c>
      <c r="M84" s="49"/>
      <c r="N84" s="49"/>
      <c r="O84" s="49"/>
    </row>
    <row r="85" spans="2:15" ht="12.75">
      <c r="B85" t="s">
        <v>162</v>
      </c>
      <c r="C85" s="31">
        <v>21.34310189802253</v>
      </c>
      <c r="D85" s="31">
        <v>21.819940989250274</v>
      </c>
      <c r="E85" s="31">
        <v>22.348241202679308</v>
      </c>
      <c r="F85" s="31">
        <v>22.73307513549048</v>
      </c>
      <c r="G85" s="31">
        <v>23.075870947508104</v>
      </c>
      <c r="H85" s="31">
        <v>23.347530831514256</v>
      </c>
      <c r="I85" s="31">
        <v>23.750154379706665</v>
      </c>
      <c r="J85" s="31">
        <v>24.074023572414735</v>
      </c>
      <c r="K85" s="31">
        <v>24.40489313538188</v>
      </c>
      <c r="L85" s="31">
        <v>24.653306680026773</v>
      </c>
      <c r="M85" s="49"/>
      <c r="N85" s="49"/>
      <c r="O85" s="49"/>
    </row>
    <row r="86" spans="2:15" ht="12.75">
      <c r="B86" t="s">
        <v>163</v>
      </c>
      <c r="C86" s="31">
        <v>16.191719208622263</v>
      </c>
      <c r="D86" s="31">
        <v>16.55346815728701</v>
      </c>
      <c r="E86" s="31">
        <v>16.954257543692492</v>
      </c>
      <c r="F86" s="31">
        <v>17.246207749046928</v>
      </c>
      <c r="G86" s="31">
        <v>17.506266177320434</v>
      </c>
      <c r="H86" s="31">
        <v>17.712358083880744</v>
      </c>
      <c r="I86" s="31">
        <v>18.01780419336658</v>
      </c>
      <c r="J86" s="31">
        <v>18.263504141467287</v>
      </c>
      <c r="K86" s="31">
        <v>18.514514846651615</v>
      </c>
      <c r="L86" s="31">
        <v>18.70297116296997</v>
      </c>
      <c r="M86" s="49"/>
      <c r="N86" s="49"/>
      <c r="O86" s="49"/>
    </row>
    <row r="87" spans="2:15" ht="12.75">
      <c r="B87" t="s">
        <v>164</v>
      </c>
      <c r="C87" s="31">
        <v>12701.44087543926</v>
      </c>
      <c r="D87" s="31">
        <v>12985.21141419532</v>
      </c>
      <c r="E87" s="31">
        <v>13299.606854811784</v>
      </c>
      <c r="F87" s="31">
        <v>13528.62443003672</v>
      </c>
      <c r="G87" s="31">
        <v>13732.62480259238</v>
      </c>
      <c r="H87" s="31">
        <v>13894.291647993728</v>
      </c>
      <c r="I87" s="31">
        <v>14133.895957473189</v>
      </c>
      <c r="J87" s="31">
        <v>14326.6329561631</v>
      </c>
      <c r="K87" s="31">
        <v>14523.535927979909</v>
      </c>
      <c r="L87" s="31">
        <v>14671.36870154024</v>
      </c>
      <c r="M87" s="49"/>
      <c r="N87" s="49"/>
      <c r="O87" s="49"/>
    </row>
    <row r="88" spans="2:15" ht="12.75">
      <c r="B88" t="s">
        <v>165</v>
      </c>
      <c r="C88" s="31">
        <v>26.118609162707557</v>
      </c>
      <c r="D88" s="31">
        <v>26.702140737301782</v>
      </c>
      <c r="E88" s="31">
        <v>27.348647831774606</v>
      </c>
      <c r="F88" s="31">
        <v>27.819588144558942</v>
      </c>
      <c r="G88" s="31">
        <v>28.239084330234313</v>
      </c>
      <c r="H88" s="31">
        <v>28.571527963284694</v>
      </c>
      <c r="I88" s="31">
        <v>29.064238308068948</v>
      </c>
      <c r="J88" s="31">
        <v>29.460573053814944</v>
      </c>
      <c r="K88" s="31">
        <v>29.8654744988001</v>
      </c>
      <c r="L88" s="31">
        <v>30.16947043689305</v>
      </c>
      <c r="M88" s="49"/>
      <c r="N88" s="49"/>
      <c r="O88" s="49"/>
    </row>
    <row r="89" spans="2:15" ht="12.75">
      <c r="B89" t="s">
        <v>166</v>
      </c>
      <c r="C89" s="31">
        <v>431.3060051496285</v>
      </c>
      <c r="D89" s="31">
        <v>440.94207232108647</v>
      </c>
      <c r="E89" s="31">
        <v>451.61807694602265</v>
      </c>
      <c r="F89" s="31">
        <v>459.3948840380689</v>
      </c>
      <c r="G89" s="31">
        <v>466.3221757208698</v>
      </c>
      <c r="H89" s="31">
        <v>471.81193723210356</v>
      </c>
      <c r="I89" s="31">
        <v>479.94824070756636</v>
      </c>
      <c r="J89" s="31">
        <v>486.4930591864068</v>
      </c>
      <c r="K89" s="31">
        <v>493.1793426568608</v>
      </c>
      <c r="L89" s="31">
        <v>498.1993371299123</v>
      </c>
      <c r="M89" s="49"/>
      <c r="N89" s="49"/>
      <c r="O89" s="49"/>
    </row>
    <row r="90" spans="2:15" ht="12.75">
      <c r="B90" t="s">
        <v>167</v>
      </c>
      <c r="C90" s="31">
        <v>160.6311565894907</v>
      </c>
      <c r="D90" s="31">
        <v>164.21991398272093</v>
      </c>
      <c r="E90" s="31">
        <v>168.19597494682301</v>
      </c>
      <c r="F90" s="31">
        <v>171.09228870747972</v>
      </c>
      <c r="G90" s="31">
        <v>173.67221771787</v>
      </c>
      <c r="H90" s="31">
        <v>175.7167678294411</v>
      </c>
      <c r="I90" s="31">
        <v>178.74696871239257</v>
      </c>
      <c r="J90" s="31">
        <v>181.18445335061293</v>
      </c>
      <c r="K90" s="31">
        <v>183.67462375009907</v>
      </c>
      <c r="L90" s="31">
        <v>185.54421867493525</v>
      </c>
      <c r="M90" s="49"/>
      <c r="N90" s="49"/>
      <c r="O90" s="49"/>
    </row>
    <row r="91" spans="2:15" ht="12.75">
      <c r="B91" t="s">
        <v>168</v>
      </c>
      <c r="C91" s="31">
        <v>1213.409704739114</v>
      </c>
      <c r="D91" s="31">
        <v>1240.5192216059352</v>
      </c>
      <c r="E91" s="31">
        <v>1270.554434343683</v>
      </c>
      <c r="F91" s="31">
        <v>1292.4332236132625</v>
      </c>
      <c r="G91" s="31">
        <v>1311.9220386427519</v>
      </c>
      <c r="H91" s="31">
        <v>1327.3665949783945</v>
      </c>
      <c r="I91" s="31">
        <v>1350.2567691933443</v>
      </c>
      <c r="J91" s="31">
        <v>1368.6695577081387</v>
      </c>
      <c r="K91" s="31">
        <v>1387.4803351024182</v>
      </c>
      <c r="L91" s="31">
        <v>1401.6032778359056</v>
      </c>
      <c r="M91" s="49"/>
      <c r="N91" s="49"/>
      <c r="O91" s="49"/>
    </row>
    <row r="92" spans="2:15" ht="12.75">
      <c r="B92" t="s">
        <v>169</v>
      </c>
      <c r="C92" s="31">
        <v>97.92013014535374</v>
      </c>
      <c r="D92" s="31">
        <v>100.10782273542374</v>
      </c>
      <c r="E92" s="31">
        <v>102.53161408037262</v>
      </c>
      <c r="F92" s="31">
        <v>104.29719571725315</v>
      </c>
      <c r="G92" s="31">
        <v>105.86991043727974</v>
      </c>
      <c r="H92" s="31">
        <v>107.11626025673212</v>
      </c>
      <c r="I92" s="31">
        <v>108.96345896416263</v>
      </c>
      <c r="J92" s="31">
        <v>110.44934014729951</v>
      </c>
      <c r="K92" s="31">
        <v>111.96733836619389</v>
      </c>
      <c r="L92" s="31">
        <v>113.10703618227143</v>
      </c>
      <c r="M92" s="49"/>
      <c r="N92" s="49"/>
      <c r="O92" s="49"/>
    </row>
    <row r="93" spans="2:15" ht="12.75">
      <c r="B93" t="s">
        <v>170</v>
      </c>
      <c r="C93" s="31">
        <v>224.10106144955475</v>
      </c>
      <c r="D93" s="31">
        <v>229.10783820559314</v>
      </c>
      <c r="E93" s="31">
        <v>234.6549531075954</v>
      </c>
      <c r="F93" s="31">
        <v>238.69568220296557</v>
      </c>
      <c r="G93" s="31">
        <v>242.29501400115788</v>
      </c>
      <c r="H93" s="31">
        <v>245.14742358294797</v>
      </c>
      <c r="I93" s="31">
        <v>249.37494238249343</v>
      </c>
      <c r="J93" s="31">
        <v>252.7755460156239</v>
      </c>
      <c r="K93" s="31">
        <v>256.24965304170513</v>
      </c>
      <c r="L93" s="31">
        <v>258.85797770319795</v>
      </c>
      <c r="M93" s="49"/>
      <c r="N93" s="49"/>
      <c r="O93" s="49"/>
    </row>
    <row r="94" spans="2:15" ht="12.75">
      <c r="B94" t="s">
        <v>171</v>
      </c>
      <c r="C94" s="31">
        <v>111.88474230242772</v>
      </c>
      <c r="D94" s="31">
        <v>114.3844267014739</v>
      </c>
      <c r="E94" s="31">
        <v>117.15388043506178</v>
      </c>
      <c r="F94" s="31">
        <v>119.1712556791821</v>
      </c>
      <c r="G94" s="31">
        <v>120.96825881739494</v>
      </c>
      <c r="H94" s="31">
        <v>122.39235341531989</v>
      </c>
      <c r="I94" s="31">
        <v>124.50298532579072</v>
      </c>
      <c r="J94" s="31">
        <v>126.20077139920093</v>
      </c>
      <c r="K94" s="31">
        <v>127.93525479178248</v>
      </c>
      <c r="L94" s="31">
        <v>129.23748750190236</v>
      </c>
      <c r="M94" s="49"/>
      <c r="N94" s="49"/>
      <c r="O94" s="49"/>
    </row>
    <row r="95" spans="2:15" ht="12.75">
      <c r="B95" t="s">
        <v>172</v>
      </c>
      <c r="C95" s="31">
        <v>39.67037579218453</v>
      </c>
      <c r="D95" s="31">
        <v>40.55667554522844</v>
      </c>
      <c r="E95" s="31">
        <v>41.53862597108303</v>
      </c>
      <c r="F95" s="31">
        <v>42.25391594182613</v>
      </c>
      <c r="G95" s="31">
        <v>42.89106975141301</v>
      </c>
      <c r="H95" s="31">
        <v>43.396003370606564</v>
      </c>
      <c r="I95" s="31">
        <v>44.14435885969578</v>
      </c>
      <c r="J95" s="31">
        <v>44.7463338042764</v>
      </c>
      <c r="K95" s="31">
        <v>45.36132032141047</v>
      </c>
      <c r="L95" s="31">
        <v>45.823046021593</v>
      </c>
      <c r="M95" s="49"/>
      <c r="N95" s="49"/>
      <c r="O95" s="49"/>
    </row>
    <row r="96" spans="2:15" ht="12.75">
      <c r="B96" t="s">
        <v>173</v>
      </c>
      <c r="C96" s="31">
        <v>113.9637543612142</v>
      </c>
      <c r="D96" s="31">
        <v>116.50988722054043</v>
      </c>
      <c r="E96" s="31">
        <v>119.33080219531183</v>
      </c>
      <c r="F96" s="31">
        <v>121.3856637612783</v>
      </c>
      <c r="G96" s="31">
        <v>123.21605832639298</v>
      </c>
      <c r="H96" s="31">
        <v>124.66661506545542</v>
      </c>
      <c r="I96" s="31">
        <v>126.81646616795572</v>
      </c>
      <c r="J96" s="31">
        <v>128.54580004357044</v>
      </c>
      <c r="K96" s="31">
        <v>130.31251313802855</v>
      </c>
      <c r="L96" s="31">
        <v>131.63894358460448</v>
      </c>
      <c r="M96" s="49"/>
      <c r="N96" s="49"/>
      <c r="O96" s="49"/>
    </row>
    <row r="97" spans="2:15" ht="12.75">
      <c r="B97" t="s">
        <v>174</v>
      </c>
      <c r="C97" s="31">
        <v>242.3362525585401</v>
      </c>
      <c r="D97" s="31">
        <v>247.75043269944348</v>
      </c>
      <c r="E97" s="31">
        <v>253.74891851279807</v>
      </c>
      <c r="F97" s="31">
        <v>258.11844331666293</v>
      </c>
      <c r="G97" s="31">
        <v>262.01065415246507</v>
      </c>
      <c r="H97" s="31">
        <v>265.0951654186853</v>
      </c>
      <c r="I97" s="31">
        <v>269.6666790780851</v>
      </c>
      <c r="J97" s="31">
        <v>273.34399116022934</v>
      </c>
      <c r="K97" s="31">
        <v>277.1007876351864</v>
      </c>
      <c r="L97" s="31">
        <v>279.9213526955821</v>
      </c>
      <c r="M97" s="49"/>
      <c r="N97" s="49"/>
      <c r="O97" s="49"/>
    </row>
    <row r="98" spans="2:15" ht="12.75">
      <c r="B98" t="s">
        <v>175</v>
      </c>
      <c r="C98" s="31">
        <v>10.612607105444502</v>
      </c>
      <c r="D98" s="31">
        <v>10.849709751156281</v>
      </c>
      <c r="E98" s="31">
        <v>11.11240083634312</v>
      </c>
      <c r="F98" s="31">
        <v>11.303754996075002</v>
      </c>
      <c r="G98" s="31">
        <v>11.474206193268222</v>
      </c>
      <c r="H98" s="31">
        <v>11.609285884544729</v>
      </c>
      <c r="I98" s="31">
        <v>11.809485721887112</v>
      </c>
      <c r="J98" s="31">
        <v>11.970525879601333</v>
      </c>
      <c r="K98" s="31">
        <v>12.135046889326063</v>
      </c>
      <c r="L98" s="31">
        <v>12.25856761098983</v>
      </c>
      <c r="M98" s="49"/>
      <c r="N98" s="49"/>
      <c r="O98" s="49"/>
    </row>
    <row r="99" spans="2:15" ht="12.75">
      <c r="B99" t="s">
        <v>176</v>
      </c>
      <c r="C99" s="31">
        <v>22.031345752848768</v>
      </c>
      <c r="D99" s="31">
        <v>22.52356131446242</v>
      </c>
      <c r="E99" s="31">
        <v>23.068897447840357</v>
      </c>
      <c r="F99" s="31">
        <v>23.466140991524934</v>
      </c>
      <c r="G99" s="31">
        <v>23.81999082522172</v>
      </c>
      <c r="H99" s="31">
        <v>24.100410834474115</v>
      </c>
      <c r="I99" s="31">
        <v>24.516017649305823</v>
      </c>
      <c r="J99" s="31">
        <v>24.850330543342494</v>
      </c>
      <c r="K99" s="31">
        <v>25.19186954623216</v>
      </c>
      <c r="L99" s="31">
        <v>25.448293599207773</v>
      </c>
      <c r="M99" s="49"/>
      <c r="N99" s="49"/>
      <c r="O99" s="49"/>
    </row>
    <row r="100" spans="2:15" ht="12.75">
      <c r="B100" t="s">
        <v>177</v>
      </c>
      <c r="C100" s="31">
        <v>36.61260828197046</v>
      </c>
      <c r="D100" s="31">
        <v>37.43059260983752</v>
      </c>
      <c r="E100" s="31">
        <v>38.336854917068074</v>
      </c>
      <c r="F100" s="31">
        <v>38.997010788644126</v>
      </c>
      <c r="G100" s="31">
        <v>39.58505318501501</v>
      </c>
      <c r="H100" s="31">
        <v>40.05106683975769</v>
      </c>
      <c r="I100" s="31">
        <v>40.74173956040995</v>
      </c>
      <c r="J100" s="31">
        <v>41.29731465647024</v>
      </c>
      <c r="K100" s="31">
        <v>41.8648984012897</v>
      </c>
      <c r="L100" s="31">
        <v>42.29103457612856</v>
      </c>
      <c r="M100" s="49"/>
      <c r="N100" s="49"/>
      <c r="O100" s="49"/>
    </row>
    <row r="101" spans="2:15" ht="12.75">
      <c r="B101" t="s">
        <v>178</v>
      </c>
      <c r="C101" s="31">
        <v>3.850092691886061</v>
      </c>
      <c r="D101" s="31">
        <v>3.9361099310443306</v>
      </c>
      <c r="E101" s="31">
        <v>4.031410267451075</v>
      </c>
      <c r="F101" s="31">
        <v>4.100830650644923</v>
      </c>
      <c r="G101" s="31">
        <v>4.162667756467881</v>
      </c>
      <c r="H101" s="31">
        <v>4.211672617105669</v>
      </c>
      <c r="I101" s="31">
        <v>4.284302077803716</v>
      </c>
      <c r="J101" s="31">
        <v>4.342725001422325</v>
      </c>
      <c r="K101" s="31">
        <v>4.4024107252891715</v>
      </c>
      <c r="L101" s="31">
        <v>4.447222167289148</v>
      </c>
      <c r="M101" s="49"/>
      <c r="N101" s="49"/>
      <c r="O101" s="49"/>
    </row>
    <row r="102" spans="2:15" ht="12.75">
      <c r="B102" t="s">
        <v>179</v>
      </c>
      <c r="C102" s="31">
        <v>3.1459343764167143</v>
      </c>
      <c r="D102" s="31">
        <v>3.2162195906409714</v>
      </c>
      <c r="E102" s="31">
        <v>3.2940900806210935</v>
      </c>
      <c r="F102" s="31">
        <v>3.3508139019394223</v>
      </c>
      <c r="G102" s="31">
        <v>3.401341380760007</v>
      </c>
      <c r="H102" s="31">
        <v>3.441383553255445</v>
      </c>
      <c r="I102" s="31">
        <v>3.5007295315047795</v>
      </c>
      <c r="J102" s="31">
        <v>3.5484672610846135</v>
      </c>
      <c r="K102" s="31">
        <v>3.5972368325003203</v>
      </c>
      <c r="L102" s="31">
        <v>3.6338525368810557</v>
      </c>
      <c r="M102" s="49"/>
      <c r="N102" s="49"/>
      <c r="O102" s="49"/>
    </row>
    <row r="103" spans="2:15" ht="12.75">
      <c r="B103" t="s">
        <v>180</v>
      </c>
      <c r="C103" s="31">
        <v>83.90771153304374</v>
      </c>
      <c r="D103" s="31">
        <v>85.78234424133453</v>
      </c>
      <c r="E103" s="31">
        <v>87.8592898569742</v>
      </c>
      <c r="F103" s="31">
        <v>89.37221589634426</v>
      </c>
      <c r="G103" s="31">
        <v>90.71987436918204</v>
      </c>
      <c r="H103" s="31">
        <v>91.78787091866204</v>
      </c>
      <c r="I103" s="31">
        <v>93.37073458578763</v>
      </c>
      <c r="J103" s="31">
        <v>94.64398544341982</v>
      </c>
      <c r="K103" s="31">
        <v>95.94475737325276</v>
      </c>
      <c r="L103" s="31">
        <v>96.92136387330868</v>
      </c>
      <c r="M103" s="49"/>
      <c r="N103" s="49"/>
      <c r="O103" s="49"/>
    </row>
    <row r="104" spans="2:15" ht="12.75">
      <c r="B104" t="s">
        <v>181</v>
      </c>
      <c r="C104" s="31">
        <v>344.4127811517697</v>
      </c>
      <c r="D104" s="31">
        <v>352.1075144832376</v>
      </c>
      <c r="E104" s="31">
        <v>360.6326738841317</v>
      </c>
      <c r="F104" s="31">
        <v>366.84272365638856</v>
      </c>
      <c r="G104" s="31">
        <v>372.37440595581603</v>
      </c>
      <c r="H104" s="31">
        <v>376.7581706318678</v>
      </c>
      <c r="I104" s="31">
        <v>383.25529071556986</v>
      </c>
      <c r="J104" s="31">
        <v>388.4815549166652</v>
      </c>
      <c r="K104" s="31">
        <v>393.820783812468</v>
      </c>
      <c r="L104" s="31">
        <v>397.82942324059366</v>
      </c>
      <c r="M104" s="49"/>
      <c r="N104" s="49"/>
      <c r="O104" s="49"/>
    </row>
    <row r="105" spans="2:15" ht="12.75">
      <c r="B105" t="s">
        <v>182</v>
      </c>
      <c r="C105" s="31">
        <v>45.173988487287666</v>
      </c>
      <c r="D105" s="31">
        <v>46.18324776554687</v>
      </c>
      <c r="E105" s="31">
        <v>47.30142767553858</v>
      </c>
      <c r="F105" s="31">
        <v>48.11595237459089</v>
      </c>
      <c r="G105" s="31">
        <v>48.84150080422235</v>
      </c>
      <c r="H105" s="31">
        <v>49.41648566496036</v>
      </c>
      <c r="I105" s="31">
        <v>50.26866317962799</v>
      </c>
      <c r="J105" s="31">
        <v>50.95415225486579</v>
      </c>
      <c r="K105" s="31">
        <v>51.65445804451563</v>
      </c>
      <c r="L105" s="31">
        <v>52.180240597562175</v>
      </c>
      <c r="M105" s="49"/>
      <c r="N105" s="49"/>
      <c r="O105" s="49"/>
    </row>
    <row r="106" spans="2:15" ht="12.75">
      <c r="B106" t="s">
        <v>183</v>
      </c>
      <c r="C106" s="31">
        <v>28.35771155040561</v>
      </c>
      <c r="D106" s="31">
        <v>28.9912682597163</v>
      </c>
      <c r="E106" s="31">
        <v>29.693199269370822</v>
      </c>
      <c r="F106" s="31">
        <v>30.204512466187754</v>
      </c>
      <c r="G106" s="31">
        <v>30.659971321434256</v>
      </c>
      <c r="H106" s="31">
        <v>31.020914761955282</v>
      </c>
      <c r="I106" s="31">
        <v>31.555864297294335</v>
      </c>
      <c r="J106" s="31">
        <v>31.98617612313672</v>
      </c>
      <c r="K106" s="31">
        <v>32.42578905626433</v>
      </c>
      <c r="L106" s="31">
        <v>32.75584603101486</v>
      </c>
      <c r="M106" s="49"/>
      <c r="N106" s="49"/>
      <c r="O106" s="49"/>
    </row>
    <row r="107" spans="2:15" ht="12.75">
      <c r="B107" t="s">
        <v>184</v>
      </c>
      <c r="C107" s="31">
        <v>284.0916201172498</v>
      </c>
      <c r="D107" s="31">
        <v>290.43868206772845</v>
      </c>
      <c r="E107" s="31">
        <v>297.47072756226123</v>
      </c>
      <c r="F107" s="31">
        <v>302.59313647783443</v>
      </c>
      <c r="G107" s="31">
        <v>307.1559885914027</v>
      </c>
      <c r="H107" s="31">
        <v>310.7719717290422</v>
      </c>
      <c r="I107" s="31">
        <v>316.13117287280545</v>
      </c>
      <c r="J107" s="31">
        <v>320.44209844033156</v>
      </c>
      <c r="K107" s="31">
        <v>324.8462038341934</v>
      </c>
      <c r="L107" s="31">
        <v>328.15276192937705</v>
      </c>
      <c r="M107" s="49"/>
      <c r="N107" s="49"/>
      <c r="O107" s="49"/>
    </row>
    <row r="108" spans="2:15" ht="12.75">
      <c r="B108" t="s">
        <v>185</v>
      </c>
      <c r="C108" s="31">
        <v>102.13483067297176</v>
      </c>
      <c r="D108" s="31">
        <v>104.4166864254063</v>
      </c>
      <c r="E108" s="31">
        <v>106.94480314906157</v>
      </c>
      <c r="F108" s="31">
        <v>108.7863793525901</v>
      </c>
      <c r="G108" s="31">
        <v>110.4267872175344</v>
      </c>
      <c r="H108" s="31">
        <v>111.7267827095757</v>
      </c>
      <c r="I108" s="31">
        <v>113.65348896418027</v>
      </c>
      <c r="J108" s="31">
        <v>115.20332578337737</v>
      </c>
      <c r="K108" s="31">
        <v>116.78666202709462</v>
      </c>
      <c r="L108" s="31">
        <v>117.97541497595861</v>
      </c>
      <c r="M108" s="49"/>
      <c r="N108" s="49"/>
      <c r="O108" s="49"/>
    </row>
    <row r="109" spans="2:15" ht="12.75">
      <c r="B109" t="s">
        <v>186</v>
      </c>
      <c r="C109" s="31">
        <v>1.3631376644684554</v>
      </c>
      <c r="D109" s="31">
        <v>1.3935923438421067</v>
      </c>
      <c r="E109" s="31">
        <v>1.4273337335666512</v>
      </c>
      <c r="F109" s="31">
        <v>1.4519122428614524</v>
      </c>
      <c r="G109" s="31">
        <v>1.473805868484191</v>
      </c>
      <c r="H109" s="31">
        <v>1.4911561965472466</v>
      </c>
      <c r="I109" s="31">
        <v>1.5168708900236365</v>
      </c>
      <c r="J109" s="31">
        <v>1.5375557134879458</v>
      </c>
      <c r="K109" s="31">
        <v>1.558687635429832</v>
      </c>
      <c r="L109" s="31">
        <v>1.5745532701762484</v>
      </c>
      <c r="M109" s="49"/>
      <c r="N109" s="49"/>
      <c r="O109" s="49"/>
    </row>
    <row r="110" spans="2:15" ht="12.75">
      <c r="B110" t="s">
        <v>187</v>
      </c>
      <c r="C110" s="31">
        <v>54.406148123914924</v>
      </c>
      <c r="D110" s="31">
        <v>55.62166863975022</v>
      </c>
      <c r="E110" s="31">
        <v>56.968369780149075</v>
      </c>
      <c r="F110" s="31">
        <v>57.94935801942527</v>
      </c>
      <c r="G110" s="31">
        <v>58.82318600441073</v>
      </c>
      <c r="H110" s="31">
        <v>59.51567990521217</v>
      </c>
      <c r="I110" s="31">
        <v>60.542016025697166</v>
      </c>
      <c r="J110" s="31">
        <v>61.367597768943234</v>
      </c>
      <c r="K110" s="31">
        <v>62.21102430265403</v>
      </c>
      <c r="L110" s="31">
        <v>62.84426047284676</v>
      </c>
      <c r="M110" s="49"/>
      <c r="N110" s="49"/>
      <c r="O110" s="49"/>
    </row>
    <row r="111" spans="2:15" ht="12.75">
      <c r="B111" t="s">
        <v>188</v>
      </c>
      <c r="C111" s="31">
        <v>133.08489670604268</v>
      </c>
      <c r="D111" s="31">
        <v>136.0582265202684</v>
      </c>
      <c r="E111" s="31">
        <v>139.3524421253814</v>
      </c>
      <c r="F111" s="31">
        <v>141.75207383973407</v>
      </c>
      <c r="G111" s="31">
        <v>143.88957688177578</v>
      </c>
      <c r="H111" s="31">
        <v>145.58351189529336</v>
      </c>
      <c r="I111" s="31">
        <v>148.09407074370384</v>
      </c>
      <c r="J111" s="31">
        <v>150.11355686450133</v>
      </c>
      <c r="K111" s="31">
        <v>152.17669378907067</v>
      </c>
      <c r="L111" s="31">
        <v>153.7256762700338</v>
      </c>
      <c r="M111" s="49"/>
      <c r="N111" s="49"/>
      <c r="O111" s="49"/>
    </row>
    <row r="112" spans="2:15" ht="12.75">
      <c r="B112" t="s">
        <v>189</v>
      </c>
      <c r="C112" s="31">
        <v>14.749342869503904</v>
      </c>
      <c r="D112" s="31">
        <v>15.078866819851171</v>
      </c>
      <c r="E112" s="31">
        <v>15.443953442364034</v>
      </c>
      <c r="F112" s="31">
        <v>15.70989639901447</v>
      </c>
      <c r="G112" s="31">
        <v>15.946788533524044</v>
      </c>
      <c r="H112" s="31">
        <v>16.13452154404149</v>
      </c>
      <c r="I112" s="31">
        <v>16.412758174686836</v>
      </c>
      <c r="J112" s="31">
        <v>16.63657089839235</v>
      </c>
      <c r="K112" s="31">
        <v>16.865221291039237</v>
      </c>
      <c r="L112" s="31">
        <v>17.036889709289905</v>
      </c>
      <c r="M112" s="49"/>
      <c r="N112" s="49"/>
      <c r="O112" s="49"/>
    </row>
    <row r="113" spans="2:15" ht="12.75">
      <c r="B113" t="s">
        <v>190</v>
      </c>
      <c r="C113" s="31">
        <v>7.593762142220359</v>
      </c>
      <c r="D113" s="31">
        <v>7.763418954814759</v>
      </c>
      <c r="E113" s="31">
        <v>7.951385360992862</v>
      </c>
      <c r="F113" s="31">
        <v>8.088307227551256</v>
      </c>
      <c r="G113" s="31">
        <v>8.210272154310674</v>
      </c>
      <c r="H113" s="31">
        <v>8.306927296219406</v>
      </c>
      <c r="I113" s="31">
        <v>8.450178613316535</v>
      </c>
      <c r="J113" s="31">
        <v>8.565409549586668</v>
      </c>
      <c r="K113" s="31">
        <v>8.683131180363576</v>
      </c>
      <c r="L113" s="31">
        <v>8.77151539836302</v>
      </c>
      <c r="M113" s="49"/>
      <c r="N113" s="49"/>
      <c r="O113" s="49"/>
    </row>
    <row r="114" spans="2:15" ht="12.75">
      <c r="B114" t="s">
        <v>191</v>
      </c>
      <c r="C114" s="31">
        <v>5.686968400427242</v>
      </c>
      <c r="D114" s="31">
        <v>5.814024385862605</v>
      </c>
      <c r="E114" s="31">
        <v>5.9547924257691305</v>
      </c>
      <c r="F114" s="31">
        <v>6.057333210410751</v>
      </c>
      <c r="G114" s="31">
        <v>6.148672742970619</v>
      </c>
      <c r="H114" s="31">
        <v>6.221057777882056</v>
      </c>
      <c r="I114" s="31">
        <v>6.328338687975553</v>
      </c>
      <c r="J114" s="31">
        <v>6.414635135118193</v>
      </c>
      <c r="K114" s="31">
        <v>6.502796863354691</v>
      </c>
      <c r="L114" s="31">
        <v>6.568987803424396</v>
      </c>
      <c r="M114" s="49"/>
      <c r="N114" s="49"/>
      <c r="O114" s="49"/>
    </row>
    <row r="115" spans="2:15" ht="12.75">
      <c r="B115" t="s">
        <v>192</v>
      </c>
      <c r="C115" s="31">
        <v>75.22623183225957</v>
      </c>
      <c r="D115" s="31">
        <v>76.90690637501223</v>
      </c>
      <c r="E115" s="31">
        <v>78.76896159652279</v>
      </c>
      <c r="F115" s="31">
        <v>80.1253533143197</v>
      </c>
      <c r="G115" s="31">
        <v>81.3335768119714</v>
      </c>
      <c r="H115" s="31">
        <v>82.29107350160042</v>
      </c>
      <c r="I115" s="31">
        <v>83.7101667768968</v>
      </c>
      <c r="J115" s="31">
        <v>84.85168121516321</v>
      </c>
      <c r="K115" s="31">
        <v>86.01786926828359</v>
      </c>
      <c r="L115" s="31">
        <v>86.89343154545483</v>
      </c>
      <c r="M115" s="49"/>
      <c r="N115" s="49"/>
      <c r="O115" s="49"/>
    </row>
    <row r="116" spans="2:15" ht="12.75">
      <c r="B116" t="s">
        <v>193</v>
      </c>
      <c r="C116" s="31">
        <v>20.94135604676423</v>
      </c>
      <c r="D116" s="31">
        <v>21.409219492018217</v>
      </c>
      <c r="E116" s="31">
        <v>21.927575395572422</v>
      </c>
      <c r="F116" s="31">
        <v>22.305165515526916</v>
      </c>
      <c r="G116" s="31">
        <v>22.641508807382998</v>
      </c>
      <c r="H116" s="31">
        <v>22.908055178279657</v>
      </c>
      <c r="I116" s="31">
        <v>23.303100055814067</v>
      </c>
      <c r="J116" s="31">
        <v>23.620872988234268</v>
      </c>
      <c r="K116" s="31">
        <v>23.945514521420886</v>
      </c>
      <c r="L116" s="31">
        <v>24.18925212386046</v>
      </c>
      <c r="M116" s="49"/>
      <c r="N116" s="49"/>
      <c r="O116" s="49"/>
    </row>
    <row r="117" spans="2:15" ht="12.75">
      <c r="B117" t="s">
        <v>194</v>
      </c>
      <c r="C117" s="31">
        <v>14.515996270088547</v>
      </c>
      <c r="D117" s="31">
        <v>14.840306883548891</v>
      </c>
      <c r="E117" s="31">
        <v>15.199617538779066</v>
      </c>
      <c r="F117" s="31">
        <v>15.46135306157147</v>
      </c>
      <c r="G117" s="31">
        <v>15.694497369855489</v>
      </c>
      <c r="H117" s="31">
        <v>15.879260291468647</v>
      </c>
      <c r="I117" s="31">
        <v>16.15309499233527</v>
      </c>
      <c r="J117" s="31">
        <v>16.37336681673126</v>
      </c>
      <c r="K117" s="31">
        <v>16.59839977421163</v>
      </c>
      <c r="L117" s="31">
        <v>16.767352258472545</v>
      </c>
      <c r="M117" s="49"/>
      <c r="N117" s="49"/>
      <c r="O117" s="49"/>
    </row>
    <row r="118" spans="2:15" ht="12.75">
      <c r="B118" t="s">
        <v>195</v>
      </c>
      <c r="C118" s="31">
        <v>154.6181926249069</v>
      </c>
      <c r="D118" s="31">
        <v>158.07261076950508</v>
      </c>
      <c r="E118" s="31">
        <v>161.89983441085022</v>
      </c>
      <c r="F118" s="31">
        <v>164.68772941488012</v>
      </c>
      <c r="G118" s="31">
        <v>167.17108301300274</v>
      </c>
      <c r="H118" s="31">
        <v>169.1390987435379</v>
      </c>
      <c r="I118" s="31">
        <v>172.05586902497038</v>
      </c>
      <c r="J118" s="31">
        <v>174.40211042243328</v>
      </c>
      <c r="K118" s="31">
        <v>176.7990653760763</v>
      </c>
      <c r="L118" s="31">
        <v>178.59867508042294</v>
      </c>
      <c r="M118" s="49"/>
      <c r="N118" s="49"/>
      <c r="O118" s="49"/>
    </row>
    <row r="119" spans="2:15" ht="12.75">
      <c r="B119" t="s">
        <v>196</v>
      </c>
      <c r="C119" s="31">
        <v>51.90584052460983</v>
      </c>
      <c r="D119" s="31">
        <v>53.06550016281173</v>
      </c>
      <c r="E119" s="31">
        <v>54.35031184381231</v>
      </c>
      <c r="F119" s="31">
        <v>55.286217451178864</v>
      </c>
      <c r="G119" s="31">
        <v>56.11988749764664</v>
      </c>
      <c r="H119" s="31">
        <v>56.78055691128345</v>
      </c>
      <c r="I119" s="31">
        <v>57.759726377079986</v>
      </c>
      <c r="J119" s="31">
        <v>58.5473674026376</v>
      </c>
      <c r="K119" s="31">
        <v>59.35203313735029</v>
      </c>
      <c r="L119" s="31">
        <v>59.956168088965995</v>
      </c>
      <c r="M119" s="49"/>
      <c r="N119" s="49"/>
      <c r="O119" s="49"/>
    </row>
    <row r="120" spans="2:15" ht="12.75">
      <c r="B120" t="s">
        <v>197</v>
      </c>
      <c r="C120" s="31">
        <v>38.1716811843816</v>
      </c>
      <c r="D120" s="31">
        <v>39.02449769875536</v>
      </c>
      <c r="E120" s="31">
        <v>39.9693513293573</v>
      </c>
      <c r="F120" s="31">
        <v>40.65761858602822</v>
      </c>
      <c r="G120" s="31">
        <v>41.27070156291689</v>
      </c>
      <c r="H120" s="31">
        <v>41.756559454258806</v>
      </c>
      <c r="I120" s="31">
        <v>42.47664305749312</v>
      </c>
      <c r="J120" s="31">
        <v>43.05587618061478</v>
      </c>
      <c r="K120" s="31">
        <v>43.64762931619662</v>
      </c>
      <c r="L120" s="31">
        <v>44.0919116268642</v>
      </c>
      <c r="M120" s="49"/>
      <c r="N120" s="49"/>
      <c r="O120" s="49"/>
    </row>
    <row r="121" spans="2:15" ht="12.75">
      <c r="B121" t="s">
        <v>198</v>
      </c>
      <c r="C121" s="31">
        <v>35.63080176068246</v>
      </c>
      <c r="D121" s="31">
        <v>36.42685095786376</v>
      </c>
      <c r="E121" s="31">
        <v>37.30881086532034</v>
      </c>
      <c r="F121" s="31">
        <v>37.95126394624056</v>
      </c>
      <c r="G121" s="31">
        <v>38.523537352456344</v>
      </c>
      <c r="H121" s="31">
        <v>38.9770543491704</v>
      </c>
      <c r="I121" s="31">
        <v>39.64920593699351</v>
      </c>
      <c r="J121" s="31">
        <v>40.18988268852243</v>
      </c>
      <c r="K121" s="31">
        <v>40.74224606396123</v>
      </c>
      <c r="L121" s="31">
        <v>41.15695493834142</v>
      </c>
      <c r="M121" s="49"/>
      <c r="N121" s="49"/>
      <c r="O121" s="49"/>
    </row>
    <row r="122" spans="2:15" ht="12.75">
      <c r="B122" t="s">
        <v>199</v>
      </c>
      <c r="C122" s="31">
        <v>62.17551615709411</v>
      </c>
      <c r="D122" s="31">
        <v>63.564616802474596</v>
      </c>
      <c r="E122" s="31">
        <v>65.10363107569495</v>
      </c>
      <c r="F122" s="31">
        <v>66.22470750224362</v>
      </c>
      <c r="G122" s="31">
        <v>67.22332085519119</v>
      </c>
      <c r="H122" s="31">
        <v>68.01470504985802</v>
      </c>
      <c r="I122" s="31">
        <v>69.18760517681581</v>
      </c>
      <c r="J122" s="31">
        <v>70.13108257387923</v>
      </c>
      <c r="K122" s="31">
        <v>71.09495305327101</v>
      </c>
      <c r="L122" s="31">
        <v>71.81861732815041</v>
      </c>
      <c r="M122" s="49"/>
      <c r="N122" s="49"/>
      <c r="O122" s="49"/>
    </row>
    <row r="123" spans="2:15" ht="12.75">
      <c r="B123" t="s">
        <v>200</v>
      </c>
      <c r="C123" s="31">
        <v>66.08640058015715</v>
      </c>
      <c r="D123" s="31">
        <v>67.5628766493678</v>
      </c>
      <c r="E123" s="31">
        <v>69.1986960208008</v>
      </c>
      <c r="F123" s="31">
        <v>70.39028895617224</v>
      </c>
      <c r="G123" s="31">
        <v>71.45171580304944</v>
      </c>
      <c r="H123" s="31">
        <v>72.2928786294169</v>
      </c>
      <c r="I123" s="31">
        <v>73.53955501300823</v>
      </c>
      <c r="J123" s="31">
        <v>74.54237781295282</v>
      </c>
      <c r="K123" s="31">
        <v>75.5668764346857</v>
      </c>
      <c r="L123" s="31">
        <v>76.33605970988995</v>
      </c>
      <c r="M123" s="49"/>
      <c r="N123" s="49"/>
      <c r="O123" s="49"/>
    </row>
    <row r="124" spans="2:15" ht="12.75">
      <c r="B124" t="s">
        <v>705</v>
      </c>
      <c r="C124" s="31">
        <v>75.83722267138106</v>
      </c>
      <c r="D124" s="31">
        <v>77.53154772837794</v>
      </c>
      <c r="E124" s="31">
        <v>79.40872664616533</v>
      </c>
      <c r="F124" s="31">
        <v>80.77613503851379</v>
      </c>
      <c r="G124" s="31">
        <v>81.99417178176739</v>
      </c>
      <c r="H124" s="31">
        <v>82.9594453025842</v>
      </c>
      <c r="I124" s="31">
        <v>84.39006451730286</v>
      </c>
      <c r="J124" s="31">
        <v>85.54085038718983</v>
      </c>
      <c r="K124" s="31">
        <v>86.71651027214062</v>
      </c>
      <c r="L124" s="31">
        <v>87.59918390551569</v>
      </c>
      <c r="M124" s="49"/>
      <c r="N124" s="49"/>
      <c r="O124" s="49"/>
    </row>
    <row r="125" spans="2:15" ht="12.75">
      <c r="B125" t="s">
        <v>201</v>
      </c>
      <c r="C125" s="31">
        <v>69.04453810793453</v>
      </c>
      <c r="D125" s="31">
        <v>70.58710370889233</v>
      </c>
      <c r="E125" s="31">
        <v>72.2961450840783</v>
      </c>
      <c r="F125" s="31">
        <v>73.54107570691664</v>
      </c>
      <c r="G125" s="31">
        <v>74.6500137900115</v>
      </c>
      <c r="H125" s="31">
        <v>75.52882846761923</v>
      </c>
      <c r="I125" s="31">
        <v>76.8313081657037</v>
      </c>
      <c r="J125" s="31">
        <v>77.87901898696865</v>
      </c>
      <c r="K125" s="31">
        <v>78.94937587596223</v>
      </c>
      <c r="L125" s="31">
        <v>79.75298907762861</v>
      </c>
      <c r="M125" s="49"/>
      <c r="N125" s="49"/>
      <c r="O125" s="49"/>
    </row>
    <row r="126" spans="2:15" ht="12.75">
      <c r="B126" t="s">
        <v>202</v>
      </c>
      <c r="C126" s="31">
        <v>7.947802323541386</v>
      </c>
      <c r="D126" s="31">
        <v>8.125368961011564</v>
      </c>
      <c r="E126" s="31">
        <v>8.322098831106393</v>
      </c>
      <c r="F126" s="31">
        <v>8.465404337493803</v>
      </c>
      <c r="G126" s="31">
        <v>8.593055574144946</v>
      </c>
      <c r="H126" s="31">
        <v>8.694217020481718</v>
      </c>
      <c r="I126" s="31">
        <v>8.844147072220476</v>
      </c>
      <c r="J126" s="31">
        <v>8.964750362905564</v>
      </c>
      <c r="K126" s="31">
        <v>9.087960470503985</v>
      </c>
      <c r="L126" s="31">
        <v>9.180465381775143</v>
      </c>
      <c r="M126" s="49"/>
      <c r="N126" s="49"/>
      <c r="O126" s="49"/>
    </row>
    <row r="127" spans="2:15" ht="12.75">
      <c r="B127" t="s">
        <v>203</v>
      </c>
      <c r="C127" s="31">
        <v>4.374591077251724</v>
      </c>
      <c r="D127" s="31">
        <v>4.472326450663542</v>
      </c>
      <c r="E127" s="31">
        <v>4.580609558283946</v>
      </c>
      <c r="F127" s="31">
        <v>4.659487084931347</v>
      </c>
      <c r="G127" s="31">
        <v>4.729748263823552</v>
      </c>
      <c r="H127" s="31">
        <v>4.785429059909273</v>
      </c>
      <c r="I127" s="31">
        <v>4.867952836904272</v>
      </c>
      <c r="J127" s="31">
        <v>4.934334719321686</v>
      </c>
      <c r="K127" s="31">
        <v>5.002151433349762</v>
      </c>
      <c r="L127" s="31">
        <v>5.05306754109569</v>
      </c>
      <c r="M127" s="49"/>
      <c r="N127" s="49"/>
      <c r="O127" s="49"/>
    </row>
    <row r="128" spans="2:15" ht="12.75">
      <c r="B128" t="s">
        <v>204</v>
      </c>
      <c r="C128" s="31">
        <v>30.16016563820747</v>
      </c>
      <c r="D128" s="31">
        <v>30.833992059639378</v>
      </c>
      <c r="E128" s="31">
        <v>31.580538743427468</v>
      </c>
      <c r="F128" s="31">
        <v>32.124351691153834</v>
      </c>
      <c r="G128" s="31">
        <v>32.60876012062833</v>
      </c>
      <c r="H128" s="31">
        <v>32.99264560915898</v>
      </c>
      <c r="I128" s="31">
        <v>33.56159725270855</v>
      </c>
      <c r="J128" s="31">
        <v>34.019260273944134</v>
      </c>
      <c r="K128" s="31">
        <v>34.486815593288554</v>
      </c>
      <c r="L128" s="31">
        <v>34.83785143095929</v>
      </c>
      <c r="M128" s="49"/>
      <c r="N128" s="49"/>
      <c r="O128" s="49"/>
    </row>
    <row r="129" spans="2:15" ht="12.75">
      <c r="B129" t="s">
        <v>205</v>
      </c>
      <c r="C129" s="31">
        <v>12.099332407800171</v>
      </c>
      <c r="D129" s="31">
        <v>12.369650878721792</v>
      </c>
      <c r="E129" s="31">
        <v>12.66914248607723</v>
      </c>
      <c r="F129" s="31">
        <v>12.887303543318625</v>
      </c>
      <c r="G129" s="31">
        <v>13.081633331810487</v>
      </c>
      <c r="H129" s="31">
        <v>13.235636402880461</v>
      </c>
      <c r="I129" s="31">
        <v>13.463882333020507</v>
      </c>
      <c r="J129" s="31">
        <v>13.647482684925489</v>
      </c>
      <c r="K129" s="31">
        <v>13.835051523095819</v>
      </c>
      <c r="L129" s="31">
        <v>13.97587632286576</v>
      </c>
      <c r="M129" s="49"/>
      <c r="N129" s="49"/>
      <c r="O129" s="49"/>
    </row>
    <row r="130" spans="2:15" ht="12.75">
      <c r="B130" t="s">
        <v>206</v>
      </c>
      <c r="C130" s="31">
        <v>141.10672493584954</v>
      </c>
      <c r="D130" s="31">
        <v>144.2592752448919</v>
      </c>
      <c r="E130" s="31">
        <v>147.75205306397677</v>
      </c>
      <c r="F130" s="31">
        <v>150.2963250335633</v>
      </c>
      <c r="G130" s="31">
        <v>152.5626682570857</v>
      </c>
      <c r="H130" s="31">
        <v>154.35870693561128</v>
      </c>
      <c r="I130" s="31">
        <v>157.02059228568524</v>
      </c>
      <c r="J130" s="31">
        <v>159.16180499736177</v>
      </c>
      <c r="K130" s="31">
        <v>161.34929960964095</v>
      </c>
      <c r="L130" s="31">
        <v>162.99164859349668</v>
      </c>
      <c r="M130" s="49"/>
      <c r="N130" s="49"/>
      <c r="O130" s="49"/>
    </row>
    <row r="131" spans="2:15" ht="12.75">
      <c r="B131" t="s">
        <v>207</v>
      </c>
      <c r="C131" s="31">
        <v>84.15713864843119</v>
      </c>
      <c r="D131" s="31">
        <v>86.0373439580991</v>
      </c>
      <c r="E131" s="31">
        <v>88.12046357782327</v>
      </c>
      <c r="F131" s="31">
        <v>89.63788699616958</v>
      </c>
      <c r="G131" s="31">
        <v>90.98955156760385</v>
      </c>
      <c r="H131" s="31">
        <v>92.06072288247447</v>
      </c>
      <c r="I131" s="31">
        <v>93.64829182771253</v>
      </c>
      <c r="J131" s="31">
        <v>94.92532759715772</v>
      </c>
      <c r="K131" s="31">
        <v>96.22996624894394</v>
      </c>
      <c r="L131" s="31">
        <v>97.2094758450053</v>
      </c>
      <c r="M131" s="49"/>
      <c r="N131" s="49"/>
      <c r="O131" s="49"/>
    </row>
    <row r="132" spans="2:15" ht="12.75">
      <c r="B132" t="s">
        <v>208</v>
      </c>
      <c r="C132" s="31">
        <v>29.462583379635014</v>
      </c>
      <c r="D132" s="31">
        <v>30.120824695779806</v>
      </c>
      <c r="E132" s="31">
        <v>30.850104308555963</v>
      </c>
      <c r="F132" s="31">
        <v>31.38133926619877</v>
      </c>
      <c r="G132" s="31">
        <v>31.854543688030937</v>
      </c>
      <c r="H132" s="31">
        <v>32.22955018997594</v>
      </c>
      <c r="I132" s="31">
        <v>32.7853424040553</v>
      </c>
      <c r="J132" s="31">
        <v>33.23242001910153</v>
      </c>
      <c r="K132" s="31">
        <v>33.68916113073939</v>
      </c>
      <c r="L132" s="31">
        <v>34.0320777698812</v>
      </c>
      <c r="M132" s="49"/>
      <c r="N132" s="49"/>
      <c r="O132" s="49"/>
    </row>
    <row r="133" spans="2:15" ht="12.75">
      <c r="B133" t="s">
        <v>209</v>
      </c>
      <c r="C133" s="31">
        <v>720.3709836895499</v>
      </c>
      <c r="D133" s="31">
        <v>736.4652256067095</v>
      </c>
      <c r="E133" s="31">
        <v>754.2963799651363</v>
      </c>
      <c r="F133" s="31">
        <v>767.2852697741658</v>
      </c>
      <c r="G133" s="31">
        <v>778.8552916710613</v>
      </c>
      <c r="H133" s="31">
        <v>788.0243383637836</v>
      </c>
      <c r="I133" s="31">
        <v>801.6136621112759</v>
      </c>
      <c r="J133" s="31">
        <v>812.5448739872529</v>
      </c>
      <c r="K133" s="31">
        <v>823.7123619037894</v>
      </c>
      <c r="L133" s="31">
        <v>832.0967996660545</v>
      </c>
      <c r="M133" s="49"/>
      <c r="N133" s="49"/>
      <c r="O133" s="49"/>
    </row>
    <row r="134" spans="2:15" ht="12.75">
      <c r="B134" t="s">
        <v>210</v>
      </c>
      <c r="C134" s="31">
        <v>7.944559092225494</v>
      </c>
      <c r="D134" s="31">
        <v>8.122053270711936</v>
      </c>
      <c r="E134" s="31">
        <v>8.318702861951115</v>
      </c>
      <c r="F134" s="31">
        <v>8.461949890172217</v>
      </c>
      <c r="G134" s="31">
        <v>8.589549036639008</v>
      </c>
      <c r="H134" s="31">
        <v>8.69066920238558</v>
      </c>
      <c r="I134" s="31">
        <v>8.840538072703463</v>
      </c>
      <c r="J134" s="31">
        <v>8.961092149234345</v>
      </c>
      <c r="K134" s="31">
        <v>9.084251978924089</v>
      </c>
      <c r="L134" s="31">
        <v>9.1767191420464</v>
      </c>
      <c r="M134" s="49"/>
      <c r="N134" s="49"/>
      <c r="O134" s="49"/>
    </row>
    <row r="135" spans="2:15" ht="12.75">
      <c r="B135" t="s">
        <v>211</v>
      </c>
      <c r="C135" s="31">
        <v>200.84419833064877</v>
      </c>
      <c r="D135" s="31">
        <v>205.33137950365457</v>
      </c>
      <c r="E135" s="31">
        <v>210.30282336177044</v>
      </c>
      <c r="F135" s="31">
        <v>213.92421181295202</v>
      </c>
      <c r="G135" s="31">
        <v>217.15001049885728</v>
      </c>
      <c r="H135" s="31">
        <v>219.70640140597598</v>
      </c>
      <c r="I135" s="31">
        <v>223.49519481342523</v>
      </c>
      <c r="J135" s="31">
        <v>226.54288903726592</v>
      </c>
      <c r="K135" s="31">
        <v>229.65645858510686</v>
      </c>
      <c r="L135" s="31">
        <v>231.99409532915018</v>
      </c>
      <c r="M135" s="124"/>
      <c r="N135" s="124"/>
      <c r="O135" s="124"/>
    </row>
    <row r="136" spans="2:15" ht="12.75">
      <c r="B136" t="s">
        <v>212</v>
      </c>
      <c r="C136" s="31">
        <v>5.8683360492663095</v>
      </c>
      <c r="D136" s="31">
        <v>5.9994440785547045</v>
      </c>
      <c r="E136" s="31">
        <v>6.144701464388951</v>
      </c>
      <c r="F136" s="31">
        <v>6.250512459046011</v>
      </c>
      <c r="G136" s="31">
        <v>6.344764973549861</v>
      </c>
      <c r="H136" s="31">
        <v>6.419458497390484</v>
      </c>
      <c r="I136" s="31">
        <v>6.530160788623978</v>
      </c>
      <c r="J136" s="31">
        <v>6.619209384647953</v>
      </c>
      <c r="K136" s="31">
        <v>6.710182748934097</v>
      </c>
      <c r="L136" s="31">
        <v>6.778484637110001</v>
      </c>
      <c r="M136" s="49"/>
      <c r="N136" s="49"/>
      <c r="O136" s="49"/>
    </row>
    <row r="137" spans="2:15" ht="12.75">
      <c r="B137" t="s">
        <v>213</v>
      </c>
      <c r="C137" s="31">
        <v>362.6601999027759</v>
      </c>
      <c r="D137" s="31">
        <v>370.76260980422205</v>
      </c>
      <c r="E137" s="31">
        <v>379.7394427840901</v>
      </c>
      <c r="F137" s="31">
        <v>386.2785087394282</v>
      </c>
      <c r="G137" s="31">
        <v>392.1032664670602</v>
      </c>
      <c r="H137" s="31">
        <v>396.7192884637675</v>
      </c>
      <c r="I137" s="31">
        <v>403.5606340737302</v>
      </c>
      <c r="J137" s="31">
        <v>409.06379227121516</v>
      </c>
      <c r="K137" s="31">
        <v>414.6859001738405</v>
      </c>
      <c r="L137" s="31">
        <v>418.90692231907144</v>
      </c>
      <c r="M137" s="49"/>
      <c r="N137" s="49"/>
      <c r="O137" s="49"/>
    </row>
    <row r="138" spans="2:15" ht="12.75">
      <c r="B138" t="s">
        <v>214</v>
      </c>
      <c r="C138" s="31">
        <v>67.29799260459167</v>
      </c>
      <c r="D138" s="31">
        <v>68.80153758077894</v>
      </c>
      <c r="E138" s="31">
        <v>70.467347172385</v>
      </c>
      <c r="F138" s="31">
        <v>71.68078612273372</v>
      </c>
      <c r="G138" s="31">
        <v>72.76167259051488</v>
      </c>
      <c r="H138" s="31">
        <v>73.61825683736721</v>
      </c>
      <c r="I138" s="31">
        <v>74.88778910583272</v>
      </c>
      <c r="J138" s="31">
        <v>75.9089971120477</v>
      </c>
      <c r="K138" s="31">
        <v>76.95227833274555</v>
      </c>
      <c r="L138" s="31">
        <v>77.7355633946016</v>
      </c>
      <c r="M138" s="49"/>
      <c r="N138" s="49"/>
      <c r="O138" s="49"/>
    </row>
    <row r="139" spans="2:15" ht="12.75">
      <c r="B139" t="s">
        <v>215</v>
      </c>
      <c r="C139" s="31">
        <v>9.242383501919111</v>
      </c>
      <c r="D139" s="31">
        <v>9.448873157025979</v>
      </c>
      <c r="E139" s="31">
        <v>9.677647456093972</v>
      </c>
      <c r="F139" s="31">
        <v>9.844295341138373</v>
      </c>
      <c r="G139" s="31">
        <v>9.992739104029848</v>
      </c>
      <c r="H139" s="31">
        <v>10.110378275789804</v>
      </c>
      <c r="I139" s="31">
        <v>10.284729748086454</v>
      </c>
      <c r="J139" s="31">
        <v>10.424977557320886</v>
      </c>
      <c r="K139" s="31">
        <v>10.568256795955739</v>
      </c>
      <c r="L139" s="31">
        <v>10.675829409236096</v>
      </c>
      <c r="M139" s="49"/>
      <c r="N139" s="49"/>
      <c r="O139" s="49"/>
    </row>
    <row r="140" spans="2:15" ht="12.75">
      <c r="B140" t="s">
        <v>216</v>
      </c>
      <c r="C140" s="31">
        <v>21.476979469783252</v>
      </c>
      <c r="D140" s="31">
        <v>21.956809600455923</v>
      </c>
      <c r="E140" s="31">
        <v>22.48842365036817</v>
      </c>
      <c r="F140" s="31">
        <v>22.875671507486224</v>
      </c>
      <c r="G140" s="31">
        <v>23.220617553857874</v>
      </c>
      <c r="H140" s="31">
        <v>23.493981462226994</v>
      </c>
      <c r="I140" s="31">
        <v>23.8991305225602</v>
      </c>
      <c r="J140" s="31">
        <v>24.225031229773283</v>
      </c>
      <c r="K140" s="31">
        <v>24.557976218040427</v>
      </c>
      <c r="L140" s="31">
        <v>24.807947971155134</v>
      </c>
      <c r="M140" s="49"/>
      <c r="N140" s="49"/>
      <c r="O140" s="49"/>
    </row>
    <row r="141" spans="2:15" ht="12.75">
      <c r="B141" t="s">
        <v>217</v>
      </c>
      <c r="C141" s="31">
        <v>65.68599350461645</v>
      </c>
      <c r="D141" s="31">
        <v>67.15352383824779</v>
      </c>
      <c r="E141" s="31">
        <v>68.7794320381708</v>
      </c>
      <c r="F141" s="31">
        <v>69.96380529992862</v>
      </c>
      <c r="G141" s="31">
        <v>71.01880112898782</v>
      </c>
      <c r="H141" s="31">
        <v>71.85486748248942</v>
      </c>
      <c r="I141" s="31">
        <v>73.09399045054415</v>
      </c>
      <c r="J141" s="31">
        <v>74.09073730534593</v>
      </c>
      <c r="K141" s="31">
        <v>75.10902865155127</v>
      </c>
      <c r="L141" s="31">
        <v>75.87355156663492</v>
      </c>
      <c r="M141" s="49"/>
      <c r="N141" s="49"/>
      <c r="O141" s="49"/>
    </row>
    <row r="142" spans="2:15" ht="12.75">
      <c r="B142" t="s">
        <v>218</v>
      </c>
      <c r="C142" s="31">
        <v>229.38319161537598</v>
      </c>
      <c r="D142" s="31">
        <v>234.50797962207756</v>
      </c>
      <c r="E142" s="31">
        <v>240.18584170915608</v>
      </c>
      <c r="F142" s="31">
        <v>244.32181201805963</v>
      </c>
      <c r="G142" s="31">
        <v>248.0059811612652</v>
      </c>
      <c r="H142" s="31">
        <v>250.92562290429447</v>
      </c>
      <c r="I142" s="31">
        <v>255.25278560750203</v>
      </c>
      <c r="J142" s="31">
        <v>258.7335425023635</v>
      </c>
      <c r="K142" s="31">
        <v>262.2895352874994</v>
      </c>
      <c r="L142" s="31">
        <v>264.9593389544356</v>
      </c>
      <c r="M142" s="49"/>
      <c r="N142" s="49"/>
      <c r="O142" s="49"/>
    </row>
    <row r="143" spans="2:15" ht="12.75">
      <c r="B143" t="s">
        <v>219</v>
      </c>
      <c r="C143" s="31">
        <v>3.732959244593441</v>
      </c>
      <c r="D143" s="31">
        <v>3.816359534873977</v>
      </c>
      <c r="E143" s="31">
        <v>3.9087604977266786</v>
      </c>
      <c r="F143" s="31">
        <v>3.9760688671466746</v>
      </c>
      <c r="G143" s="31">
        <v>4.036024669334812</v>
      </c>
      <c r="H143" s="31">
        <v>4.083538628656719</v>
      </c>
      <c r="I143" s="31">
        <v>4.1539584440845365</v>
      </c>
      <c r="J143" s="31">
        <v>4.2106039355756595</v>
      </c>
      <c r="K143" s="31">
        <v>4.26847380846172</v>
      </c>
      <c r="L143" s="31">
        <v>4.311921927783603</v>
      </c>
      <c r="M143" s="49"/>
      <c r="N143" s="49"/>
      <c r="O143" s="49"/>
    </row>
    <row r="144" spans="2:15" ht="12.75">
      <c r="B144" t="s">
        <v>220</v>
      </c>
      <c r="C144" s="31">
        <v>163.80615644669658</v>
      </c>
      <c r="D144" s="31">
        <v>167.4658484235591</v>
      </c>
      <c r="E144" s="31">
        <v>171.52049932787762</v>
      </c>
      <c r="F144" s="31">
        <v>174.4740609847193</v>
      </c>
      <c r="G144" s="31">
        <v>177.10498430040818</v>
      </c>
      <c r="H144" s="31">
        <v>179.18994653656404</v>
      </c>
      <c r="I144" s="31">
        <v>182.2800416989003</v>
      </c>
      <c r="J144" s="31">
        <v>184.76570511851406</v>
      </c>
      <c r="K144" s="31">
        <v>187.3050956744795</v>
      </c>
      <c r="L144" s="31">
        <v>189.21164459843652</v>
      </c>
      <c r="M144" s="49"/>
      <c r="N144" s="49"/>
      <c r="O144" s="49"/>
    </row>
    <row r="145" spans="2:15" ht="12.75">
      <c r="B145" t="s">
        <v>221</v>
      </c>
      <c r="C145" s="31">
        <v>187.75009519719518</v>
      </c>
      <c r="D145" s="31">
        <v>191.9447331274975</v>
      </c>
      <c r="E145" s="31">
        <v>196.59206207892746</v>
      </c>
      <c r="F145" s="31">
        <v>199.97735292679167</v>
      </c>
      <c r="G145" s="31">
        <v>202.99284461338064</v>
      </c>
      <c r="H145" s="31">
        <v>205.3825707800415</v>
      </c>
      <c r="I145" s="31">
        <v>208.92435256335207</v>
      </c>
      <c r="J145" s="31">
        <v>211.77335136647415</v>
      </c>
      <c r="K145" s="31">
        <v>214.68393073032433</v>
      </c>
      <c r="L145" s="31">
        <v>216.8691644830467</v>
      </c>
      <c r="M145" s="49"/>
      <c r="N145" s="49"/>
      <c r="O145" s="49"/>
    </row>
    <row r="146" spans="2:15" ht="12.75">
      <c r="B146" t="s">
        <v>222</v>
      </c>
      <c r="C146" s="31">
        <v>56.01079338544131</v>
      </c>
      <c r="D146" s="31">
        <v>57.262164247299644</v>
      </c>
      <c r="E146" s="31">
        <v>58.64858475174375</v>
      </c>
      <c r="F146" s="31">
        <v>59.658506083768614</v>
      </c>
      <c r="G146" s="31">
        <v>60.55810659601152</v>
      </c>
      <c r="H146" s="31">
        <v>61.271024788825436</v>
      </c>
      <c r="I146" s="31">
        <v>62.32763148440644</v>
      </c>
      <c r="J146" s="31">
        <v>63.17756278883235</v>
      </c>
      <c r="K146" s="31">
        <v>64.04586519480087</v>
      </c>
      <c r="L146" s="31">
        <v>64.69777792003315</v>
      </c>
      <c r="M146" s="49"/>
      <c r="N146" s="49"/>
      <c r="O146" s="49"/>
    </row>
    <row r="147" spans="2:15" ht="12.75">
      <c r="B147" t="s">
        <v>223</v>
      </c>
      <c r="C147" s="31">
        <v>995.0670476309185</v>
      </c>
      <c r="D147" s="31">
        <v>1017.298439720508</v>
      </c>
      <c r="E147" s="31">
        <v>1041.9290738313034</v>
      </c>
      <c r="F147" s="31">
        <v>1059.870962839765</v>
      </c>
      <c r="G147" s="31">
        <v>1075.8529329505025</v>
      </c>
      <c r="H147" s="31">
        <v>1088.518373992266</v>
      </c>
      <c r="I147" s="31">
        <v>1107.2896579097</v>
      </c>
      <c r="J147" s="31">
        <v>1122.3892232374787</v>
      </c>
      <c r="K147" s="31">
        <v>1137.8151627633147</v>
      </c>
      <c r="L147" s="31">
        <v>1149.3968032222506</v>
      </c>
      <c r="M147" s="49"/>
      <c r="N147" s="49"/>
      <c r="O147" s="49"/>
    </row>
    <row r="148" spans="2:15" ht="12.75">
      <c r="B148" t="s">
        <v>224</v>
      </c>
      <c r="C148" s="31">
        <v>85.03677086288718</v>
      </c>
      <c r="D148" s="31">
        <v>86.93662856552776</v>
      </c>
      <c r="E148" s="31">
        <v>89.04152149115923</v>
      </c>
      <c r="F148" s="31">
        <v>90.57480541216977</v>
      </c>
      <c r="G148" s="31">
        <v>91.94059793185973</v>
      </c>
      <c r="H148" s="31">
        <v>93.02296540680534</v>
      </c>
      <c r="I148" s="31">
        <v>94.62712803392623</v>
      </c>
      <c r="J148" s="31">
        <v>95.91751171205578</v>
      </c>
      <c r="K148" s="31">
        <v>97.23578678500326</v>
      </c>
      <c r="L148" s="31">
        <v>98.22553446910922</v>
      </c>
      <c r="M148" s="49"/>
      <c r="N148" s="49"/>
      <c r="O148" s="49"/>
    </row>
    <row r="149" spans="2:15" ht="12.75">
      <c r="B149" t="s">
        <v>225</v>
      </c>
      <c r="C149" s="31">
        <v>339.52200718339833</v>
      </c>
      <c r="D149" s="31">
        <v>347.10747278866495</v>
      </c>
      <c r="E149" s="31">
        <v>355.51157214197696</v>
      </c>
      <c r="F149" s="31">
        <v>361.6334371794314</v>
      </c>
      <c r="G149" s="31">
        <v>367.08656778370727</v>
      </c>
      <c r="H149" s="31">
        <v>371.40808156973867</v>
      </c>
      <c r="I149" s="31">
        <v>377.81294042646624</v>
      </c>
      <c r="J149" s="31">
        <v>382.96498996914767</v>
      </c>
      <c r="K149" s="31">
        <v>388.2284000709805</v>
      </c>
      <c r="L149" s="31">
        <v>392.1801155101123</v>
      </c>
      <c r="M149" s="49"/>
      <c r="N149" s="49"/>
      <c r="O149" s="49"/>
    </row>
    <row r="150" spans="2:15" ht="12.75">
      <c r="B150" t="s">
        <v>226</v>
      </c>
      <c r="C150" s="31">
        <v>92.52260128387397</v>
      </c>
      <c r="D150" s="31">
        <v>94.58970443153392</v>
      </c>
      <c r="E150" s="31">
        <v>96.87989215770547</v>
      </c>
      <c r="F150" s="31">
        <v>98.54815184629798</v>
      </c>
      <c r="G150" s="31">
        <v>100.03417577986815</v>
      </c>
      <c r="H150" s="31">
        <v>101.21182461708113</v>
      </c>
      <c r="I150" s="31">
        <v>102.95720250052536</v>
      </c>
      <c r="J150" s="31">
        <v>104.36117931365368</v>
      </c>
      <c r="K150" s="31">
        <v>105.79550281534748</v>
      </c>
      <c r="L150" s="31">
        <v>106.87237849417384</v>
      </c>
      <c r="M150" s="49"/>
      <c r="N150" s="49"/>
      <c r="O150" s="49"/>
    </row>
    <row r="151" spans="2:15" ht="12.75">
      <c r="B151" t="s">
        <v>227</v>
      </c>
      <c r="C151" s="31">
        <v>10.586246423004855</v>
      </c>
      <c r="D151" s="31">
        <v>10.822760128837196</v>
      </c>
      <c r="E151" s="31">
        <v>11.084798714953115</v>
      </c>
      <c r="F151" s="31">
        <v>11.275677569589078</v>
      </c>
      <c r="G151" s="31">
        <v>11.445705382609491</v>
      </c>
      <c r="H151" s="31">
        <v>11.580449549088895</v>
      </c>
      <c r="I151" s="31">
        <v>11.780152109533697</v>
      </c>
      <c r="J151" s="31">
        <v>11.940792259180592</v>
      </c>
      <c r="K151" s="31">
        <v>12.104904614740617</v>
      </c>
      <c r="L151" s="31">
        <v>12.228118522962019</v>
      </c>
      <c r="M151" s="49"/>
      <c r="N151" s="49"/>
      <c r="O151" s="49"/>
    </row>
    <row r="152" spans="2:15" ht="12.75">
      <c r="B152" t="s">
        <v>228</v>
      </c>
      <c r="C152" s="31">
        <v>25.793116959364802</v>
      </c>
      <c r="D152" s="31">
        <v>26.369376516649393</v>
      </c>
      <c r="E152" s="31">
        <v>27.00782678783022</v>
      </c>
      <c r="F152" s="31">
        <v>27.472898204644782</v>
      </c>
      <c r="G152" s="31">
        <v>27.88716659519068</v>
      </c>
      <c r="H152" s="31">
        <v>28.21546728900817</v>
      </c>
      <c r="I152" s="31">
        <v>28.70203743793687</v>
      </c>
      <c r="J152" s="31">
        <v>29.093433028276447</v>
      </c>
      <c r="K152" s="31">
        <v>29.493288558961808</v>
      </c>
      <c r="L152" s="31">
        <v>29.793496075279286</v>
      </c>
      <c r="M152" s="49"/>
      <c r="N152" s="49"/>
      <c r="O152" s="49"/>
    </row>
    <row r="153" spans="2:15" ht="12.75">
      <c r="B153" t="s">
        <v>229</v>
      </c>
      <c r="C153" s="31">
        <v>16.12191431134646</v>
      </c>
      <c r="D153" s="31">
        <v>16.482103706768232</v>
      </c>
      <c r="E153" s="31">
        <v>16.881165230827115</v>
      </c>
      <c r="F153" s="31">
        <v>17.171856795648583</v>
      </c>
      <c r="G153" s="31">
        <v>17.4307940735589</v>
      </c>
      <c r="H153" s="31">
        <v>17.63599748741616</v>
      </c>
      <c r="I153" s="31">
        <v>17.940126773529425</v>
      </c>
      <c r="J153" s="31">
        <v>18.184767472799486</v>
      </c>
      <c r="K153" s="31">
        <v>18.43469603369359</v>
      </c>
      <c r="L153" s="31">
        <v>18.62233988694783</v>
      </c>
      <c r="M153" s="49"/>
      <c r="N153" s="49"/>
      <c r="O153" s="49"/>
    </row>
    <row r="154" spans="2:15" ht="12.75">
      <c r="B154" t="s">
        <v>230</v>
      </c>
      <c r="C154" s="31">
        <v>10.565014571483367</v>
      </c>
      <c r="D154" s="31">
        <v>10.80105392373613</v>
      </c>
      <c r="E154" s="31">
        <v>11.062566963390065</v>
      </c>
      <c r="F154" s="31">
        <v>11.253062990030317</v>
      </c>
      <c r="G154" s="31">
        <v>11.422749794053175</v>
      </c>
      <c r="H154" s="31">
        <v>11.557223716668819</v>
      </c>
      <c r="I154" s="31">
        <v>11.756525752230447</v>
      </c>
      <c r="J154" s="31">
        <v>11.916843720844575</v>
      </c>
      <c r="K154" s="31">
        <v>12.080626931490826</v>
      </c>
      <c r="L154" s="31">
        <v>12.203593721016874</v>
      </c>
      <c r="M154" s="49"/>
      <c r="N154" s="49"/>
      <c r="O154" s="49"/>
    </row>
    <row r="155" spans="2:15" ht="12.75">
      <c r="B155" t="s">
        <v>231</v>
      </c>
      <c r="C155" s="31">
        <v>24.811190966485995</v>
      </c>
      <c r="D155" s="31">
        <v>25.365512723898085</v>
      </c>
      <c r="E155" s="31">
        <v>25.979657638055926</v>
      </c>
      <c r="F155" s="31">
        <v>26.427024110042197</v>
      </c>
      <c r="G155" s="31">
        <v>26.825521591575978</v>
      </c>
      <c r="H155" s="31">
        <v>27.141324106703106</v>
      </c>
      <c r="I155" s="31">
        <v>27.609370869049847</v>
      </c>
      <c r="J155" s="31">
        <v>27.985866301945947</v>
      </c>
      <c r="K155" s="31">
        <v>28.370499611152805</v>
      </c>
      <c r="L155" s="31">
        <v>28.659278436475155</v>
      </c>
      <c r="M155" s="49"/>
      <c r="N155" s="49"/>
      <c r="O155" s="49"/>
    </row>
    <row r="156" spans="2:15" ht="12.75">
      <c r="B156" t="s">
        <v>232</v>
      </c>
      <c r="C156" s="31">
        <v>35.3114351916316</v>
      </c>
      <c r="D156" s="31">
        <v>36.100349227987536</v>
      </c>
      <c r="E156" s="31">
        <v>36.97440393837398</v>
      </c>
      <c r="F156" s="31">
        <v>37.61109857362105</v>
      </c>
      <c r="G156" s="31">
        <v>38.17824256974021</v>
      </c>
      <c r="H156" s="31">
        <v>38.627694595696106</v>
      </c>
      <c r="I156" s="31">
        <v>39.29382154371664</v>
      </c>
      <c r="J156" s="31">
        <v>39.829652092786766</v>
      </c>
      <c r="K156" s="31">
        <v>40.37706451603347</v>
      </c>
      <c r="L156" s="31">
        <v>40.78805626523486</v>
      </c>
      <c r="M156" s="49"/>
      <c r="N156" s="49"/>
      <c r="O156" s="49"/>
    </row>
    <row r="157" spans="2:15" ht="12.75">
      <c r="B157" t="s">
        <v>233</v>
      </c>
      <c r="C157" s="31">
        <v>22.56549369417902</v>
      </c>
      <c r="D157" s="31">
        <v>23.069642976586493</v>
      </c>
      <c r="E157" s="31">
        <v>23.62820073411052</v>
      </c>
      <c r="F157" s="31">
        <v>24.035075410792885</v>
      </c>
      <c r="G157" s="31">
        <v>24.397504300999856</v>
      </c>
      <c r="H157" s="31">
        <v>24.684723067456208</v>
      </c>
      <c r="I157" s="31">
        <v>25.11040623109727</v>
      </c>
      <c r="J157" s="31">
        <v>25.45282451034795</v>
      </c>
      <c r="K157" s="31">
        <v>25.802644094792825</v>
      </c>
      <c r="L157" s="31">
        <v>26.065285125230506</v>
      </c>
      <c r="M157" s="49"/>
      <c r="N157" s="49"/>
      <c r="O157" s="49"/>
    </row>
    <row r="158" spans="2:15" ht="12.75">
      <c r="B158" t="s">
        <v>234</v>
      </c>
      <c r="C158" s="31">
        <v>32.288253349322254</v>
      </c>
      <c r="D158" s="31">
        <v>33.00962465973372</v>
      </c>
      <c r="E158" s="31">
        <v>33.808847341478874</v>
      </c>
      <c r="F158" s="31">
        <v>34.391031486004486</v>
      </c>
      <c r="G158" s="31">
        <v>34.90961955621077</v>
      </c>
      <c r="H158" s="31">
        <v>35.32059183200967</v>
      </c>
      <c r="I158" s="31">
        <v>35.92968844741983</v>
      </c>
      <c r="J158" s="31">
        <v>36.41964396542105</v>
      </c>
      <c r="K158" s="31">
        <v>36.92018977763275</v>
      </c>
      <c r="L158" s="31">
        <v>37.295994545994034</v>
      </c>
      <c r="M158" s="49"/>
      <c r="N158" s="49"/>
      <c r="O158" s="49"/>
    </row>
    <row r="159" spans="2:15" ht="12.75">
      <c r="B159" t="s">
        <v>235</v>
      </c>
      <c r="C159" s="31">
        <v>256.29305380782165</v>
      </c>
      <c r="D159" s="31">
        <v>262.01905124950696</v>
      </c>
      <c r="E159" s="31">
        <v>268.3630061101449</v>
      </c>
      <c r="F159" s="31">
        <v>272.9841836840658</v>
      </c>
      <c r="G159" s="31">
        <v>277.1005574855078</v>
      </c>
      <c r="H159" s="31">
        <v>280.3627141111793</v>
      </c>
      <c r="I159" s="31">
        <v>285.1975136259927</v>
      </c>
      <c r="J159" s="31">
        <v>289.08661207241465</v>
      </c>
      <c r="K159" s="31">
        <v>293.05977263314674</v>
      </c>
      <c r="L159" s="31">
        <v>296.04278167599654</v>
      </c>
      <c r="M159" s="49"/>
      <c r="N159" s="49"/>
      <c r="O159" s="49"/>
    </row>
    <row r="160" spans="2:15" ht="12.75">
      <c r="B160" t="s">
        <v>236</v>
      </c>
      <c r="C160" s="31">
        <v>31.97648831108398</v>
      </c>
      <c r="D160" s="31">
        <v>32.69089429104721</v>
      </c>
      <c r="E160" s="31">
        <v>33.48239993442428</v>
      </c>
      <c r="F160" s="31">
        <v>34.05896269521891</v>
      </c>
      <c r="G160" s="31">
        <v>34.57254344502949</v>
      </c>
      <c r="H160" s="31">
        <v>34.97954750409355</v>
      </c>
      <c r="I160" s="31">
        <v>35.582762877569074</v>
      </c>
      <c r="J160" s="31">
        <v>36.067987541932844</v>
      </c>
      <c r="K160" s="31">
        <v>36.56370024401635</v>
      </c>
      <c r="L160" s="31">
        <v>36.93587636183681</v>
      </c>
      <c r="M160" s="49"/>
      <c r="N160" s="49"/>
      <c r="O160" s="49"/>
    </row>
    <row r="161" spans="2:15" ht="12.75">
      <c r="B161" t="s">
        <v>237</v>
      </c>
      <c r="C161" s="31">
        <v>7.068830068946175</v>
      </c>
      <c r="D161" s="31">
        <v>7.226759058004318</v>
      </c>
      <c r="E161" s="31">
        <v>7.401731958005506</v>
      </c>
      <c r="F161" s="31">
        <v>7.529188861355551</v>
      </c>
      <c r="G161" s="31">
        <v>7.642722749497813</v>
      </c>
      <c r="H161" s="31">
        <v>7.7326964358796895</v>
      </c>
      <c r="I161" s="31">
        <v>7.866045255443353</v>
      </c>
      <c r="J161" s="31">
        <v>7.973310651952201</v>
      </c>
      <c r="K161" s="31">
        <v>8.082894569359162</v>
      </c>
      <c r="L161" s="31">
        <v>8.165169073895076</v>
      </c>
      <c r="M161" s="49"/>
      <c r="N161" s="49"/>
      <c r="O161" s="49"/>
    </row>
    <row r="162" spans="2:15" ht="12.75">
      <c r="B162" t="s">
        <v>238</v>
      </c>
      <c r="C162" s="31">
        <v>139.42421383874765</v>
      </c>
      <c r="D162" s="31">
        <v>142.53917415424755</v>
      </c>
      <c r="E162" s="31">
        <v>145.9903052166453</v>
      </c>
      <c r="F162" s="31">
        <v>148.50424010750774</v>
      </c>
      <c r="G162" s="31">
        <v>150.74356018507342</v>
      </c>
      <c r="H162" s="31">
        <v>152.51818347741653</v>
      </c>
      <c r="I162" s="31">
        <v>155.14832936473456</v>
      </c>
      <c r="J162" s="31">
        <v>157.2640109463371</v>
      </c>
      <c r="K162" s="31">
        <v>159.4254225780802</v>
      </c>
      <c r="L162" s="31">
        <v>161.0481887221251</v>
      </c>
      <c r="M162" s="49"/>
      <c r="N162" s="49"/>
      <c r="O162" s="49"/>
    </row>
    <row r="163" spans="2:15" ht="12.75">
      <c r="B163" t="s">
        <v>239</v>
      </c>
      <c r="C163" s="31">
        <v>12.577791173041138</v>
      </c>
      <c r="D163" s="31">
        <v>12.858799179340398</v>
      </c>
      <c r="E163" s="31">
        <v>13.170133951246216</v>
      </c>
      <c r="F163" s="31">
        <v>13.39692201918153</v>
      </c>
      <c r="G163" s="31">
        <v>13.598936429230811</v>
      </c>
      <c r="H163" s="31">
        <v>13.759029432930452</v>
      </c>
      <c r="I163" s="31">
        <v>13.996301172282555</v>
      </c>
      <c r="J163" s="31">
        <v>14.187161858453058</v>
      </c>
      <c r="K163" s="31">
        <v>14.382147961616521</v>
      </c>
      <c r="L163" s="31">
        <v>14.528541569444815</v>
      </c>
      <c r="M163" s="49"/>
      <c r="N163" s="49"/>
      <c r="O163" s="49"/>
    </row>
    <row r="164" spans="2:15" ht="12.75">
      <c r="B164" t="s">
        <v>240</v>
      </c>
      <c r="C164" s="31">
        <v>13.885404623101518</v>
      </c>
      <c r="D164" s="31">
        <v>14.195626808866496</v>
      </c>
      <c r="E164" s="31">
        <v>14.53932859415445</v>
      </c>
      <c r="F164" s="31">
        <v>14.789694023477434</v>
      </c>
      <c r="G164" s="31">
        <v>15.012710273679113</v>
      </c>
      <c r="H164" s="31">
        <v>15.189446880537544</v>
      </c>
      <c r="I164" s="31">
        <v>15.451385885662116</v>
      </c>
      <c r="J164" s="31">
        <v>15.662088847546277</v>
      </c>
      <c r="K164" s="31">
        <v>15.877346113393527</v>
      </c>
      <c r="L164" s="31">
        <v>16.03895910656266</v>
      </c>
      <c r="M164" s="49"/>
      <c r="N164" s="49"/>
      <c r="O164" s="49"/>
    </row>
    <row r="165" spans="2:15" ht="12.75">
      <c r="B165" t="s">
        <v>241</v>
      </c>
      <c r="C165" s="31">
        <v>111.22020693992057</v>
      </c>
      <c r="D165" s="31">
        <v>113.70504455428379</v>
      </c>
      <c r="E165" s="31">
        <v>116.458049218026</v>
      </c>
      <c r="F165" s="31">
        <v>118.46344233516835</v>
      </c>
      <c r="G165" s="31">
        <v>120.24977223852089</v>
      </c>
      <c r="H165" s="31">
        <v>121.66540847831405</v>
      </c>
      <c r="I165" s="31">
        <v>123.76350436722483</v>
      </c>
      <c r="J165" s="31">
        <v>125.4512065019269</v>
      </c>
      <c r="K165" s="31">
        <v>127.1753879934062</v>
      </c>
      <c r="L165" s="31">
        <v>128.46988613965007</v>
      </c>
      <c r="M165" s="49"/>
      <c r="N165" s="49"/>
      <c r="O165" s="49"/>
    </row>
    <row r="166" spans="2:15" ht="12.75">
      <c r="B166" t="s">
        <v>242</v>
      </c>
      <c r="C166" s="31">
        <v>13.785920388086085</v>
      </c>
      <c r="D166" s="31">
        <v>14.093919936652268</v>
      </c>
      <c r="E166" s="31">
        <v>14.435159214716924</v>
      </c>
      <c r="F166" s="31">
        <v>14.683730860287357</v>
      </c>
      <c r="G166" s="31">
        <v>14.905149274369055</v>
      </c>
      <c r="H166" s="31">
        <v>15.080619623123399</v>
      </c>
      <c r="I166" s="31">
        <v>15.340681923733207</v>
      </c>
      <c r="J166" s="31">
        <v>15.549875270049977</v>
      </c>
      <c r="K166" s="31">
        <v>15.763590290279934</v>
      </c>
      <c r="L166" s="31">
        <v>15.924045380929812</v>
      </c>
      <c r="M166" s="49"/>
      <c r="N166" s="49"/>
      <c r="O166" s="49"/>
    </row>
    <row r="167" spans="2:15" ht="12.75">
      <c r="B167" t="s">
        <v>243</v>
      </c>
      <c r="C167" s="31">
        <v>600.7971179676967</v>
      </c>
      <c r="D167" s="31">
        <v>614.2198881494999</v>
      </c>
      <c r="E167" s="31">
        <v>629.0912619154327</v>
      </c>
      <c r="F167" s="31">
        <v>639.9241351704</v>
      </c>
      <c r="G167" s="31">
        <v>649.57365738585</v>
      </c>
      <c r="H167" s="31">
        <v>657.2207405585849</v>
      </c>
      <c r="I167" s="31">
        <v>668.5543821508757</v>
      </c>
      <c r="J167" s="31">
        <v>677.6711299650984</v>
      </c>
      <c r="K167" s="31">
        <v>686.9849345284507</v>
      </c>
      <c r="L167" s="31">
        <v>693.9776454474113</v>
      </c>
      <c r="M167" s="49"/>
      <c r="N167" s="49"/>
      <c r="O167" s="49"/>
    </row>
    <row r="168" spans="2:15" ht="12.75">
      <c r="B168" t="s">
        <v>244</v>
      </c>
      <c r="C168" s="31">
        <v>27.580665382310766</v>
      </c>
      <c r="D168" s="31">
        <v>28.196861635282602</v>
      </c>
      <c r="E168" s="31">
        <v>28.87955862457728</v>
      </c>
      <c r="F168" s="31">
        <v>29.3768610307288</v>
      </c>
      <c r="G168" s="31">
        <v>29.81983959264962</v>
      </c>
      <c r="H168" s="31">
        <v>30.170892611764202</v>
      </c>
      <c r="I168" s="31">
        <v>30.69118368336155</v>
      </c>
      <c r="J168" s="31">
        <v>31.10970428427514</v>
      </c>
      <c r="K168" s="31">
        <v>31.5372711274168</v>
      </c>
      <c r="L168" s="31">
        <v>31.858284018795974</v>
      </c>
      <c r="M168" s="49"/>
      <c r="N168" s="49"/>
      <c r="O168" s="49"/>
    </row>
    <row r="169" spans="2:15" ht="12.75">
      <c r="B169" t="s">
        <v>245</v>
      </c>
      <c r="C169" s="31">
        <v>68.31449106617798</v>
      </c>
      <c r="D169" s="31">
        <v>69.84074624657892</v>
      </c>
      <c r="E169" s="31">
        <v>71.53171695847443</v>
      </c>
      <c r="F169" s="31">
        <v>72.7634842241045</v>
      </c>
      <c r="G169" s="31">
        <v>73.86069687620596</v>
      </c>
      <c r="H169" s="31">
        <v>74.73021934804014</v>
      </c>
      <c r="I169" s="31">
        <v>76.01892718992002</v>
      </c>
      <c r="J169" s="31">
        <v>77.05555997073974</v>
      </c>
      <c r="K169" s="31">
        <v>78.1145993695763</v>
      </c>
      <c r="L169" s="31">
        <v>78.90971551330486</v>
      </c>
      <c r="M169" s="49"/>
      <c r="N169" s="49"/>
      <c r="O169" s="49"/>
    </row>
    <row r="170" spans="2:15" ht="12.75">
      <c r="B170" t="s">
        <v>246</v>
      </c>
      <c r="C170" s="31">
        <v>67.22916821910906</v>
      </c>
      <c r="D170" s="31">
        <v>68.73117554825774</v>
      </c>
      <c r="E170" s="31">
        <v>70.3952815478689</v>
      </c>
      <c r="F170" s="31">
        <v>71.60747953713029</v>
      </c>
      <c r="G170" s="31">
        <v>72.68726060274354</v>
      </c>
      <c r="H170" s="31">
        <v>73.54296883707124</v>
      </c>
      <c r="I170" s="31">
        <v>74.81120277887283</v>
      </c>
      <c r="J170" s="31">
        <v>75.83136641495494</v>
      </c>
      <c r="K170" s="31">
        <v>76.87358069166054</v>
      </c>
      <c r="L170" s="31">
        <v>77.65606470268351</v>
      </c>
      <c r="M170" s="49"/>
      <c r="N170" s="49"/>
      <c r="O170" s="49"/>
    </row>
    <row r="171" spans="2:15" ht="12.75">
      <c r="B171" t="s">
        <v>247</v>
      </c>
      <c r="C171" s="31">
        <v>11.906694112478062</v>
      </c>
      <c r="D171" s="31">
        <v>12.172708735246967</v>
      </c>
      <c r="E171" s="31">
        <v>12.467432017313067</v>
      </c>
      <c r="F171" s="31">
        <v>12.68211964538034</v>
      </c>
      <c r="G171" s="31">
        <v>12.873355431829474</v>
      </c>
      <c r="H171" s="31">
        <v>13.024906558603234</v>
      </c>
      <c r="I171" s="31">
        <v>13.249518494286855</v>
      </c>
      <c r="J171" s="31">
        <v>13.430195671786883</v>
      </c>
      <c r="K171" s="31">
        <v>13.614778151700175</v>
      </c>
      <c r="L171" s="31">
        <v>13.753360823685508</v>
      </c>
      <c r="M171" s="49"/>
      <c r="N171" s="49"/>
      <c r="O171" s="49"/>
    </row>
    <row r="172" spans="2:15" ht="12.75">
      <c r="B172" t="s">
        <v>248</v>
      </c>
      <c r="C172" s="31">
        <v>6.119323190029087</v>
      </c>
      <c r="D172" s="31">
        <v>6.256038674160879</v>
      </c>
      <c r="E172" s="31">
        <v>6.407508678979304</v>
      </c>
      <c r="F172" s="31">
        <v>6.517845181171598</v>
      </c>
      <c r="G172" s="31">
        <v>6.616128850150315</v>
      </c>
      <c r="H172" s="31">
        <v>6.694016995741443</v>
      </c>
      <c r="I172" s="31">
        <v>6.809453993937749</v>
      </c>
      <c r="J172" s="31">
        <v>6.902311174255017</v>
      </c>
      <c r="K172" s="31">
        <v>6.997175444650841</v>
      </c>
      <c r="L172" s="31">
        <v>7.068398586053903</v>
      </c>
      <c r="M172" s="49"/>
      <c r="N172" s="49"/>
      <c r="O172" s="49"/>
    </row>
    <row r="173" spans="2:15" ht="12.75">
      <c r="B173" t="s">
        <v>249</v>
      </c>
      <c r="C173" s="31">
        <v>17.836527741676864</v>
      </c>
      <c r="D173" s="31">
        <v>18.235024348198134</v>
      </c>
      <c r="E173" s="31">
        <v>18.67652724959382</v>
      </c>
      <c r="F173" s="31">
        <v>18.998134724989004</v>
      </c>
      <c r="G173" s="31">
        <v>19.284610750826157</v>
      </c>
      <c r="H173" s="31">
        <v>19.51163815670784</v>
      </c>
      <c r="I173" s="31">
        <v>19.84811249493192</v>
      </c>
      <c r="J173" s="31">
        <v>20.11877145856397</v>
      </c>
      <c r="K173" s="31">
        <v>20.395280663596008</v>
      </c>
      <c r="L173" s="31">
        <v>20.60288099749487</v>
      </c>
      <c r="M173" s="49"/>
      <c r="N173" s="49"/>
      <c r="O173" s="49"/>
    </row>
    <row r="174" spans="2:15" ht="12.75">
      <c r="B174" t="s">
        <v>250</v>
      </c>
      <c r="C174" s="31">
        <v>5327.92666616121</v>
      </c>
      <c r="D174" s="31">
        <v>5446.9610840147725</v>
      </c>
      <c r="E174" s="31">
        <v>5578.841857873984</v>
      </c>
      <c r="F174" s="31">
        <v>5674.908820514419</v>
      </c>
      <c r="G174" s="31">
        <v>5760.4817122441955</v>
      </c>
      <c r="H174" s="31">
        <v>5828.296781817412</v>
      </c>
      <c r="I174" s="31">
        <v>5928.804606269936</v>
      </c>
      <c r="J174" s="31">
        <v>6009.652803332487</v>
      </c>
      <c r="K174" s="31">
        <v>6092.248518612143</v>
      </c>
      <c r="L174" s="31">
        <v>6154.260552058499</v>
      </c>
      <c r="M174" s="49"/>
      <c r="N174" s="49"/>
      <c r="O174" s="49"/>
    </row>
    <row r="175" spans="2:15" ht="12.75">
      <c r="B175" t="s">
        <v>251</v>
      </c>
      <c r="C175" s="31">
        <v>362.4617688286317</v>
      </c>
      <c r="D175" s="31">
        <v>370.5597454619653</v>
      </c>
      <c r="E175" s="31">
        <v>379.5316667294064</v>
      </c>
      <c r="F175" s="31">
        <v>386.0671548069356</v>
      </c>
      <c r="G175" s="31">
        <v>391.8887254935501</v>
      </c>
      <c r="H175" s="31">
        <v>396.502221814147</v>
      </c>
      <c r="I175" s="31">
        <v>403.33982415269935</v>
      </c>
      <c r="J175" s="31">
        <v>408.8399712737204</v>
      </c>
      <c r="K175" s="31">
        <v>414.45900301604365</v>
      </c>
      <c r="L175" s="31">
        <v>418.6777156110166</v>
      </c>
      <c r="M175" s="49"/>
      <c r="N175" s="49"/>
      <c r="O175" s="49"/>
    </row>
    <row r="176" spans="2:15" ht="12.75">
      <c r="B176" t="s">
        <v>252</v>
      </c>
      <c r="C176" s="31">
        <v>1.8827712028602788</v>
      </c>
      <c r="D176" s="31">
        <v>1.9248353280118735</v>
      </c>
      <c r="E176" s="31">
        <v>1.9714390706666038</v>
      </c>
      <c r="F176" s="31">
        <v>2.0053870061654955</v>
      </c>
      <c r="G176" s="31">
        <v>2.035626569580956</v>
      </c>
      <c r="H176" s="31">
        <v>2.0595909122066423</v>
      </c>
      <c r="I176" s="31">
        <v>2.0951081498486706</v>
      </c>
      <c r="J176" s="31">
        <v>2.1236781108804763</v>
      </c>
      <c r="K176" s="31">
        <v>2.1528656061205766</v>
      </c>
      <c r="L176" s="31">
        <v>2.174779284389675</v>
      </c>
      <c r="M176" s="49"/>
      <c r="N176" s="49"/>
      <c r="O176" s="49"/>
    </row>
    <row r="177" spans="2:15" ht="12.75">
      <c r="B177" t="s">
        <v>253</v>
      </c>
      <c r="C177" s="31">
        <v>7.854125735300927</v>
      </c>
      <c r="D177" s="31">
        <v>8.029599487705974</v>
      </c>
      <c r="E177" s="31">
        <v>8.224010605737623</v>
      </c>
      <c r="F177" s="31">
        <v>8.365627045088894</v>
      </c>
      <c r="G177" s="31">
        <v>8.491773723392033</v>
      </c>
      <c r="H177" s="31">
        <v>8.591742832681591</v>
      </c>
      <c r="I177" s="31">
        <v>8.739905737333663</v>
      </c>
      <c r="J177" s="31">
        <v>8.859087540122847</v>
      </c>
      <c r="K177" s="31">
        <v>8.980845434638114</v>
      </c>
      <c r="L177" s="31">
        <v>9.072260038912368</v>
      </c>
      <c r="M177" s="49"/>
      <c r="N177" s="49"/>
      <c r="O177" s="49"/>
    </row>
    <row r="178" spans="2:15" ht="12.75">
      <c r="B178" t="s">
        <v>150</v>
      </c>
      <c r="C178" s="31">
        <v>0</v>
      </c>
      <c r="D178" s="31">
        <v>0</v>
      </c>
      <c r="E178" s="31">
        <v>0</v>
      </c>
      <c r="F178" s="31">
        <v>0</v>
      </c>
      <c r="G178" s="31">
        <v>0</v>
      </c>
      <c r="H178" s="31">
        <v>0</v>
      </c>
      <c r="I178" s="31">
        <v>0</v>
      </c>
      <c r="J178" s="31">
        <v>0</v>
      </c>
      <c r="K178" s="31">
        <v>0</v>
      </c>
      <c r="L178" s="31">
        <v>0</v>
      </c>
      <c r="M178" s="49"/>
      <c r="N178" s="49"/>
      <c r="O178" s="49"/>
    </row>
    <row r="179" spans="2:15" ht="12.75">
      <c r="B179" t="s">
        <v>254</v>
      </c>
      <c r="C179" s="31">
        <v>269.5984679806227</v>
      </c>
      <c r="D179" s="31">
        <v>275.62172969218216</v>
      </c>
      <c r="E179" s="31">
        <v>282.2950299863395</v>
      </c>
      <c r="F179" s="31">
        <v>287.15611527790446</v>
      </c>
      <c r="G179" s="31">
        <v>291.4861899873677</v>
      </c>
      <c r="H179" s="31">
        <v>294.91770096875126</v>
      </c>
      <c r="I179" s="31">
        <v>300.003498351167</v>
      </c>
      <c r="J179" s="31">
        <v>304.0944987407733</v>
      </c>
      <c r="K179" s="31">
        <v>308.2739253163277</v>
      </c>
      <c r="L179" s="31">
        <v>311.4117968113846</v>
      </c>
      <c r="M179" s="49"/>
      <c r="N179" s="49"/>
      <c r="O179" s="49"/>
    </row>
    <row r="180" spans="2:15" ht="12.75">
      <c r="B180" t="s">
        <v>255</v>
      </c>
      <c r="C180" s="31">
        <v>2547.067721179818</v>
      </c>
      <c r="D180" s="31">
        <v>2603.9732948525666</v>
      </c>
      <c r="E180" s="31">
        <v>2667.0201953053156</v>
      </c>
      <c r="F180" s="31">
        <v>2712.9459512222115</v>
      </c>
      <c r="G180" s="31">
        <v>2753.854913373894</v>
      </c>
      <c r="H180" s="31">
        <v>2786.2745740679015</v>
      </c>
      <c r="I180" s="31">
        <v>2834.323327631824</v>
      </c>
      <c r="J180" s="31">
        <v>2872.973603049744</v>
      </c>
      <c r="K180" s="31">
        <v>2912.4592967310623</v>
      </c>
      <c r="L180" s="31">
        <v>2942.10475895544</v>
      </c>
      <c r="M180" s="49"/>
      <c r="N180" s="49"/>
      <c r="O180" s="49"/>
    </row>
    <row r="181" spans="2:15" ht="12.75">
      <c r="B181" t="s">
        <v>256</v>
      </c>
      <c r="C181" s="31">
        <v>23.41876994019438</v>
      </c>
      <c r="D181" s="31">
        <v>23.941982781013387</v>
      </c>
      <c r="E181" s="31">
        <v>24.521661462058173</v>
      </c>
      <c r="F181" s="31">
        <v>24.94392142130618</v>
      </c>
      <c r="G181" s="31">
        <v>25.320054951308517</v>
      </c>
      <c r="H181" s="31">
        <v>25.618134413043617</v>
      </c>
      <c r="I181" s="31">
        <v>26.059914070596413</v>
      </c>
      <c r="J181" s="31">
        <v>26.41528032199633</v>
      </c>
      <c r="K181" s="31">
        <v>26.77832774651611</v>
      </c>
      <c r="L181" s="31">
        <v>27.050900106422517</v>
      </c>
      <c r="M181" s="49"/>
      <c r="N181" s="49"/>
      <c r="O181" s="49"/>
    </row>
    <row r="182" spans="2:15" ht="12.75">
      <c r="B182" t="s">
        <v>257</v>
      </c>
      <c r="C182" s="31">
        <v>54.28532832939988</v>
      </c>
      <c r="D182" s="31">
        <v>55.49814953745442</v>
      </c>
      <c r="E182" s="31">
        <v>56.84186005711155</v>
      </c>
      <c r="F182" s="31">
        <v>57.82066981469812</v>
      </c>
      <c r="G182" s="31">
        <v>58.69255728889155</v>
      </c>
      <c r="H182" s="31">
        <v>59.383513367706264</v>
      </c>
      <c r="I182" s="31">
        <v>60.407570302410676</v>
      </c>
      <c r="J182" s="31">
        <v>61.23131867534817</v>
      </c>
      <c r="K182" s="31">
        <v>62.07287221080408</v>
      </c>
      <c r="L182" s="31">
        <v>62.7047021527193</v>
      </c>
      <c r="M182" s="49"/>
      <c r="N182" s="49"/>
      <c r="O182" s="49"/>
    </row>
    <row r="183" spans="2:15" ht="12.75">
      <c r="B183" t="s">
        <v>258</v>
      </c>
      <c r="C183" s="31">
        <v>90.37867453610016</v>
      </c>
      <c r="D183" s="31">
        <v>92.39787892532509</v>
      </c>
      <c r="E183" s="31">
        <v>94.634998594012</v>
      </c>
      <c r="F183" s="31">
        <v>96.2646014947605</v>
      </c>
      <c r="G183" s="31">
        <v>97.7161913936753</v>
      </c>
      <c r="H183" s="31">
        <v>98.86655184073766</v>
      </c>
      <c r="I183" s="31">
        <v>100.57148595933563</v>
      </c>
      <c r="J183" s="31">
        <v>101.94292992750336</v>
      </c>
      <c r="K183" s="31">
        <v>103.34401739305493</v>
      </c>
      <c r="L183" s="31">
        <v>104.39593978976616</v>
      </c>
      <c r="M183" s="49"/>
      <c r="N183" s="49"/>
      <c r="O183" s="49"/>
    </row>
    <row r="184" spans="2:15" ht="12.75">
      <c r="B184" t="s">
        <v>259</v>
      </c>
      <c r="C184" s="31">
        <v>64.13049795234274</v>
      </c>
      <c r="D184" s="31">
        <v>65.56327602320088</v>
      </c>
      <c r="E184" s="31">
        <v>67.15068144896385</v>
      </c>
      <c r="F184" s="31">
        <v>68.30700782823423</v>
      </c>
      <c r="G184" s="31">
        <v>69.33702053330896</v>
      </c>
      <c r="H184" s="31">
        <v>70.15328818354232</v>
      </c>
      <c r="I184" s="31">
        <v>71.3630677533672</v>
      </c>
      <c r="J184" s="31">
        <v>72.33621086532115</v>
      </c>
      <c r="K184" s="31">
        <v>73.33038827832047</v>
      </c>
      <c r="L184" s="31">
        <v>74.07680669455169</v>
      </c>
      <c r="M184" s="49"/>
      <c r="N184" s="49"/>
      <c r="O184" s="49"/>
    </row>
    <row r="185" spans="2:15" ht="12.75">
      <c r="B185" t="s">
        <v>260</v>
      </c>
      <c r="C185" s="31">
        <v>260.6740750625571</v>
      </c>
      <c r="D185" s="31">
        <v>266.4979515381213</v>
      </c>
      <c r="E185" s="31">
        <v>272.9503486708794</v>
      </c>
      <c r="F185" s="31">
        <v>277.6505197129121</v>
      </c>
      <c r="G185" s="31">
        <v>281.8372579696081</v>
      </c>
      <c r="H185" s="31">
        <v>285.15517723613544</v>
      </c>
      <c r="I185" s="31">
        <v>290.0726218290034</v>
      </c>
      <c r="J185" s="31">
        <v>294.02819973205675</v>
      </c>
      <c r="K185" s="31">
        <v>298.0692766900787</v>
      </c>
      <c r="L185" s="31">
        <v>301.10327668186613</v>
      </c>
      <c r="M185" s="49"/>
      <c r="N185" s="49"/>
      <c r="O185" s="49"/>
    </row>
    <row r="186" spans="2:15" ht="12.75">
      <c r="B186" t="s">
        <v>261</v>
      </c>
      <c r="C186" s="31">
        <v>197.69682071629646</v>
      </c>
      <c r="D186" s="31">
        <v>202.11368443083023</v>
      </c>
      <c r="E186" s="31">
        <v>207.00722207487522</v>
      </c>
      <c r="F186" s="31">
        <v>210.5718606819545</v>
      </c>
      <c r="G186" s="31">
        <v>213.74710870890712</v>
      </c>
      <c r="H186" s="31">
        <v>216.26343907366774</v>
      </c>
      <c r="I186" s="31">
        <v>219.99285927713538</v>
      </c>
      <c r="J186" s="31">
        <v>222.9927938710976</v>
      </c>
      <c r="K186" s="31">
        <v>226.05757147385347</v>
      </c>
      <c r="L186" s="31">
        <v>228.35857571558984</v>
      </c>
      <c r="M186" s="49"/>
      <c r="N186" s="49"/>
      <c r="O186" s="49"/>
    </row>
    <row r="187" spans="2:15" ht="12.75">
      <c r="B187" t="s">
        <v>262</v>
      </c>
      <c r="C187" s="31">
        <v>70.23575678491846</v>
      </c>
      <c r="D187" s="31">
        <v>71.80493611962972</v>
      </c>
      <c r="E187" s="31">
        <v>73.54346341885326</v>
      </c>
      <c r="F187" s="31">
        <v>74.80987270821778</v>
      </c>
      <c r="G187" s="31">
        <v>75.93794319182396</v>
      </c>
      <c r="H187" s="31">
        <v>76.83191997328903</v>
      </c>
      <c r="I187" s="31">
        <v>78.15687122647792</v>
      </c>
      <c r="J187" s="31">
        <v>79.22265810028183</v>
      </c>
      <c r="K187" s="31">
        <v>80.3114817522106</v>
      </c>
      <c r="L187" s="31">
        <v>81.12895961400982</v>
      </c>
      <c r="M187" s="49"/>
      <c r="N187" s="49"/>
      <c r="O187" s="49"/>
    </row>
    <row r="188" spans="2:15" ht="12.75">
      <c r="B188" t="s">
        <v>263</v>
      </c>
      <c r="C188" s="31">
        <v>116.83770089440232</v>
      </c>
      <c r="D188" s="31">
        <v>119.44804232377007</v>
      </c>
      <c r="E188" s="31">
        <v>122.34009534464747</v>
      </c>
      <c r="F188" s="31">
        <v>124.44677656421163</v>
      </c>
      <c r="G188" s="31">
        <v>126.32333015720552</v>
      </c>
      <c r="H188" s="31">
        <v>127.8104671452672</v>
      </c>
      <c r="I188" s="31">
        <v>130.0145333546454</v>
      </c>
      <c r="J188" s="31">
        <v>131.78747770206678</v>
      </c>
      <c r="K188" s="31">
        <v>133.59874390028506</v>
      </c>
      <c r="L188" s="31">
        <v>134.95862436967587</v>
      </c>
      <c r="M188" s="49"/>
      <c r="N188" s="49"/>
      <c r="O188" s="49"/>
    </row>
    <row r="189" spans="2:15" ht="12.75">
      <c r="B189" t="s">
        <v>264</v>
      </c>
      <c r="C189" s="31">
        <v>429.10398760354803</v>
      </c>
      <c r="D189" s="31">
        <v>438.6908581750667</v>
      </c>
      <c r="E189" s="31">
        <v>449.31235683619656</v>
      </c>
      <c r="F189" s="31">
        <v>457.0494597148428</v>
      </c>
      <c r="G189" s="31">
        <v>463.9413843551026</v>
      </c>
      <c r="H189" s="31">
        <v>469.40311808321445</v>
      </c>
      <c r="I189" s="31">
        <v>477.49788194921365</v>
      </c>
      <c r="J189" s="31">
        <v>484.00928608892076</v>
      </c>
      <c r="K189" s="31">
        <v>490.66143297573296</v>
      </c>
      <c r="L189" s="31">
        <v>495.65579804465165</v>
      </c>
      <c r="M189" s="49"/>
      <c r="N189" s="49"/>
      <c r="O189" s="49"/>
    </row>
    <row r="190" spans="2:15" ht="12.75">
      <c r="B190" t="s">
        <v>265</v>
      </c>
      <c r="C190" s="31">
        <v>112.30984969567828</v>
      </c>
      <c r="D190" s="31">
        <v>114.819031674975</v>
      </c>
      <c r="E190" s="31">
        <v>117.59900798057033</v>
      </c>
      <c r="F190" s="31">
        <v>119.62404826563893</v>
      </c>
      <c r="G190" s="31">
        <v>121.42787913839385</v>
      </c>
      <c r="H190" s="31">
        <v>122.85738460047962</v>
      </c>
      <c r="I190" s="31">
        <v>124.97603588169848</v>
      </c>
      <c r="J190" s="31">
        <v>126.68027271324704</v>
      </c>
      <c r="K190" s="31">
        <v>128.4213462958624</v>
      </c>
      <c r="L190" s="31">
        <v>129.72852685446827</v>
      </c>
      <c r="M190" s="49"/>
      <c r="N190" s="49"/>
      <c r="O190" s="49"/>
    </row>
    <row r="191" spans="2:15" ht="12.75">
      <c r="B191" t="s">
        <v>266</v>
      </c>
      <c r="C191" s="31">
        <v>410.3744493182371</v>
      </c>
      <c r="D191" s="31">
        <v>419.5428719969539</v>
      </c>
      <c r="E191" s="31">
        <v>429.70076330050125</v>
      </c>
      <c r="F191" s="31">
        <v>437.1001569786521</v>
      </c>
      <c r="G191" s="31">
        <v>443.6912627728086</v>
      </c>
      <c r="H191" s="31">
        <v>448.91460265252914</v>
      </c>
      <c r="I191" s="31">
        <v>456.65604612506036</v>
      </c>
      <c r="J191" s="31">
        <v>462.88324038406495</v>
      </c>
      <c r="K191" s="31">
        <v>469.24503424831056</v>
      </c>
      <c r="L191" s="31">
        <v>474.0214051841718</v>
      </c>
      <c r="M191" s="49"/>
      <c r="N191" s="49"/>
      <c r="O191" s="49"/>
    </row>
    <row r="192" spans="2:15" ht="12.75">
      <c r="B192" t="s">
        <v>267</v>
      </c>
      <c r="C192" s="31">
        <v>36.1433240241583</v>
      </c>
      <c r="D192" s="31">
        <v>36.9508237898426</v>
      </c>
      <c r="E192" s="31">
        <v>37.845470026703175</v>
      </c>
      <c r="F192" s="31">
        <v>38.49716431160813</v>
      </c>
      <c r="G192" s="31">
        <v>39.07766944001335</v>
      </c>
      <c r="H192" s="31">
        <v>39.53770993735593</v>
      </c>
      <c r="I192" s="31">
        <v>40.219529919831054</v>
      </c>
      <c r="J192" s="31">
        <v>40.767983899455025</v>
      </c>
      <c r="K192" s="31">
        <v>41.328292606277124</v>
      </c>
      <c r="L192" s="31">
        <v>41.748966755657534</v>
      </c>
      <c r="M192" s="49"/>
      <c r="N192" s="49"/>
      <c r="O192" s="49"/>
    </row>
    <row r="193" spans="2:15" ht="12.75">
      <c r="B193" t="s">
        <v>268</v>
      </c>
      <c r="C193" s="31">
        <v>36.90617162724809</v>
      </c>
      <c r="D193" s="31">
        <v>37.73071463058083</v>
      </c>
      <c r="E193" s="31">
        <v>38.64424343443901</v>
      </c>
      <c r="F193" s="31">
        <v>39.309692498037116</v>
      </c>
      <c r="G193" s="31">
        <v>39.90244987378653</v>
      </c>
      <c r="H193" s="31">
        <v>40.3722000699517</v>
      </c>
      <c r="I193" s="31">
        <v>41.06841066959923</v>
      </c>
      <c r="J193" s="31">
        <v>41.62844041916294</v>
      </c>
      <c r="K193" s="31">
        <v>42.20057510396382</v>
      </c>
      <c r="L193" s="31">
        <v>42.6301280788314</v>
      </c>
      <c r="M193" s="49"/>
      <c r="N193" s="49"/>
      <c r="O193" s="49"/>
    </row>
    <row r="194" spans="2:15" ht="12.75">
      <c r="B194" t="s">
        <v>269</v>
      </c>
      <c r="C194" s="31">
        <v>1064.430947471341</v>
      </c>
      <c r="D194" s="31">
        <v>1088.212040214657</v>
      </c>
      <c r="E194" s="31">
        <v>1114.5596207779902</v>
      </c>
      <c r="F194" s="31">
        <v>1133.752198767756</v>
      </c>
      <c r="G194" s="31">
        <v>1150.848236294004</v>
      </c>
      <c r="H194" s="31">
        <v>1164.3965569225727</v>
      </c>
      <c r="I194" s="31">
        <v>1184.476345086655</v>
      </c>
      <c r="J194" s="31">
        <v>1200.6284673647654</v>
      </c>
      <c r="K194" s="31">
        <v>1217.1297146568088</v>
      </c>
      <c r="L194" s="31">
        <v>1229.5186853862967</v>
      </c>
      <c r="M194" s="49"/>
      <c r="N194" s="49"/>
      <c r="O194" s="49"/>
    </row>
    <row r="195" spans="2:15" ht="12.75">
      <c r="B195" t="s">
        <v>270</v>
      </c>
      <c r="C195" s="31">
        <v>74.41940596538625</v>
      </c>
      <c r="D195" s="31">
        <v>76.08205472561782</v>
      </c>
      <c r="E195" s="31">
        <v>77.92413879768132</v>
      </c>
      <c r="F195" s="31">
        <v>79.26598277199999</v>
      </c>
      <c r="G195" s="31">
        <v>80.46124767865057</v>
      </c>
      <c r="H195" s="31">
        <v>81.40847490405385</v>
      </c>
      <c r="I195" s="31">
        <v>82.81234794122149</v>
      </c>
      <c r="J195" s="31">
        <v>83.9416192649018</v>
      </c>
      <c r="K195" s="31">
        <v>85.09529957087098</v>
      </c>
      <c r="L195" s="31">
        <v>85.96147115710802</v>
      </c>
      <c r="M195" s="49"/>
      <c r="N195" s="49"/>
      <c r="O195" s="49"/>
    </row>
    <row r="196" spans="2:15" ht="12.75">
      <c r="B196" t="s">
        <v>271</v>
      </c>
      <c r="C196" s="31">
        <v>45.704105959468066</v>
      </c>
      <c r="D196" s="31">
        <v>46.725208911382865</v>
      </c>
      <c r="E196" s="31">
        <v>47.85651068037303</v>
      </c>
      <c r="F196" s="31">
        <v>48.68059383970191</v>
      </c>
      <c r="G196" s="31">
        <v>49.41465659167551</v>
      </c>
      <c r="H196" s="31">
        <v>49.996388908884015</v>
      </c>
      <c r="I196" s="31">
        <v>50.85856674021732</v>
      </c>
      <c r="J196" s="31">
        <v>51.55210004063737</v>
      </c>
      <c r="K196" s="31">
        <v>52.26062392984836</v>
      </c>
      <c r="L196" s="31">
        <v>52.79257654950339</v>
      </c>
      <c r="M196" s="49"/>
      <c r="N196" s="49"/>
      <c r="O196" s="49"/>
    </row>
    <row r="197" spans="2:15" ht="12.75">
      <c r="B197" t="s">
        <v>272</v>
      </c>
      <c r="C197" s="31">
        <v>208.74530396860007</v>
      </c>
      <c r="D197" s="31">
        <v>213.4090085003049</v>
      </c>
      <c r="E197" s="31">
        <v>218.5760263576829</v>
      </c>
      <c r="F197" s="31">
        <v>222.33987833505375</v>
      </c>
      <c r="G197" s="31">
        <v>225.69257825283898</v>
      </c>
      <c r="H197" s="31">
        <v>228.3495362401966</v>
      </c>
      <c r="I197" s="31">
        <v>232.28737879719287</v>
      </c>
      <c r="J197" s="31">
        <v>235.454967716598</v>
      </c>
      <c r="K197" s="31">
        <v>238.69102346076957</v>
      </c>
      <c r="L197" s="31">
        <v>241.12062161077515</v>
      </c>
      <c r="M197" s="49"/>
      <c r="N197" s="49"/>
      <c r="O197" s="49"/>
    </row>
    <row r="198" spans="2:15" ht="12.75">
      <c r="B198" t="s">
        <v>1538</v>
      </c>
      <c r="C198" s="31">
        <v>7.441518830333591</v>
      </c>
      <c r="D198" s="31">
        <v>7.6077742834239945</v>
      </c>
      <c r="E198" s="31">
        <v>7.791972250761894</v>
      </c>
      <c r="F198" s="31">
        <v>7.926149043397224</v>
      </c>
      <c r="G198" s="31">
        <v>8.045668759991228</v>
      </c>
      <c r="H198" s="31">
        <v>8.140386114194804</v>
      </c>
      <c r="I198" s="31">
        <v>8.280765461570134</v>
      </c>
      <c r="J198" s="31">
        <v>8.39368619388062</v>
      </c>
      <c r="K198" s="31">
        <v>8.509047686083981</v>
      </c>
      <c r="L198" s="31">
        <v>8.595659935747474</v>
      </c>
      <c r="M198" s="49"/>
      <c r="N198" s="49"/>
      <c r="O198" s="49"/>
    </row>
    <row r="199" spans="2:15" ht="12.75">
      <c r="B199" t="s">
        <v>273</v>
      </c>
      <c r="C199" s="31">
        <v>60.84829916504877</v>
      </c>
      <c r="D199" s="31">
        <v>62.207747656427806</v>
      </c>
      <c r="E199" s="31">
        <v>63.71390967492369</v>
      </c>
      <c r="F199" s="31">
        <v>64.81105527186836</v>
      </c>
      <c r="G199" s="31">
        <v>65.78835192826986</v>
      </c>
      <c r="H199" s="31">
        <v>66.56284300141046</v>
      </c>
      <c r="I199" s="31">
        <v>67.71070605469865</v>
      </c>
      <c r="J199" s="31">
        <v>68.63404370366847</v>
      </c>
      <c r="K199" s="31">
        <v>69.57733911818829</v>
      </c>
      <c r="L199" s="31">
        <v>70.28555584101635</v>
      </c>
      <c r="M199" s="49"/>
      <c r="N199" s="49"/>
      <c r="O199" s="49"/>
    </row>
    <row r="200" spans="2:15" ht="12.75">
      <c r="B200" t="s">
        <v>274</v>
      </c>
      <c r="C200" s="31">
        <v>27.30012587348597</v>
      </c>
      <c r="D200" s="31">
        <v>27.91005442436461</v>
      </c>
      <c r="E200" s="31">
        <v>28.5858072926456</v>
      </c>
      <c r="F200" s="31">
        <v>29.078051337411516</v>
      </c>
      <c r="G200" s="31">
        <v>29.51652409838596</v>
      </c>
      <c r="H200" s="31">
        <v>29.864006346448118</v>
      </c>
      <c r="I200" s="31">
        <v>30.379005225139725</v>
      </c>
      <c r="J200" s="31">
        <v>30.793268801714493</v>
      </c>
      <c r="K200" s="31">
        <v>31.216486605755684</v>
      </c>
      <c r="L200" s="31">
        <v>31.534234282259668</v>
      </c>
      <c r="M200" s="49"/>
      <c r="N200" s="49"/>
      <c r="O200" s="49"/>
    </row>
    <row r="201" spans="2:15" ht="12.75">
      <c r="B201" t="s">
        <v>275</v>
      </c>
      <c r="C201" s="31">
        <v>20.008757339480642</v>
      </c>
      <c r="D201" s="31">
        <v>20.455785035451974</v>
      </c>
      <c r="E201" s="31">
        <v>20.951056567369122</v>
      </c>
      <c r="F201" s="31">
        <v>21.311831154606143</v>
      </c>
      <c r="G201" s="31">
        <v>21.633195792812096</v>
      </c>
      <c r="H201" s="31">
        <v>21.887871833994947</v>
      </c>
      <c r="I201" s="31">
        <v>22.265323851674204</v>
      </c>
      <c r="J201" s="31">
        <v>22.56894513960094</v>
      </c>
      <c r="K201" s="31">
        <v>22.879129143222414</v>
      </c>
      <c r="L201" s="31">
        <v>23.11201217767489</v>
      </c>
      <c r="M201" s="49"/>
      <c r="N201" s="49"/>
      <c r="O201" s="49"/>
    </row>
    <row r="202" spans="3:14" ht="12.75">
      <c r="C202" s="31"/>
      <c r="D202" s="31"/>
      <c r="E202" s="31"/>
      <c r="F202" s="31"/>
      <c r="G202" s="31"/>
      <c r="H202" s="31"/>
      <c r="I202" s="31"/>
      <c r="J202" s="31"/>
      <c r="K202" s="31"/>
      <c r="L202" s="31"/>
      <c r="M202" s="65"/>
      <c r="N202" s="65"/>
    </row>
    <row r="203" spans="2:14" ht="12.75">
      <c r="B203" s="89"/>
      <c r="C203" s="49"/>
      <c r="D203" s="49"/>
      <c r="E203" s="49"/>
      <c r="F203" s="49"/>
      <c r="G203" s="49"/>
      <c r="H203" s="49"/>
      <c r="I203" s="49"/>
      <c r="J203" s="65"/>
      <c r="K203" s="65"/>
      <c r="L203" s="65"/>
      <c r="M203" s="65"/>
      <c r="N203" s="65"/>
    </row>
    <row r="204" spans="4:9" ht="12.75">
      <c r="D204" s="49"/>
      <c r="E204" s="49"/>
      <c r="F204" s="49"/>
      <c r="G204" s="49"/>
      <c r="H204" s="49"/>
      <c r="I204" s="65"/>
    </row>
    <row r="205" spans="3:8" ht="12.75">
      <c r="C205" s="65"/>
      <c r="D205" s="65"/>
      <c r="E205" s="65"/>
      <c r="F205" s="65"/>
      <c r="G205" s="65"/>
      <c r="H205" s="65"/>
    </row>
  </sheetData>
  <sheetProtection/>
  <mergeCells count="3">
    <mergeCell ref="B3:L3"/>
    <mergeCell ref="B1:L2"/>
    <mergeCell ref="C5:L5"/>
  </mergeCells>
  <printOptions horizontalCentered="1"/>
  <pageMargins left="0.75" right="0.75" top="1" bottom="1" header="0.5" footer="0.5"/>
  <pageSetup fitToHeight="8"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B1:R205"/>
  <sheetViews>
    <sheetView showGridLines="0" zoomScalePageLayoutView="0" workbookViewId="0" topLeftCell="A1">
      <selection activeCell="B1" sqref="B1:L1"/>
    </sheetView>
  </sheetViews>
  <sheetFormatPr defaultColWidth="9.140625" defaultRowHeight="12.75"/>
  <cols>
    <col min="1" max="1" width="2.421875" style="0" customWidth="1"/>
    <col min="2" max="2" width="16.7109375" style="0" bestFit="1" customWidth="1"/>
    <col min="3" max="12" width="10.28125" style="0" bestFit="1" customWidth="1"/>
  </cols>
  <sheetData>
    <row r="1" spans="2:12" ht="31.5" customHeight="1">
      <c r="B1" s="225" t="s">
        <v>315</v>
      </c>
      <c r="C1" s="225"/>
      <c r="D1" s="225"/>
      <c r="E1" s="225"/>
      <c r="F1" s="225"/>
      <c r="G1" s="225"/>
      <c r="H1" s="225"/>
      <c r="I1" s="225"/>
      <c r="J1" s="225"/>
      <c r="K1" s="225"/>
      <c r="L1" s="225"/>
    </row>
    <row r="2" ht="12.75" customHeight="1"/>
    <row r="3" spans="2:12" ht="38.25" customHeight="1">
      <c r="B3" s="246" t="s">
        <v>1397</v>
      </c>
      <c r="C3" s="246"/>
      <c r="D3" s="246"/>
      <c r="E3" s="246"/>
      <c r="F3" s="246"/>
      <c r="G3" s="246"/>
      <c r="H3" s="246"/>
      <c r="I3" s="246"/>
      <c r="J3" s="246"/>
      <c r="K3" s="246"/>
      <c r="L3" s="246"/>
    </row>
    <row r="4" spans="3:13" ht="12.75" customHeight="1">
      <c r="C4" s="65"/>
      <c r="D4" s="65"/>
      <c r="E4" s="65"/>
      <c r="F4" s="65"/>
      <c r="G4" s="65"/>
      <c r="H4" s="65"/>
      <c r="I4" s="65"/>
      <c r="J4" s="65"/>
      <c r="K4" s="65"/>
      <c r="L4" s="65"/>
      <c r="M4" s="65"/>
    </row>
    <row r="5" spans="3:13" ht="12.75" customHeight="1">
      <c r="C5" s="245" t="s">
        <v>316</v>
      </c>
      <c r="D5" s="245"/>
      <c r="E5" s="245"/>
      <c r="F5" s="245"/>
      <c r="G5" s="245"/>
      <c r="H5" s="245"/>
      <c r="I5" s="245"/>
      <c r="J5" s="245"/>
      <c r="K5" s="245"/>
      <c r="L5" s="245"/>
      <c r="M5" s="65"/>
    </row>
    <row r="6" spans="2:12" ht="12.75" customHeight="1">
      <c r="B6" s="86" t="s">
        <v>312</v>
      </c>
      <c r="C6" s="87">
        <v>2011</v>
      </c>
      <c r="D6" s="87">
        <v>2012</v>
      </c>
      <c r="E6" s="87">
        <v>2013</v>
      </c>
      <c r="F6" s="87">
        <v>2014</v>
      </c>
      <c r="G6" s="87">
        <v>2015</v>
      </c>
      <c r="H6" s="87">
        <v>2016</v>
      </c>
      <c r="I6" s="87">
        <v>2017</v>
      </c>
      <c r="J6" s="87">
        <v>2018</v>
      </c>
      <c r="K6" s="87">
        <v>2019</v>
      </c>
      <c r="L6" s="87">
        <v>2020</v>
      </c>
    </row>
    <row r="7" spans="2:12" ht="12.75" customHeight="1">
      <c r="B7" s="86"/>
      <c r="D7" s="88"/>
      <c r="E7" s="88"/>
      <c r="F7" s="88"/>
      <c r="G7" s="88"/>
      <c r="H7" s="88"/>
      <c r="I7" s="68"/>
      <c r="J7" s="88"/>
      <c r="K7" s="88"/>
      <c r="L7" s="88"/>
    </row>
    <row r="8" spans="2:14" ht="12.75" customHeight="1">
      <c r="B8" t="s">
        <v>35</v>
      </c>
      <c r="C8" s="187">
        <v>0</v>
      </c>
      <c r="D8" s="187">
        <v>0</v>
      </c>
      <c r="E8" s="187">
        <v>0</v>
      </c>
      <c r="F8" s="187">
        <v>0</v>
      </c>
      <c r="G8" s="187">
        <v>0</v>
      </c>
      <c r="H8" s="187">
        <v>0</v>
      </c>
      <c r="I8" s="187">
        <v>0</v>
      </c>
      <c r="J8" s="187">
        <v>0</v>
      </c>
      <c r="K8" s="187">
        <v>0</v>
      </c>
      <c r="L8" s="187">
        <v>0</v>
      </c>
      <c r="N8" s="191"/>
    </row>
    <row r="9" spans="2:14" ht="12.75" customHeight="1">
      <c r="B9" t="s">
        <v>36</v>
      </c>
      <c r="C9" s="187">
        <v>0</v>
      </c>
      <c r="D9" s="187">
        <v>0</v>
      </c>
      <c r="E9" s="187">
        <v>0</v>
      </c>
      <c r="F9" s="187">
        <v>0</v>
      </c>
      <c r="G9" s="187">
        <v>0</v>
      </c>
      <c r="H9" s="187">
        <v>0</v>
      </c>
      <c r="I9" s="187">
        <v>0</v>
      </c>
      <c r="J9" s="187">
        <v>0</v>
      </c>
      <c r="K9" s="187">
        <v>0</v>
      </c>
      <c r="L9" s="187">
        <v>0</v>
      </c>
      <c r="N9" s="191"/>
    </row>
    <row r="10" spans="2:14" ht="12.75" customHeight="1">
      <c r="B10" t="s">
        <v>37</v>
      </c>
      <c r="C10" s="187">
        <v>45</v>
      </c>
      <c r="D10" s="187">
        <v>45</v>
      </c>
      <c r="E10" s="187">
        <v>45</v>
      </c>
      <c r="F10" s="187">
        <v>45</v>
      </c>
      <c r="G10" s="187">
        <v>45</v>
      </c>
      <c r="H10" s="187">
        <v>45</v>
      </c>
      <c r="I10" s="187">
        <v>45</v>
      </c>
      <c r="J10" s="187">
        <v>45</v>
      </c>
      <c r="K10" s="187">
        <v>45</v>
      </c>
      <c r="L10" s="187">
        <v>45</v>
      </c>
      <c r="N10" s="191"/>
    </row>
    <row r="11" spans="2:14" ht="12.75" customHeight="1">
      <c r="B11" t="s">
        <v>38</v>
      </c>
      <c r="C11" s="187">
        <v>0</v>
      </c>
      <c r="D11" s="187">
        <v>0</v>
      </c>
      <c r="E11" s="187">
        <v>0</v>
      </c>
      <c r="F11" s="187">
        <v>0</v>
      </c>
      <c r="G11" s="187">
        <v>0</v>
      </c>
      <c r="H11" s="187">
        <v>0</v>
      </c>
      <c r="I11" s="187">
        <v>0</v>
      </c>
      <c r="J11" s="187">
        <v>0</v>
      </c>
      <c r="K11" s="187">
        <v>0</v>
      </c>
      <c r="L11" s="187">
        <v>0</v>
      </c>
      <c r="N11" s="191"/>
    </row>
    <row r="12" spans="2:14" ht="12.75" customHeight="1">
      <c r="B12" t="s">
        <v>39</v>
      </c>
      <c r="C12" s="187">
        <v>0</v>
      </c>
      <c r="D12" s="187">
        <v>0</v>
      </c>
      <c r="E12" s="187">
        <v>0</v>
      </c>
      <c r="F12" s="187">
        <v>0</v>
      </c>
      <c r="G12" s="187">
        <v>0</v>
      </c>
      <c r="H12" s="187">
        <v>0</v>
      </c>
      <c r="I12" s="187">
        <v>0</v>
      </c>
      <c r="J12" s="187">
        <v>0</v>
      </c>
      <c r="K12" s="187">
        <v>0</v>
      </c>
      <c r="L12" s="187">
        <v>0</v>
      </c>
      <c r="N12" s="191"/>
    </row>
    <row r="13" spans="2:14" ht="12.75" customHeight="1">
      <c r="B13" t="s">
        <v>40</v>
      </c>
      <c r="C13" s="187">
        <v>391</v>
      </c>
      <c r="D13" s="187">
        <v>391</v>
      </c>
      <c r="E13" s="187">
        <v>391</v>
      </c>
      <c r="F13" s="187">
        <v>391</v>
      </c>
      <c r="G13" s="187">
        <v>391</v>
      </c>
      <c r="H13" s="187">
        <v>391</v>
      </c>
      <c r="I13" s="187">
        <v>391</v>
      </c>
      <c r="J13" s="187">
        <v>391</v>
      </c>
      <c r="K13" s="187">
        <v>391</v>
      </c>
      <c r="L13" s="187">
        <v>391</v>
      </c>
      <c r="N13" s="191"/>
    </row>
    <row r="14" spans="2:14" ht="12.75" customHeight="1">
      <c r="B14" t="s">
        <v>41</v>
      </c>
      <c r="C14" s="187">
        <v>0</v>
      </c>
      <c r="D14" s="187">
        <v>0</v>
      </c>
      <c r="E14" s="187">
        <v>0</v>
      </c>
      <c r="F14" s="187">
        <v>0</v>
      </c>
      <c r="G14" s="187">
        <v>0</v>
      </c>
      <c r="H14" s="187">
        <v>0</v>
      </c>
      <c r="I14" s="187">
        <v>0</v>
      </c>
      <c r="J14" s="187">
        <v>0</v>
      </c>
      <c r="K14" s="187">
        <v>0</v>
      </c>
      <c r="L14" s="187">
        <v>0</v>
      </c>
      <c r="N14" s="191"/>
    </row>
    <row r="15" spans="2:18" ht="12.75">
      <c r="B15" t="s">
        <v>42</v>
      </c>
      <c r="C15" s="187">
        <v>0</v>
      </c>
      <c r="D15" s="187">
        <v>0</v>
      </c>
      <c r="E15" s="187">
        <v>0</v>
      </c>
      <c r="F15" s="187">
        <v>0</v>
      </c>
      <c r="G15" s="187">
        <v>0</v>
      </c>
      <c r="H15" s="187">
        <v>0</v>
      </c>
      <c r="I15" s="187">
        <v>0</v>
      </c>
      <c r="J15" s="187">
        <v>0</v>
      </c>
      <c r="K15" s="187">
        <v>0</v>
      </c>
      <c r="L15" s="187">
        <v>0</v>
      </c>
      <c r="M15" s="14"/>
      <c r="N15" s="191"/>
      <c r="O15" s="14"/>
      <c r="P15" s="14"/>
      <c r="Q15" s="14"/>
      <c r="R15" s="14"/>
    </row>
    <row r="16" spans="2:18" ht="12.75">
      <c r="B16" t="s">
        <v>43</v>
      </c>
      <c r="C16" s="187">
        <v>1656</v>
      </c>
      <c r="D16" s="187">
        <v>1656</v>
      </c>
      <c r="E16" s="187">
        <v>1656</v>
      </c>
      <c r="F16" s="187">
        <v>1656</v>
      </c>
      <c r="G16" s="187">
        <v>1656</v>
      </c>
      <c r="H16" s="187">
        <v>1656</v>
      </c>
      <c r="I16" s="187">
        <v>1656</v>
      </c>
      <c r="J16" s="187">
        <v>1656</v>
      </c>
      <c r="K16" s="187">
        <v>1656</v>
      </c>
      <c r="L16" s="187">
        <v>1656</v>
      </c>
      <c r="M16" s="14"/>
      <c r="N16" s="191"/>
      <c r="O16" s="14"/>
      <c r="P16" s="14"/>
      <c r="Q16" s="14"/>
      <c r="R16" s="14"/>
    </row>
    <row r="17" spans="2:18" ht="12.75">
      <c r="B17" t="s">
        <v>44</v>
      </c>
      <c r="C17" s="187">
        <v>0</v>
      </c>
      <c r="D17" s="187">
        <v>0</v>
      </c>
      <c r="E17" s="187">
        <v>0</v>
      </c>
      <c r="F17" s="187">
        <v>0</v>
      </c>
      <c r="G17" s="187">
        <v>0</v>
      </c>
      <c r="H17" s="187">
        <v>0</v>
      </c>
      <c r="I17" s="187">
        <v>0</v>
      </c>
      <c r="J17" s="187">
        <v>0</v>
      </c>
      <c r="K17" s="187">
        <v>0</v>
      </c>
      <c r="L17" s="187">
        <v>0</v>
      </c>
      <c r="M17" s="14"/>
      <c r="N17" s="191"/>
      <c r="O17" s="14"/>
      <c r="P17" s="14"/>
      <c r="Q17" s="14"/>
      <c r="R17" s="14"/>
    </row>
    <row r="18" spans="2:18" ht="12.75">
      <c r="B18" t="s">
        <v>45</v>
      </c>
      <c r="C18" s="187">
        <v>0</v>
      </c>
      <c r="D18" s="187">
        <v>0</v>
      </c>
      <c r="E18" s="187">
        <v>0</v>
      </c>
      <c r="F18" s="187">
        <v>0</v>
      </c>
      <c r="G18" s="187">
        <v>0</v>
      </c>
      <c r="H18" s="187">
        <v>0</v>
      </c>
      <c r="I18" s="187">
        <v>0</v>
      </c>
      <c r="J18" s="187">
        <v>0</v>
      </c>
      <c r="K18" s="187">
        <v>0</v>
      </c>
      <c r="L18" s="187">
        <v>0</v>
      </c>
      <c r="M18" s="14"/>
      <c r="N18" s="191"/>
      <c r="O18" s="14"/>
      <c r="P18" s="14"/>
      <c r="Q18" s="14"/>
      <c r="R18" s="14"/>
    </row>
    <row r="19" spans="2:18" ht="12.75">
      <c r="B19" t="s">
        <v>46</v>
      </c>
      <c r="C19" s="187">
        <v>0</v>
      </c>
      <c r="D19" s="187">
        <v>0</v>
      </c>
      <c r="E19" s="187">
        <v>0</v>
      </c>
      <c r="F19" s="187">
        <v>780</v>
      </c>
      <c r="G19" s="187">
        <v>1560</v>
      </c>
      <c r="H19" s="187">
        <v>1560</v>
      </c>
      <c r="I19" s="187">
        <v>1560</v>
      </c>
      <c r="J19" s="187">
        <v>1560</v>
      </c>
      <c r="K19" s="187">
        <v>1560</v>
      </c>
      <c r="L19" s="187">
        <v>1560</v>
      </c>
      <c r="M19" s="14"/>
      <c r="N19" s="191"/>
      <c r="O19" s="14"/>
      <c r="P19" s="14"/>
      <c r="Q19" s="14"/>
      <c r="R19" s="14"/>
    </row>
    <row r="20" spans="2:18" ht="12.75">
      <c r="B20" t="s">
        <v>47</v>
      </c>
      <c r="C20" s="187">
        <v>4752.6</v>
      </c>
      <c r="D20" s="187">
        <v>4752.6</v>
      </c>
      <c r="E20" s="187">
        <v>4752.6</v>
      </c>
      <c r="F20" s="187">
        <v>4752.6</v>
      </c>
      <c r="G20" s="187">
        <v>4752.6</v>
      </c>
      <c r="H20" s="187">
        <v>4752.6</v>
      </c>
      <c r="I20" s="187">
        <v>4752.6</v>
      </c>
      <c r="J20" s="187">
        <v>4752.6</v>
      </c>
      <c r="K20" s="187">
        <v>4752.6</v>
      </c>
      <c r="L20" s="187">
        <v>4752.6</v>
      </c>
      <c r="M20" s="14"/>
      <c r="N20" s="191"/>
      <c r="O20" s="14"/>
      <c r="P20" s="14"/>
      <c r="Q20" s="14"/>
      <c r="R20" s="14"/>
    </row>
    <row r="21" spans="2:18" ht="12.75">
      <c r="B21" t="s">
        <v>48</v>
      </c>
      <c r="C21" s="187">
        <v>0</v>
      </c>
      <c r="D21" s="187">
        <v>0</v>
      </c>
      <c r="E21" s="187">
        <v>0</v>
      </c>
      <c r="F21" s="187">
        <v>0</v>
      </c>
      <c r="G21" s="187">
        <v>0</v>
      </c>
      <c r="H21" s="187">
        <v>0</v>
      </c>
      <c r="I21" s="187">
        <v>0</v>
      </c>
      <c r="J21" s="187">
        <v>0</v>
      </c>
      <c r="K21" s="187">
        <v>0</v>
      </c>
      <c r="L21" s="187">
        <v>0</v>
      </c>
      <c r="M21" s="14"/>
      <c r="N21" s="191"/>
      <c r="O21" s="14"/>
      <c r="P21" s="14"/>
      <c r="Q21" s="14"/>
      <c r="R21" s="14"/>
    </row>
    <row r="22" spans="2:18" ht="12.75">
      <c r="B22" t="s">
        <v>49</v>
      </c>
      <c r="C22" s="187">
        <v>23</v>
      </c>
      <c r="D22" s="187">
        <v>23</v>
      </c>
      <c r="E22" s="187">
        <v>23</v>
      </c>
      <c r="F22" s="187">
        <v>23</v>
      </c>
      <c r="G22" s="187">
        <v>23</v>
      </c>
      <c r="H22" s="187">
        <v>23</v>
      </c>
      <c r="I22" s="187">
        <v>23</v>
      </c>
      <c r="J22" s="187">
        <v>23</v>
      </c>
      <c r="K22" s="187">
        <v>23</v>
      </c>
      <c r="L22" s="187">
        <v>23</v>
      </c>
      <c r="M22" s="14"/>
      <c r="N22" s="191"/>
      <c r="O22" s="14"/>
      <c r="P22" s="14"/>
      <c r="Q22" s="14"/>
      <c r="R22" s="14"/>
    </row>
    <row r="23" spans="2:18" ht="12.75">
      <c r="B23" t="s">
        <v>50</v>
      </c>
      <c r="C23" s="187">
        <v>813</v>
      </c>
      <c r="D23" s="187">
        <v>813</v>
      </c>
      <c r="E23" s="187">
        <v>813</v>
      </c>
      <c r="F23" s="187">
        <v>813</v>
      </c>
      <c r="G23" s="187">
        <v>813</v>
      </c>
      <c r="H23" s="187">
        <v>813</v>
      </c>
      <c r="I23" s="187">
        <v>813</v>
      </c>
      <c r="J23" s="187">
        <v>813</v>
      </c>
      <c r="K23" s="187">
        <v>813</v>
      </c>
      <c r="L23" s="187">
        <v>813</v>
      </c>
      <c r="M23" s="14"/>
      <c r="N23" s="191"/>
      <c r="O23" s="14"/>
      <c r="P23" s="14"/>
      <c r="Q23" s="14"/>
      <c r="R23" s="14"/>
    </row>
    <row r="24" spans="2:18" ht="12.75">
      <c r="B24" t="s">
        <v>51</v>
      </c>
      <c r="C24" s="187">
        <v>399</v>
      </c>
      <c r="D24" s="187">
        <v>399</v>
      </c>
      <c r="E24" s="187">
        <v>399</v>
      </c>
      <c r="F24" s="187">
        <v>399</v>
      </c>
      <c r="G24" s="187">
        <v>399</v>
      </c>
      <c r="H24" s="187">
        <v>399</v>
      </c>
      <c r="I24" s="187">
        <v>399</v>
      </c>
      <c r="J24" s="187">
        <v>399</v>
      </c>
      <c r="K24" s="187">
        <v>399</v>
      </c>
      <c r="L24" s="187">
        <v>399</v>
      </c>
      <c r="M24" s="14"/>
      <c r="N24" s="191"/>
      <c r="O24" s="14"/>
      <c r="P24" s="14"/>
      <c r="Q24" s="14"/>
      <c r="R24" s="14"/>
    </row>
    <row r="25" spans="2:18" ht="12.75">
      <c r="B25" t="s">
        <v>52</v>
      </c>
      <c r="C25" s="187">
        <v>226</v>
      </c>
      <c r="D25" s="187">
        <v>226</v>
      </c>
      <c r="E25" s="187">
        <v>226</v>
      </c>
      <c r="F25" s="187">
        <v>226</v>
      </c>
      <c r="G25" s="187">
        <v>226</v>
      </c>
      <c r="H25" s="187">
        <v>226</v>
      </c>
      <c r="I25" s="187">
        <v>226</v>
      </c>
      <c r="J25" s="187">
        <v>226</v>
      </c>
      <c r="K25" s="187">
        <v>226</v>
      </c>
      <c r="L25" s="187">
        <v>226</v>
      </c>
      <c r="M25" s="14"/>
      <c r="N25" s="191"/>
      <c r="O25" s="14"/>
      <c r="P25" s="14"/>
      <c r="Q25" s="14"/>
      <c r="R25" s="14"/>
    </row>
    <row r="26" spans="2:18" ht="12.75">
      <c r="B26" t="s">
        <v>53</v>
      </c>
      <c r="C26" s="187">
        <v>0</v>
      </c>
      <c r="D26" s="187">
        <v>0</v>
      </c>
      <c r="E26" s="187">
        <v>0</v>
      </c>
      <c r="F26" s="187">
        <v>0</v>
      </c>
      <c r="G26" s="187">
        <v>0</v>
      </c>
      <c r="H26" s="187">
        <v>0</v>
      </c>
      <c r="I26" s="187">
        <v>0</v>
      </c>
      <c r="J26" s="187">
        <v>0</v>
      </c>
      <c r="K26" s="187">
        <v>0</v>
      </c>
      <c r="L26" s="187">
        <v>0</v>
      </c>
      <c r="M26" s="14"/>
      <c r="N26" s="191"/>
      <c r="O26" s="14"/>
      <c r="P26" s="14"/>
      <c r="Q26" s="14"/>
      <c r="R26" s="14"/>
    </row>
    <row r="27" spans="2:18" ht="12.75">
      <c r="B27" t="s">
        <v>54</v>
      </c>
      <c r="C27" s="187">
        <v>0</v>
      </c>
      <c r="D27" s="187">
        <v>0</v>
      </c>
      <c r="E27" s="187">
        <v>0</v>
      </c>
      <c r="F27" s="187">
        <v>0</v>
      </c>
      <c r="G27" s="187">
        <v>0</v>
      </c>
      <c r="H27" s="187">
        <v>0</v>
      </c>
      <c r="I27" s="187">
        <v>0</v>
      </c>
      <c r="J27" s="187">
        <v>0</v>
      </c>
      <c r="K27" s="187">
        <v>0</v>
      </c>
      <c r="L27" s="187">
        <v>0</v>
      </c>
      <c r="M27" s="14"/>
      <c r="N27" s="191"/>
      <c r="O27" s="14"/>
      <c r="P27" s="14"/>
      <c r="Q27" s="14"/>
      <c r="R27" s="14"/>
    </row>
    <row r="28" spans="2:18" ht="12.75">
      <c r="B28" t="s">
        <v>55</v>
      </c>
      <c r="C28" s="187">
        <v>0</v>
      </c>
      <c r="D28" s="187">
        <v>0</v>
      </c>
      <c r="E28" s="187">
        <v>0</v>
      </c>
      <c r="F28" s="187">
        <v>0</v>
      </c>
      <c r="G28" s="187">
        <v>0</v>
      </c>
      <c r="H28" s="187">
        <v>0</v>
      </c>
      <c r="I28" s="187">
        <v>0</v>
      </c>
      <c r="J28" s="187">
        <v>0</v>
      </c>
      <c r="K28" s="187">
        <v>0</v>
      </c>
      <c r="L28" s="187">
        <v>0</v>
      </c>
      <c r="M28" s="14"/>
      <c r="N28" s="191"/>
      <c r="O28" s="14"/>
      <c r="P28" s="14"/>
      <c r="Q28" s="14"/>
      <c r="R28" s="14"/>
    </row>
    <row r="29" spans="2:18" ht="12.75">
      <c r="B29" t="s">
        <v>56</v>
      </c>
      <c r="C29" s="187">
        <v>0</v>
      </c>
      <c r="D29" s="187">
        <v>0</v>
      </c>
      <c r="E29" s="187">
        <v>0</v>
      </c>
      <c r="F29" s="187">
        <v>0</v>
      </c>
      <c r="G29" s="187">
        <v>0</v>
      </c>
      <c r="H29" s="187">
        <v>0</v>
      </c>
      <c r="I29" s="187">
        <v>0</v>
      </c>
      <c r="J29" s="187">
        <v>0</v>
      </c>
      <c r="K29" s="187">
        <v>0</v>
      </c>
      <c r="L29" s="187">
        <v>0</v>
      </c>
      <c r="M29" s="14"/>
      <c r="N29" s="191"/>
      <c r="O29" s="14"/>
      <c r="P29" s="14"/>
      <c r="Q29" s="14"/>
      <c r="R29" s="14"/>
    </row>
    <row r="30" spans="2:18" ht="12.75">
      <c r="B30" t="s">
        <v>57</v>
      </c>
      <c r="C30" s="187">
        <v>102</v>
      </c>
      <c r="D30" s="187">
        <v>102</v>
      </c>
      <c r="E30" s="187">
        <v>102</v>
      </c>
      <c r="F30" s="187">
        <v>102</v>
      </c>
      <c r="G30" s="187">
        <v>102</v>
      </c>
      <c r="H30" s="187">
        <v>102</v>
      </c>
      <c r="I30" s="187">
        <v>102</v>
      </c>
      <c r="J30" s="187">
        <v>102</v>
      </c>
      <c r="K30" s="187">
        <v>102</v>
      </c>
      <c r="L30" s="187">
        <v>102</v>
      </c>
      <c r="M30" s="14"/>
      <c r="N30" s="191"/>
      <c r="O30" s="14"/>
      <c r="P30" s="14"/>
      <c r="Q30" s="14"/>
      <c r="R30" s="14"/>
    </row>
    <row r="31" spans="2:18" ht="12.75">
      <c r="B31" t="s">
        <v>58</v>
      </c>
      <c r="C31" s="187">
        <v>0</v>
      </c>
      <c r="D31" s="187">
        <v>0</v>
      </c>
      <c r="E31" s="187">
        <v>0</v>
      </c>
      <c r="F31" s="187">
        <v>0</v>
      </c>
      <c r="G31" s="187">
        <v>0</v>
      </c>
      <c r="H31" s="187">
        <v>0</v>
      </c>
      <c r="I31" s="187">
        <v>0</v>
      </c>
      <c r="J31" s="187">
        <v>0</v>
      </c>
      <c r="K31" s="187">
        <v>0</v>
      </c>
      <c r="L31" s="187">
        <v>0</v>
      </c>
      <c r="M31" s="14"/>
      <c r="N31" s="191"/>
      <c r="O31" s="14"/>
      <c r="P31" s="14"/>
      <c r="Q31" s="14"/>
      <c r="R31" s="14"/>
    </row>
    <row r="32" spans="2:18" ht="12.75">
      <c r="B32" t="s">
        <v>59</v>
      </c>
      <c r="C32" s="187">
        <v>353</v>
      </c>
      <c r="D32" s="187">
        <v>403</v>
      </c>
      <c r="E32" s="187">
        <v>403</v>
      </c>
      <c r="F32" s="187">
        <v>403</v>
      </c>
      <c r="G32" s="187">
        <v>403</v>
      </c>
      <c r="H32" s="187">
        <v>403</v>
      </c>
      <c r="I32" s="187">
        <v>403</v>
      </c>
      <c r="J32" s="187">
        <v>403</v>
      </c>
      <c r="K32" s="187">
        <v>403</v>
      </c>
      <c r="L32" s="187">
        <v>403</v>
      </c>
      <c r="M32" s="14"/>
      <c r="N32" s="191"/>
      <c r="O32" s="14"/>
      <c r="P32" s="14"/>
      <c r="Q32" s="14"/>
      <c r="R32" s="14"/>
    </row>
    <row r="33" spans="2:18" ht="12.75">
      <c r="B33" t="s">
        <v>60</v>
      </c>
      <c r="C33" s="187">
        <v>9.9</v>
      </c>
      <c r="D33" s="187">
        <v>9.9</v>
      </c>
      <c r="E33" s="187">
        <v>9.9</v>
      </c>
      <c r="F33" s="187">
        <v>9.9</v>
      </c>
      <c r="G33" s="187">
        <v>9.9</v>
      </c>
      <c r="H33" s="187">
        <v>9.9</v>
      </c>
      <c r="I33" s="187">
        <v>9.9</v>
      </c>
      <c r="J33" s="187">
        <v>9.9</v>
      </c>
      <c r="K33" s="187">
        <v>9.9</v>
      </c>
      <c r="L33" s="187">
        <v>9.9</v>
      </c>
      <c r="M33" s="14"/>
      <c r="N33" s="191"/>
      <c r="O33" s="14"/>
      <c r="P33" s="14"/>
      <c r="Q33" s="14"/>
      <c r="R33" s="14"/>
    </row>
    <row r="34" spans="2:18" ht="12.75">
      <c r="B34" t="s">
        <v>61</v>
      </c>
      <c r="C34" s="187">
        <v>116</v>
      </c>
      <c r="D34" s="187">
        <v>116</v>
      </c>
      <c r="E34" s="187">
        <v>150.8</v>
      </c>
      <c r="F34" s="187">
        <v>150.8</v>
      </c>
      <c r="G34" s="187">
        <v>150.8</v>
      </c>
      <c r="H34" s="187">
        <v>150.8</v>
      </c>
      <c r="I34" s="187">
        <v>150.8</v>
      </c>
      <c r="J34" s="187">
        <v>150.8</v>
      </c>
      <c r="K34" s="187">
        <v>150.8</v>
      </c>
      <c r="L34" s="187">
        <v>150.8</v>
      </c>
      <c r="M34" s="14"/>
      <c r="N34" s="191"/>
      <c r="O34" s="14"/>
      <c r="P34" s="14"/>
      <c r="Q34" s="14"/>
      <c r="R34" s="14"/>
    </row>
    <row r="35" spans="2:18" ht="12.75">
      <c r="B35" t="s">
        <v>62</v>
      </c>
      <c r="C35" s="187">
        <v>2667.9</v>
      </c>
      <c r="D35" s="187">
        <v>2667.9</v>
      </c>
      <c r="E35" s="187">
        <v>2667.9</v>
      </c>
      <c r="F35" s="187">
        <v>2667.9</v>
      </c>
      <c r="G35" s="187">
        <v>2667.9</v>
      </c>
      <c r="H35" s="187">
        <v>2667.9</v>
      </c>
      <c r="I35" s="187">
        <v>2667.9</v>
      </c>
      <c r="J35" s="187">
        <v>2667.9</v>
      </c>
      <c r="K35" s="187">
        <v>2667.9</v>
      </c>
      <c r="L35" s="187">
        <v>2667.9</v>
      </c>
      <c r="M35" s="14"/>
      <c r="N35" s="191"/>
      <c r="O35" s="14"/>
      <c r="P35" s="14"/>
      <c r="Q35" s="14"/>
      <c r="R35" s="14"/>
    </row>
    <row r="36" spans="2:18" ht="12.75">
      <c r="B36" t="s">
        <v>63</v>
      </c>
      <c r="C36" s="187">
        <v>673</v>
      </c>
      <c r="D36" s="187">
        <v>673</v>
      </c>
      <c r="E36" s="187">
        <v>673</v>
      </c>
      <c r="F36" s="187">
        <v>673</v>
      </c>
      <c r="G36" s="187">
        <v>673</v>
      </c>
      <c r="H36" s="187">
        <v>673</v>
      </c>
      <c r="I36" s="187">
        <v>673</v>
      </c>
      <c r="J36" s="187">
        <v>673</v>
      </c>
      <c r="K36" s="187">
        <v>673</v>
      </c>
      <c r="L36" s="187">
        <v>673</v>
      </c>
      <c r="M36" s="14"/>
      <c r="N36" s="191"/>
      <c r="O36" s="14"/>
      <c r="P36" s="14"/>
      <c r="Q36" s="14"/>
      <c r="R36" s="14"/>
    </row>
    <row r="37" spans="2:18" ht="12.75">
      <c r="B37" t="s">
        <v>64</v>
      </c>
      <c r="C37" s="187">
        <v>0</v>
      </c>
      <c r="D37" s="187">
        <v>0</v>
      </c>
      <c r="E37" s="187">
        <v>0</v>
      </c>
      <c r="F37" s="187">
        <v>0</v>
      </c>
      <c r="G37" s="187">
        <v>0</v>
      </c>
      <c r="H37" s="187">
        <v>0</v>
      </c>
      <c r="I37" s="187">
        <v>0</v>
      </c>
      <c r="J37" s="187">
        <v>0</v>
      </c>
      <c r="K37" s="187">
        <v>0</v>
      </c>
      <c r="L37" s="187">
        <v>0</v>
      </c>
      <c r="M37" s="14"/>
      <c r="N37" s="191"/>
      <c r="O37" s="14"/>
      <c r="P37" s="14"/>
      <c r="Q37" s="14"/>
      <c r="R37" s="14"/>
    </row>
    <row r="38" spans="2:18" ht="12.75">
      <c r="B38" t="s">
        <v>65</v>
      </c>
      <c r="C38" s="187">
        <v>0</v>
      </c>
      <c r="D38" s="187">
        <v>0</v>
      </c>
      <c r="E38" s="187">
        <v>0</v>
      </c>
      <c r="F38" s="187">
        <v>0</v>
      </c>
      <c r="G38" s="187">
        <v>0</v>
      </c>
      <c r="H38" s="187">
        <v>0</v>
      </c>
      <c r="I38" s="187">
        <v>0</v>
      </c>
      <c r="J38" s="187">
        <v>0</v>
      </c>
      <c r="K38" s="187">
        <v>0</v>
      </c>
      <c r="L38" s="187">
        <v>0</v>
      </c>
      <c r="M38" s="14"/>
      <c r="N38" s="191"/>
      <c r="O38" s="14"/>
      <c r="P38" s="14"/>
      <c r="Q38" s="14"/>
      <c r="R38" s="14"/>
    </row>
    <row r="39" spans="2:18" ht="12.75">
      <c r="B39" t="s">
        <v>66</v>
      </c>
      <c r="C39" s="187">
        <v>0</v>
      </c>
      <c r="D39" s="187">
        <v>0</v>
      </c>
      <c r="E39" s="187">
        <v>0</v>
      </c>
      <c r="F39" s="187">
        <v>0</v>
      </c>
      <c r="G39" s="187">
        <v>0</v>
      </c>
      <c r="H39" s="187">
        <v>0</v>
      </c>
      <c r="I39" s="187">
        <v>0</v>
      </c>
      <c r="J39" s="187">
        <v>0</v>
      </c>
      <c r="K39" s="187">
        <v>0</v>
      </c>
      <c r="L39" s="187">
        <v>0</v>
      </c>
      <c r="M39" s="14"/>
      <c r="N39" s="191"/>
      <c r="O39" s="14"/>
      <c r="P39" s="14"/>
      <c r="Q39" s="14"/>
      <c r="R39" s="14"/>
    </row>
    <row r="40" spans="2:18" ht="12.75">
      <c r="B40" t="s">
        <v>67</v>
      </c>
      <c r="C40" s="187">
        <v>0</v>
      </c>
      <c r="D40" s="187">
        <v>0</v>
      </c>
      <c r="E40" s="187">
        <v>0</v>
      </c>
      <c r="F40" s="187">
        <v>0</v>
      </c>
      <c r="G40" s="187">
        <v>0</v>
      </c>
      <c r="H40" s="187">
        <v>0</v>
      </c>
      <c r="I40" s="187">
        <v>0</v>
      </c>
      <c r="J40" s="187">
        <v>0</v>
      </c>
      <c r="K40" s="187">
        <v>0</v>
      </c>
      <c r="L40" s="187">
        <v>0</v>
      </c>
      <c r="M40" s="14"/>
      <c r="N40" s="191"/>
      <c r="O40" s="14"/>
      <c r="P40" s="14"/>
      <c r="Q40" s="14"/>
      <c r="R40" s="14"/>
    </row>
    <row r="41" spans="2:18" ht="12.75">
      <c r="B41" t="s">
        <v>68</v>
      </c>
      <c r="C41" s="187">
        <v>406</v>
      </c>
      <c r="D41" s="187">
        <v>406</v>
      </c>
      <c r="E41" s="187">
        <v>406</v>
      </c>
      <c r="F41" s="187">
        <v>406</v>
      </c>
      <c r="G41" s="187">
        <v>406</v>
      </c>
      <c r="H41" s="187">
        <v>406</v>
      </c>
      <c r="I41" s="187">
        <v>406</v>
      </c>
      <c r="J41" s="187">
        <v>406</v>
      </c>
      <c r="K41" s="187">
        <v>406</v>
      </c>
      <c r="L41" s="187">
        <v>406</v>
      </c>
      <c r="M41" s="14"/>
      <c r="N41" s="191"/>
      <c r="O41" s="14"/>
      <c r="P41" s="14"/>
      <c r="Q41" s="14"/>
      <c r="R41" s="14"/>
    </row>
    <row r="42" spans="2:18" ht="12.75">
      <c r="B42" t="s">
        <v>69</v>
      </c>
      <c r="C42" s="187">
        <v>0</v>
      </c>
      <c r="D42" s="187">
        <v>0</v>
      </c>
      <c r="E42" s="187">
        <v>0</v>
      </c>
      <c r="F42" s="187">
        <v>0</v>
      </c>
      <c r="G42" s="187">
        <v>0</v>
      </c>
      <c r="H42" s="187">
        <v>0</v>
      </c>
      <c r="I42" s="187">
        <v>0</v>
      </c>
      <c r="J42" s="187">
        <v>0</v>
      </c>
      <c r="K42" s="187">
        <v>0</v>
      </c>
      <c r="L42" s="187">
        <v>0</v>
      </c>
      <c r="M42" s="14"/>
      <c r="N42" s="191"/>
      <c r="O42" s="14"/>
      <c r="P42" s="14"/>
      <c r="Q42" s="14"/>
      <c r="R42" s="14"/>
    </row>
    <row r="43" spans="2:18" ht="12.75">
      <c r="B43" t="s">
        <v>70</v>
      </c>
      <c r="C43" s="187">
        <v>6</v>
      </c>
      <c r="D43" s="187">
        <v>6</v>
      </c>
      <c r="E43" s="187">
        <v>6</v>
      </c>
      <c r="F43" s="187">
        <v>6</v>
      </c>
      <c r="G43" s="187">
        <v>6</v>
      </c>
      <c r="H43" s="187">
        <v>6</v>
      </c>
      <c r="I43" s="187">
        <v>6</v>
      </c>
      <c r="J43" s="187">
        <v>6</v>
      </c>
      <c r="K43" s="187">
        <v>6</v>
      </c>
      <c r="L43" s="187">
        <v>6</v>
      </c>
      <c r="M43" s="14"/>
      <c r="N43" s="191"/>
      <c r="O43" s="14"/>
      <c r="P43" s="14"/>
      <c r="Q43" s="14"/>
      <c r="R43" s="14"/>
    </row>
    <row r="44" spans="2:18" ht="12.75">
      <c r="B44" t="s">
        <v>71</v>
      </c>
      <c r="C44" s="187">
        <v>0</v>
      </c>
      <c r="D44" s="187">
        <v>0</v>
      </c>
      <c r="E44" s="187">
        <v>0</v>
      </c>
      <c r="F44" s="187">
        <v>0</v>
      </c>
      <c r="G44" s="187">
        <v>0</v>
      </c>
      <c r="H44" s="187">
        <v>0</v>
      </c>
      <c r="I44" s="187">
        <v>0</v>
      </c>
      <c r="J44" s="187">
        <v>0</v>
      </c>
      <c r="K44" s="187">
        <v>0</v>
      </c>
      <c r="L44" s="187">
        <v>0</v>
      </c>
      <c r="M44" s="14"/>
      <c r="N44" s="191"/>
      <c r="O44" s="14"/>
      <c r="P44" s="14"/>
      <c r="Q44" s="14"/>
      <c r="R44" s="14"/>
    </row>
    <row r="45" spans="2:18" ht="12.75">
      <c r="B45" t="s">
        <v>72</v>
      </c>
      <c r="C45" s="187">
        <v>0</v>
      </c>
      <c r="D45" s="187">
        <v>0</v>
      </c>
      <c r="E45" s="187">
        <v>0</v>
      </c>
      <c r="F45" s="187">
        <v>0</v>
      </c>
      <c r="G45" s="187">
        <v>0</v>
      </c>
      <c r="H45" s="187">
        <v>0</v>
      </c>
      <c r="I45" s="187">
        <v>0</v>
      </c>
      <c r="J45" s="187">
        <v>0</v>
      </c>
      <c r="K45" s="187">
        <v>0</v>
      </c>
      <c r="L45" s="187">
        <v>0</v>
      </c>
      <c r="M45" s="14"/>
      <c r="N45" s="191"/>
      <c r="O45" s="14"/>
      <c r="P45" s="14"/>
      <c r="Q45" s="14"/>
      <c r="R45" s="14"/>
    </row>
    <row r="46" spans="2:18" ht="12.75">
      <c r="B46" t="s">
        <v>73</v>
      </c>
      <c r="C46" s="187">
        <v>9.8</v>
      </c>
      <c r="D46" s="187">
        <v>9.8</v>
      </c>
      <c r="E46" s="187">
        <v>9.8</v>
      </c>
      <c r="F46" s="187">
        <v>9.8</v>
      </c>
      <c r="G46" s="187">
        <v>9.8</v>
      </c>
      <c r="H46" s="187">
        <v>9.8</v>
      </c>
      <c r="I46" s="187">
        <v>9.8</v>
      </c>
      <c r="J46" s="187">
        <v>9.8</v>
      </c>
      <c r="K46" s="187">
        <v>9.8</v>
      </c>
      <c r="L46" s="187">
        <v>9.8</v>
      </c>
      <c r="M46" s="14"/>
      <c r="N46" s="191"/>
      <c r="O46" s="14"/>
      <c r="P46" s="14"/>
      <c r="Q46" s="14"/>
      <c r="R46" s="14"/>
    </row>
    <row r="47" spans="2:18" ht="12.75">
      <c r="B47" t="s">
        <v>74</v>
      </c>
      <c r="C47" s="187">
        <v>0</v>
      </c>
      <c r="D47" s="187">
        <v>0</v>
      </c>
      <c r="E47" s="187">
        <v>0</v>
      </c>
      <c r="F47" s="187">
        <v>0</v>
      </c>
      <c r="G47" s="187">
        <v>0</v>
      </c>
      <c r="H47" s="187">
        <v>0</v>
      </c>
      <c r="I47" s="187">
        <v>0</v>
      </c>
      <c r="J47" s="187">
        <v>0</v>
      </c>
      <c r="K47" s="187">
        <v>0</v>
      </c>
      <c r="L47" s="187">
        <v>0</v>
      </c>
      <c r="M47" s="14"/>
      <c r="N47" s="191"/>
      <c r="O47" s="14"/>
      <c r="P47" s="14"/>
      <c r="Q47" s="14"/>
      <c r="R47" s="14"/>
    </row>
    <row r="48" spans="2:18" ht="12.75">
      <c r="B48" t="s">
        <v>75</v>
      </c>
      <c r="C48" s="187">
        <v>0</v>
      </c>
      <c r="D48" s="187">
        <v>0</v>
      </c>
      <c r="E48" s="187">
        <v>0</v>
      </c>
      <c r="F48" s="187">
        <v>0</v>
      </c>
      <c r="G48" s="187">
        <v>0</v>
      </c>
      <c r="H48" s="187">
        <v>0</v>
      </c>
      <c r="I48" s="187">
        <v>0</v>
      </c>
      <c r="J48" s="187">
        <v>0</v>
      </c>
      <c r="K48" s="187">
        <v>0</v>
      </c>
      <c r="L48" s="187">
        <v>0</v>
      </c>
      <c r="M48" s="14"/>
      <c r="N48" s="191"/>
      <c r="O48" s="14"/>
      <c r="P48" s="14"/>
      <c r="Q48" s="14"/>
      <c r="R48" s="14"/>
    </row>
    <row r="49" spans="2:18" ht="12.75">
      <c r="B49" t="s">
        <v>76</v>
      </c>
      <c r="C49" s="187">
        <v>0</v>
      </c>
      <c r="D49" s="187">
        <v>0</v>
      </c>
      <c r="E49" s="187">
        <v>0</v>
      </c>
      <c r="F49" s="187">
        <v>0</v>
      </c>
      <c r="G49" s="187">
        <v>0</v>
      </c>
      <c r="H49" s="187">
        <v>0</v>
      </c>
      <c r="I49" s="187">
        <v>0</v>
      </c>
      <c r="J49" s="187">
        <v>0</v>
      </c>
      <c r="K49" s="187">
        <v>0</v>
      </c>
      <c r="L49" s="187">
        <v>0</v>
      </c>
      <c r="M49" s="14"/>
      <c r="N49" s="191"/>
      <c r="O49" s="14"/>
      <c r="P49" s="14"/>
      <c r="Q49" s="14"/>
      <c r="R49" s="14"/>
    </row>
    <row r="50" spans="2:18" ht="12.75">
      <c r="B50" t="s">
        <v>77</v>
      </c>
      <c r="C50" s="187">
        <v>0</v>
      </c>
      <c r="D50" s="187">
        <v>0</v>
      </c>
      <c r="E50" s="187">
        <v>0</v>
      </c>
      <c r="F50" s="187">
        <v>0</v>
      </c>
      <c r="G50" s="187">
        <v>0</v>
      </c>
      <c r="H50" s="187">
        <v>0</v>
      </c>
      <c r="I50" s="187">
        <v>0</v>
      </c>
      <c r="J50" s="187">
        <v>0</v>
      </c>
      <c r="K50" s="187">
        <v>0</v>
      </c>
      <c r="L50" s="187">
        <v>0</v>
      </c>
      <c r="M50" s="14"/>
      <c r="N50" s="191"/>
      <c r="O50" s="14"/>
      <c r="P50" s="14"/>
      <c r="Q50" s="14"/>
      <c r="R50" s="14"/>
    </row>
    <row r="51" spans="2:18" ht="12.75">
      <c r="B51" t="s">
        <v>78</v>
      </c>
      <c r="C51" s="187">
        <v>0</v>
      </c>
      <c r="D51" s="187">
        <v>0</v>
      </c>
      <c r="E51" s="187">
        <v>0</v>
      </c>
      <c r="F51" s="187">
        <v>0</v>
      </c>
      <c r="G51" s="187">
        <v>0</v>
      </c>
      <c r="H51" s="187">
        <v>0</v>
      </c>
      <c r="I51" s="187">
        <v>0</v>
      </c>
      <c r="J51" s="187">
        <v>0</v>
      </c>
      <c r="K51" s="187">
        <v>0</v>
      </c>
      <c r="L51" s="187">
        <v>0</v>
      </c>
      <c r="M51" s="14"/>
      <c r="N51" s="191"/>
      <c r="O51" s="14"/>
      <c r="P51" s="14"/>
      <c r="Q51" s="14"/>
      <c r="R51" s="14"/>
    </row>
    <row r="52" spans="2:18" ht="12.75">
      <c r="B52" t="s">
        <v>79</v>
      </c>
      <c r="C52" s="187">
        <v>5.9</v>
      </c>
      <c r="D52" s="187">
        <v>5.9</v>
      </c>
      <c r="E52" s="187">
        <v>5.9</v>
      </c>
      <c r="F52" s="187">
        <v>5.9</v>
      </c>
      <c r="G52" s="187">
        <v>5.9</v>
      </c>
      <c r="H52" s="187">
        <v>5.9</v>
      </c>
      <c r="I52" s="187">
        <v>5.9</v>
      </c>
      <c r="J52" s="187">
        <v>5.9</v>
      </c>
      <c r="K52" s="187">
        <v>5.9</v>
      </c>
      <c r="L52" s="187">
        <v>5.9</v>
      </c>
      <c r="M52" s="14"/>
      <c r="N52" s="191"/>
      <c r="O52" s="14"/>
      <c r="P52" s="14"/>
      <c r="Q52" s="14"/>
      <c r="R52" s="14"/>
    </row>
    <row r="53" spans="2:18" ht="12.75">
      <c r="B53" t="s">
        <v>80</v>
      </c>
      <c r="C53" s="187">
        <v>1725.6</v>
      </c>
      <c r="D53" s="187">
        <v>1725.6</v>
      </c>
      <c r="E53" s="187">
        <v>1725.6</v>
      </c>
      <c r="F53" s="187">
        <v>1725.6</v>
      </c>
      <c r="G53" s="187">
        <v>1725.6</v>
      </c>
      <c r="H53" s="187">
        <v>1725.6</v>
      </c>
      <c r="I53" s="187">
        <v>1725.6</v>
      </c>
      <c r="J53" s="187">
        <v>1725.6</v>
      </c>
      <c r="K53" s="187">
        <v>1725.6</v>
      </c>
      <c r="L53" s="187">
        <v>1725.6</v>
      </c>
      <c r="M53" s="14"/>
      <c r="N53" s="191"/>
      <c r="O53" s="14"/>
      <c r="P53" s="14"/>
      <c r="Q53" s="14"/>
      <c r="R53" s="14"/>
    </row>
    <row r="54" spans="2:18" ht="12.75">
      <c r="B54" t="s">
        <v>81</v>
      </c>
      <c r="C54" s="187">
        <v>0</v>
      </c>
      <c r="D54" s="187">
        <v>0</v>
      </c>
      <c r="E54" s="187">
        <v>0</v>
      </c>
      <c r="F54" s="187">
        <v>0</v>
      </c>
      <c r="G54" s="187">
        <v>0</v>
      </c>
      <c r="H54" s="187">
        <v>0</v>
      </c>
      <c r="I54" s="187">
        <v>0</v>
      </c>
      <c r="J54" s="187">
        <v>0</v>
      </c>
      <c r="K54" s="187">
        <v>0</v>
      </c>
      <c r="L54" s="187">
        <v>0</v>
      </c>
      <c r="M54" s="14"/>
      <c r="N54" s="191"/>
      <c r="O54" s="14"/>
      <c r="P54" s="14"/>
      <c r="Q54" s="14"/>
      <c r="R54" s="14"/>
    </row>
    <row r="55" spans="2:18" ht="12.75">
      <c r="B55" t="s">
        <v>82</v>
      </c>
      <c r="C55" s="187">
        <v>0</v>
      </c>
      <c r="D55" s="187">
        <v>0</v>
      </c>
      <c r="E55" s="187">
        <v>0</v>
      </c>
      <c r="F55" s="187">
        <v>0</v>
      </c>
      <c r="G55" s="187">
        <v>0</v>
      </c>
      <c r="H55" s="187">
        <v>0</v>
      </c>
      <c r="I55" s="187">
        <v>0</v>
      </c>
      <c r="J55" s="187">
        <v>0</v>
      </c>
      <c r="K55" s="187">
        <v>0</v>
      </c>
      <c r="L55" s="187">
        <v>0</v>
      </c>
      <c r="M55" s="14"/>
      <c r="N55" s="191"/>
      <c r="O55" s="14"/>
      <c r="P55" s="14"/>
      <c r="Q55" s="14"/>
      <c r="R55" s="14"/>
    </row>
    <row r="56" spans="2:18" ht="12.75">
      <c r="B56" t="s">
        <v>83</v>
      </c>
      <c r="C56" s="187">
        <v>14.8</v>
      </c>
      <c r="D56" s="187">
        <v>39.8</v>
      </c>
      <c r="E56" s="187">
        <v>39.8</v>
      </c>
      <c r="F56" s="187">
        <v>39.8</v>
      </c>
      <c r="G56" s="187">
        <v>39.8</v>
      </c>
      <c r="H56" s="187">
        <v>39.8</v>
      </c>
      <c r="I56" s="187">
        <v>39.8</v>
      </c>
      <c r="J56" s="187">
        <v>39.8</v>
      </c>
      <c r="K56" s="187">
        <v>39.8</v>
      </c>
      <c r="L56" s="187">
        <v>39.8</v>
      </c>
      <c r="M56" s="14"/>
      <c r="N56" s="191"/>
      <c r="O56" s="14"/>
      <c r="P56" s="14"/>
      <c r="Q56" s="14"/>
      <c r="R56" s="14"/>
    </row>
    <row r="57" spans="2:18" ht="12.75">
      <c r="B57" t="s">
        <v>84</v>
      </c>
      <c r="C57" s="187">
        <v>1</v>
      </c>
      <c r="D57" s="187">
        <v>1</v>
      </c>
      <c r="E57" s="187">
        <v>1</v>
      </c>
      <c r="F57" s="187">
        <v>1</v>
      </c>
      <c r="G57" s="187">
        <v>1</v>
      </c>
      <c r="H57" s="187">
        <v>1</v>
      </c>
      <c r="I57" s="187">
        <v>1</v>
      </c>
      <c r="J57" s="187">
        <v>1</v>
      </c>
      <c r="K57" s="187">
        <v>1</v>
      </c>
      <c r="L57" s="187">
        <v>1</v>
      </c>
      <c r="M57" s="14"/>
      <c r="N57" s="191"/>
      <c r="O57" s="14"/>
      <c r="P57" s="14"/>
      <c r="Q57" s="14"/>
      <c r="R57" s="14"/>
    </row>
    <row r="58" spans="2:18" ht="12.75">
      <c r="B58" t="s">
        <v>85</v>
      </c>
      <c r="C58" s="187">
        <v>13.1</v>
      </c>
      <c r="D58" s="187">
        <v>13.1</v>
      </c>
      <c r="E58" s="187">
        <v>13.1</v>
      </c>
      <c r="F58" s="187">
        <v>13.1</v>
      </c>
      <c r="G58" s="187">
        <v>13.1</v>
      </c>
      <c r="H58" s="187">
        <v>13.1</v>
      </c>
      <c r="I58" s="187">
        <v>13.1</v>
      </c>
      <c r="J58" s="187">
        <v>13.1</v>
      </c>
      <c r="K58" s="187">
        <v>13.1</v>
      </c>
      <c r="L58" s="187">
        <v>13.1</v>
      </c>
      <c r="M58" s="14"/>
      <c r="N58" s="191"/>
      <c r="O58" s="14"/>
      <c r="P58" s="14"/>
      <c r="Q58" s="14"/>
      <c r="R58" s="14"/>
    </row>
    <row r="59" spans="2:18" ht="12.75">
      <c r="B59" t="s">
        <v>86</v>
      </c>
      <c r="C59" s="187">
        <v>0</v>
      </c>
      <c r="D59" s="187">
        <v>0</v>
      </c>
      <c r="E59" s="187">
        <v>0</v>
      </c>
      <c r="F59" s="187">
        <v>0</v>
      </c>
      <c r="G59" s="187">
        <v>0</v>
      </c>
      <c r="H59" s="187">
        <v>0</v>
      </c>
      <c r="I59" s="187">
        <v>0</v>
      </c>
      <c r="J59" s="187">
        <v>0</v>
      </c>
      <c r="K59" s="187">
        <v>0</v>
      </c>
      <c r="L59" s="187">
        <v>0</v>
      </c>
      <c r="M59" s="14"/>
      <c r="N59" s="191"/>
      <c r="O59" s="14"/>
      <c r="P59" s="14"/>
      <c r="Q59" s="14"/>
      <c r="R59" s="14"/>
    </row>
    <row r="60" spans="2:18" ht="12.75">
      <c r="B60" t="s">
        <v>87</v>
      </c>
      <c r="C60" s="187">
        <v>0</v>
      </c>
      <c r="D60" s="187">
        <v>0</v>
      </c>
      <c r="E60" s="187">
        <v>0</v>
      </c>
      <c r="F60" s="187">
        <v>0</v>
      </c>
      <c r="G60" s="187">
        <v>0</v>
      </c>
      <c r="H60" s="187">
        <v>0</v>
      </c>
      <c r="I60" s="187">
        <v>0</v>
      </c>
      <c r="J60" s="187">
        <v>0</v>
      </c>
      <c r="K60" s="187">
        <v>0</v>
      </c>
      <c r="L60" s="187">
        <v>0</v>
      </c>
      <c r="M60" s="14"/>
      <c r="N60" s="191"/>
      <c r="O60" s="14"/>
      <c r="P60" s="14"/>
      <c r="Q60" s="14"/>
      <c r="R60" s="14"/>
    </row>
    <row r="61" spans="2:18" ht="12.75">
      <c r="B61" t="s">
        <v>88</v>
      </c>
      <c r="C61" s="187">
        <v>5.2</v>
      </c>
      <c r="D61" s="187">
        <v>5.2</v>
      </c>
      <c r="E61" s="187">
        <v>5.2</v>
      </c>
      <c r="F61" s="187">
        <v>5.2</v>
      </c>
      <c r="G61" s="187">
        <v>5.2</v>
      </c>
      <c r="H61" s="187">
        <v>5.2</v>
      </c>
      <c r="I61" s="187">
        <v>5.2</v>
      </c>
      <c r="J61" s="187">
        <v>5.2</v>
      </c>
      <c r="K61" s="187">
        <v>5.2</v>
      </c>
      <c r="L61" s="187">
        <v>5.2</v>
      </c>
      <c r="M61" s="14"/>
      <c r="N61" s="191"/>
      <c r="O61" s="14"/>
      <c r="P61" s="14"/>
      <c r="Q61" s="14"/>
      <c r="R61" s="14"/>
    </row>
    <row r="62" spans="2:18" ht="12.75">
      <c r="B62" t="s">
        <v>89</v>
      </c>
      <c r="C62" s="187">
        <v>1485</v>
      </c>
      <c r="D62" s="187">
        <v>1485</v>
      </c>
      <c r="E62" s="187">
        <v>1485</v>
      </c>
      <c r="F62" s="187">
        <v>1485</v>
      </c>
      <c r="G62" s="187">
        <v>1485</v>
      </c>
      <c r="H62" s="187">
        <v>1485</v>
      </c>
      <c r="I62" s="187">
        <v>1485</v>
      </c>
      <c r="J62" s="187">
        <v>1485</v>
      </c>
      <c r="K62" s="187">
        <v>1485</v>
      </c>
      <c r="L62" s="187">
        <v>1485</v>
      </c>
      <c r="M62" s="14"/>
      <c r="N62" s="191"/>
      <c r="O62" s="14"/>
      <c r="P62" s="14"/>
      <c r="Q62" s="14"/>
      <c r="R62" s="14"/>
    </row>
    <row r="63" spans="2:18" ht="12.75">
      <c r="B63" t="s">
        <v>90</v>
      </c>
      <c r="C63" s="187">
        <v>0</v>
      </c>
      <c r="D63" s="187">
        <v>0</v>
      </c>
      <c r="E63" s="187">
        <v>0</v>
      </c>
      <c r="F63" s="187">
        <v>0</v>
      </c>
      <c r="G63" s="187">
        <v>0</v>
      </c>
      <c r="H63" s="187">
        <v>0</v>
      </c>
      <c r="I63" s="187">
        <v>0</v>
      </c>
      <c r="J63" s="187">
        <v>0</v>
      </c>
      <c r="K63" s="187">
        <v>0</v>
      </c>
      <c r="L63" s="187">
        <v>0</v>
      </c>
      <c r="M63" s="14"/>
      <c r="N63" s="191"/>
      <c r="O63" s="14"/>
      <c r="P63" s="14"/>
      <c r="Q63" s="14"/>
      <c r="R63" s="14"/>
    </row>
    <row r="64" spans="2:18" ht="12.75">
      <c r="B64" t="s">
        <v>91</v>
      </c>
      <c r="C64" s="187">
        <v>1626</v>
      </c>
      <c r="D64" s="187">
        <v>1626</v>
      </c>
      <c r="E64" s="187">
        <v>1626</v>
      </c>
      <c r="F64" s="187">
        <v>1626</v>
      </c>
      <c r="G64" s="187">
        <v>1626</v>
      </c>
      <c r="H64" s="187">
        <v>1626</v>
      </c>
      <c r="I64" s="187">
        <v>1626</v>
      </c>
      <c r="J64" s="187">
        <v>1626</v>
      </c>
      <c r="K64" s="187">
        <v>1626</v>
      </c>
      <c r="L64" s="187">
        <v>1626</v>
      </c>
      <c r="M64" s="14"/>
      <c r="N64" s="191"/>
      <c r="O64" s="14"/>
      <c r="P64" s="14"/>
      <c r="Q64" s="14"/>
      <c r="R64" s="14"/>
    </row>
    <row r="65" spans="2:18" ht="12.75">
      <c r="B65" t="s">
        <v>92</v>
      </c>
      <c r="C65" s="187">
        <v>0</v>
      </c>
      <c r="D65" s="187">
        <v>0</v>
      </c>
      <c r="E65" s="187">
        <v>0</v>
      </c>
      <c r="F65" s="187">
        <v>0</v>
      </c>
      <c r="G65" s="187">
        <v>0</v>
      </c>
      <c r="H65" s="187">
        <v>0</v>
      </c>
      <c r="I65" s="187">
        <v>0</v>
      </c>
      <c r="J65" s="187">
        <v>0</v>
      </c>
      <c r="K65" s="187">
        <v>0</v>
      </c>
      <c r="L65" s="187">
        <v>0</v>
      </c>
      <c r="M65" s="14"/>
      <c r="N65" s="191"/>
      <c r="O65" s="14"/>
      <c r="P65" s="14"/>
      <c r="Q65" s="14"/>
      <c r="R65" s="14"/>
    </row>
    <row r="66" spans="2:18" ht="12.75">
      <c r="B66" t="s">
        <v>143</v>
      </c>
      <c r="C66" s="187">
        <v>0</v>
      </c>
      <c r="D66" s="187">
        <v>0</v>
      </c>
      <c r="E66" s="187">
        <v>0</v>
      </c>
      <c r="F66" s="187">
        <v>0</v>
      </c>
      <c r="G66" s="187">
        <v>0</v>
      </c>
      <c r="H66" s="187">
        <v>0</v>
      </c>
      <c r="I66" s="187">
        <v>0</v>
      </c>
      <c r="J66" s="187">
        <v>0</v>
      </c>
      <c r="K66" s="187">
        <v>0</v>
      </c>
      <c r="L66" s="187">
        <v>0</v>
      </c>
      <c r="M66" s="14"/>
      <c r="N66" s="191"/>
      <c r="O66" s="14"/>
      <c r="P66" s="14"/>
      <c r="Q66" s="14"/>
      <c r="R66" s="14"/>
    </row>
    <row r="67" spans="2:18" ht="12.75">
      <c r="B67" t="s">
        <v>367</v>
      </c>
      <c r="C67" s="187">
        <v>1546</v>
      </c>
      <c r="D67" s="187">
        <v>1546</v>
      </c>
      <c r="E67" s="187">
        <v>1581.4</v>
      </c>
      <c r="F67" s="187">
        <v>1593.3</v>
      </c>
      <c r="G67" s="187">
        <v>1605.2</v>
      </c>
      <c r="H67" s="187">
        <v>1617.1</v>
      </c>
      <c r="I67" s="187">
        <v>1617.1</v>
      </c>
      <c r="J67" s="187">
        <v>1617.1</v>
      </c>
      <c r="K67" s="187">
        <v>1617.1</v>
      </c>
      <c r="L67" s="187">
        <v>1617.1</v>
      </c>
      <c r="M67" s="14"/>
      <c r="N67" s="191"/>
      <c r="O67" s="14"/>
      <c r="P67" s="14"/>
      <c r="Q67" s="14"/>
      <c r="R67" s="14"/>
    </row>
    <row r="68" spans="2:18" ht="12.75">
      <c r="B68" t="s">
        <v>144</v>
      </c>
      <c r="C68" s="187">
        <v>1840</v>
      </c>
      <c r="D68" s="187">
        <v>1840</v>
      </c>
      <c r="E68" s="187">
        <v>1840</v>
      </c>
      <c r="F68" s="187">
        <v>1840</v>
      </c>
      <c r="G68" s="187">
        <v>1840</v>
      </c>
      <c r="H68" s="187">
        <v>1840</v>
      </c>
      <c r="I68" s="187">
        <v>1840</v>
      </c>
      <c r="J68" s="187">
        <v>1840</v>
      </c>
      <c r="K68" s="187">
        <v>1840</v>
      </c>
      <c r="L68" s="187">
        <v>1840</v>
      </c>
      <c r="M68" s="14"/>
      <c r="N68" s="191"/>
      <c r="O68" s="14"/>
      <c r="P68" s="14"/>
      <c r="Q68" s="14"/>
      <c r="R68" s="14"/>
    </row>
    <row r="69" spans="2:18" ht="12.75">
      <c r="B69" t="s">
        <v>145</v>
      </c>
      <c r="C69" s="187">
        <v>0</v>
      </c>
      <c r="D69" s="187">
        <v>0</v>
      </c>
      <c r="E69" s="187">
        <v>0</v>
      </c>
      <c r="F69" s="187">
        <v>0</v>
      </c>
      <c r="G69" s="187">
        <v>0</v>
      </c>
      <c r="H69" s="187">
        <v>0</v>
      </c>
      <c r="I69" s="187">
        <v>0</v>
      </c>
      <c r="J69" s="187">
        <v>0</v>
      </c>
      <c r="K69" s="187">
        <v>0</v>
      </c>
      <c r="L69" s="187">
        <v>0</v>
      </c>
      <c r="M69" s="14"/>
      <c r="N69" s="191"/>
      <c r="O69" s="14"/>
      <c r="P69" s="14"/>
      <c r="Q69" s="14"/>
      <c r="R69" s="14"/>
    </row>
    <row r="70" spans="2:18" ht="12.75">
      <c r="B70" t="s">
        <v>146</v>
      </c>
      <c r="C70" s="187">
        <v>5.2</v>
      </c>
      <c r="D70" s="187">
        <v>5.2</v>
      </c>
      <c r="E70" s="187">
        <v>5.2</v>
      </c>
      <c r="F70" s="187">
        <v>5.2</v>
      </c>
      <c r="G70" s="187">
        <v>5.2</v>
      </c>
      <c r="H70" s="187">
        <v>5.2</v>
      </c>
      <c r="I70" s="187">
        <v>5.2</v>
      </c>
      <c r="J70" s="187">
        <v>5.2</v>
      </c>
      <c r="K70" s="187">
        <v>5.2</v>
      </c>
      <c r="L70" s="187">
        <v>5.2</v>
      </c>
      <c r="M70" s="14"/>
      <c r="N70" s="191"/>
      <c r="O70" s="14"/>
      <c r="P70" s="14"/>
      <c r="Q70" s="14"/>
      <c r="R70" s="14"/>
    </row>
    <row r="71" spans="2:18" ht="12.75">
      <c r="B71" t="s">
        <v>147</v>
      </c>
      <c r="C71" s="187">
        <v>0</v>
      </c>
      <c r="D71" s="187">
        <v>0</v>
      </c>
      <c r="E71" s="187">
        <v>0</v>
      </c>
      <c r="F71" s="187">
        <v>0</v>
      </c>
      <c r="G71" s="187">
        <v>0</v>
      </c>
      <c r="H71" s="187">
        <v>0</v>
      </c>
      <c r="I71" s="187">
        <v>0</v>
      </c>
      <c r="J71" s="187">
        <v>0</v>
      </c>
      <c r="K71" s="187">
        <v>0</v>
      </c>
      <c r="L71" s="187">
        <v>0</v>
      </c>
      <c r="M71" s="14"/>
      <c r="N71" s="191"/>
      <c r="O71" s="14"/>
      <c r="P71" s="14"/>
      <c r="Q71" s="14"/>
      <c r="R71" s="14"/>
    </row>
    <row r="72" spans="2:18" ht="12.75">
      <c r="B72" t="s">
        <v>148</v>
      </c>
      <c r="C72" s="187">
        <v>4241.6</v>
      </c>
      <c r="D72" s="187">
        <v>4241.6</v>
      </c>
      <c r="E72" s="187">
        <v>4241.6</v>
      </c>
      <c r="F72" s="187">
        <v>4241.6</v>
      </c>
      <c r="G72" s="187">
        <v>4241.6</v>
      </c>
      <c r="H72" s="187">
        <v>4241.6</v>
      </c>
      <c r="I72" s="187">
        <v>4241.6</v>
      </c>
      <c r="J72" s="187">
        <v>4241.6</v>
      </c>
      <c r="K72" s="187">
        <v>4241.6</v>
      </c>
      <c r="L72" s="187">
        <v>4241.6</v>
      </c>
      <c r="M72" s="14"/>
      <c r="N72" s="191"/>
      <c r="O72" s="14"/>
      <c r="P72" s="14"/>
      <c r="Q72" s="14"/>
      <c r="R72" s="14"/>
    </row>
    <row r="73" spans="2:18" ht="12.75">
      <c r="B73" t="s">
        <v>149</v>
      </c>
      <c r="C73" s="187">
        <v>0</v>
      </c>
      <c r="D73" s="187">
        <v>0</v>
      </c>
      <c r="E73" s="187">
        <v>0</v>
      </c>
      <c r="F73" s="187">
        <v>0</v>
      </c>
      <c r="G73" s="187">
        <v>0</v>
      </c>
      <c r="H73" s="187">
        <v>0</v>
      </c>
      <c r="I73" s="187">
        <v>0</v>
      </c>
      <c r="J73" s="187">
        <v>0</v>
      </c>
      <c r="K73" s="187">
        <v>0</v>
      </c>
      <c r="L73" s="187">
        <v>0</v>
      </c>
      <c r="M73" s="14"/>
      <c r="N73" s="191"/>
      <c r="O73" s="14"/>
      <c r="P73" s="14"/>
      <c r="Q73" s="14"/>
      <c r="R73" s="14"/>
    </row>
    <row r="74" spans="2:18" ht="12.75">
      <c r="B74" t="s">
        <v>151</v>
      </c>
      <c r="C74" s="187">
        <v>2153</v>
      </c>
      <c r="D74" s="187">
        <v>2153</v>
      </c>
      <c r="E74" s="187">
        <v>2153</v>
      </c>
      <c r="F74" s="187">
        <v>2153</v>
      </c>
      <c r="G74" s="187">
        <v>2153</v>
      </c>
      <c r="H74" s="187">
        <v>2153</v>
      </c>
      <c r="I74" s="187">
        <v>2153</v>
      </c>
      <c r="J74" s="187">
        <v>2153</v>
      </c>
      <c r="K74" s="187">
        <v>2153</v>
      </c>
      <c r="L74" s="187">
        <v>2153</v>
      </c>
      <c r="M74" s="14"/>
      <c r="N74" s="191"/>
      <c r="O74" s="14"/>
      <c r="P74" s="14"/>
      <c r="Q74" s="14"/>
      <c r="R74" s="14"/>
    </row>
    <row r="75" spans="2:18" ht="12.75">
      <c r="B75" t="s">
        <v>152</v>
      </c>
      <c r="C75" s="187">
        <v>277.6</v>
      </c>
      <c r="D75" s="187">
        <v>277.6</v>
      </c>
      <c r="E75" s="187">
        <v>277.6</v>
      </c>
      <c r="F75" s="187">
        <v>277.6</v>
      </c>
      <c r="G75" s="187">
        <v>277.6</v>
      </c>
      <c r="H75" s="187">
        <v>277.6</v>
      </c>
      <c r="I75" s="187">
        <v>277.6</v>
      </c>
      <c r="J75" s="187">
        <v>277.6</v>
      </c>
      <c r="K75" s="187">
        <v>277.6</v>
      </c>
      <c r="L75" s="187">
        <v>277.6</v>
      </c>
      <c r="M75" s="14"/>
      <c r="N75" s="191"/>
      <c r="O75" s="14"/>
      <c r="P75" s="14"/>
      <c r="Q75" s="14"/>
      <c r="R75" s="14"/>
    </row>
    <row r="76" spans="2:18" ht="12.75">
      <c r="B76" t="s">
        <v>153</v>
      </c>
      <c r="C76" s="187">
        <v>966.8</v>
      </c>
      <c r="D76" s="187">
        <v>966.8</v>
      </c>
      <c r="E76" s="187">
        <v>966.8</v>
      </c>
      <c r="F76" s="187">
        <v>966.8</v>
      </c>
      <c r="G76" s="187">
        <v>966.8</v>
      </c>
      <c r="H76" s="187">
        <v>966.8</v>
      </c>
      <c r="I76" s="187">
        <v>966.8</v>
      </c>
      <c r="J76" s="187">
        <v>966.8</v>
      </c>
      <c r="K76" s="187">
        <v>966.8</v>
      </c>
      <c r="L76" s="187">
        <v>966.8</v>
      </c>
      <c r="M76" s="14"/>
      <c r="N76" s="191"/>
      <c r="O76" s="14"/>
      <c r="P76" s="14"/>
      <c r="Q76" s="14"/>
      <c r="R76" s="14"/>
    </row>
    <row r="77" spans="2:18" ht="12.75">
      <c r="B77" t="s">
        <v>154</v>
      </c>
      <c r="C77" s="187">
        <v>0</v>
      </c>
      <c r="D77" s="187">
        <v>0</v>
      </c>
      <c r="E77" s="187">
        <v>0</v>
      </c>
      <c r="F77" s="187">
        <v>0</v>
      </c>
      <c r="G77" s="187">
        <v>0</v>
      </c>
      <c r="H77" s="187">
        <v>0</v>
      </c>
      <c r="I77" s="187">
        <v>0</v>
      </c>
      <c r="J77" s="187">
        <v>0</v>
      </c>
      <c r="K77" s="187">
        <v>0</v>
      </c>
      <c r="L77" s="187">
        <v>0</v>
      </c>
      <c r="M77" s="14"/>
      <c r="N77" s="191"/>
      <c r="O77" s="14"/>
      <c r="P77" s="14"/>
      <c r="Q77" s="14"/>
      <c r="R77" s="14"/>
    </row>
    <row r="78" spans="2:18" ht="12.75">
      <c r="B78" t="s">
        <v>155</v>
      </c>
      <c r="C78" s="187">
        <v>18.6</v>
      </c>
      <c r="D78" s="187">
        <v>18.6</v>
      </c>
      <c r="E78" s="187">
        <v>18.6</v>
      </c>
      <c r="F78" s="187">
        <v>18.6</v>
      </c>
      <c r="G78" s="187">
        <v>18.6</v>
      </c>
      <c r="H78" s="187">
        <v>18.6</v>
      </c>
      <c r="I78" s="187">
        <v>18.6</v>
      </c>
      <c r="J78" s="187">
        <v>18.6</v>
      </c>
      <c r="K78" s="187">
        <v>18.6</v>
      </c>
      <c r="L78" s="187">
        <v>18.6</v>
      </c>
      <c r="M78" s="14"/>
      <c r="N78" s="191"/>
      <c r="O78" s="14"/>
      <c r="P78" s="14"/>
      <c r="Q78" s="14"/>
      <c r="R78" s="14"/>
    </row>
    <row r="79" spans="2:18" ht="12.75">
      <c r="B79" t="s">
        <v>156</v>
      </c>
      <c r="C79" s="187">
        <v>640</v>
      </c>
      <c r="D79" s="187">
        <v>640</v>
      </c>
      <c r="E79" s="187">
        <v>640</v>
      </c>
      <c r="F79" s="187">
        <v>640</v>
      </c>
      <c r="G79" s="187">
        <v>640</v>
      </c>
      <c r="H79" s="187">
        <v>640</v>
      </c>
      <c r="I79" s="187">
        <v>1300</v>
      </c>
      <c r="J79" s="187">
        <v>1300</v>
      </c>
      <c r="K79" s="187">
        <v>1300</v>
      </c>
      <c r="L79" s="187">
        <v>1300</v>
      </c>
      <c r="M79" s="14"/>
      <c r="N79" s="191"/>
      <c r="O79" s="14"/>
      <c r="P79" s="14"/>
      <c r="Q79" s="14"/>
      <c r="R79" s="14"/>
    </row>
    <row r="80" spans="2:18" ht="12.75">
      <c r="B80" t="s">
        <v>157</v>
      </c>
      <c r="C80" s="187">
        <v>4.8</v>
      </c>
      <c r="D80" s="187">
        <v>4.8</v>
      </c>
      <c r="E80" s="187">
        <v>4.8</v>
      </c>
      <c r="F80" s="187">
        <v>4.8</v>
      </c>
      <c r="G80" s="187">
        <v>4.8</v>
      </c>
      <c r="H80" s="187">
        <v>4.8</v>
      </c>
      <c r="I80" s="187">
        <v>4.8</v>
      </c>
      <c r="J80" s="187">
        <v>4.8</v>
      </c>
      <c r="K80" s="187">
        <v>4.8</v>
      </c>
      <c r="L80" s="187">
        <v>4.8</v>
      </c>
      <c r="M80" s="14"/>
      <c r="N80" s="191"/>
      <c r="O80" s="14"/>
      <c r="P80" s="14"/>
      <c r="Q80" s="14"/>
      <c r="R80" s="14"/>
    </row>
    <row r="81" spans="2:18" ht="12.75">
      <c r="B81" t="s">
        <v>158</v>
      </c>
      <c r="C81" s="187">
        <v>80</v>
      </c>
      <c r="D81" s="187">
        <v>80</v>
      </c>
      <c r="E81" s="187">
        <v>80</v>
      </c>
      <c r="F81" s="187">
        <v>80</v>
      </c>
      <c r="G81" s="187">
        <v>80</v>
      </c>
      <c r="H81" s="187">
        <v>80</v>
      </c>
      <c r="I81" s="187">
        <v>80</v>
      </c>
      <c r="J81" s="187">
        <v>80</v>
      </c>
      <c r="K81" s="187">
        <v>80</v>
      </c>
      <c r="L81" s="187">
        <v>80</v>
      </c>
      <c r="M81" s="14"/>
      <c r="N81" s="191"/>
      <c r="O81" s="14"/>
      <c r="P81" s="14"/>
      <c r="Q81" s="14"/>
      <c r="R81" s="14"/>
    </row>
    <row r="82" spans="2:18" ht="12.75">
      <c r="B82" t="s">
        <v>159</v>
      </c>
      <c r="C82" s="187">
        <v>1023</v>
      </c>
      <c r="D82" s="187">
        <v>1023</v>
      </c>
      <c r="E82" s="187">
        <v>1023</v>
      </c>
      <c r="F82" s="187">
        <v>1023</v>
      </c>
      <c r="G82" s="187">
        <v>1023</v>
      </c>
      <c r="H82" s="187">
        <v>1023</v>
      </c>
      <c r="I82" s="187">
        <v>1340</v>
      </c>
      <c r="J82" s="187">
        <v>1340</v>
      </c>
      <c r="K82" s="187">
        <v>1340</v>
      </c>
      <c r="L82" s="187">
        <v>1340</v>
      </c>
      <c r="M82" s="14"/>
      <c r="N82" s="191"/>
      <c r="O82" s="14"/>
      <c r="P82" s="14"/>
      <c r="Q82" s="14"/>
      <c r="R82" s="14"/>
    </row>
    <row r="83" spans="2:18" ht="12.75">
      <c r="B83" t="s">
        <v>160</v>
      </c>
      <c r="C83" s="187">
        <v>1738.6</v>
      </c>
      <c r="D83" s="187">
        <v>1738.6</v>
      </c>
      <c r="E83" s="187">
        <v>1738.6</v>
      </c>
      <c r="F83" s="187">
        <v>1738.6</v>
      </c>
      <c r="G83" s="187">
        <v>1738.6</v>
      </c>
      <c r="H83" s="187">
        <v>1738.6</v>
      </c>
      <c r="I83" s="187">
        <v>1738.6</v>
      </c>
      <c r="J83" s="187">
        <v>1738.6</v>
      </c>
      <c r="K83" s="187">
        <v>1738.6</v>
      </c>
      <c r="L83" s="187">
        <v>1738.6</v>
      </c>
      <c r="M83" s="14"/>
      <c r="N83" s="191"/>
      <c r="O83" s="14"/>
      <c r="P83" s="14"/>
      <c r="Q83" s="14"/>
      <c r="R83" s="14"/>
    </row>
    <row r="84" spans="2:18" ht="12.75">
      <c r="B84" t="s">
        <v>161</v>
      </c>
      <c r="C84" s="187">
        <v>0.9</v>
      </c>
      <c r="D84" s="187">
        <v>0.9</v>
      </c>
      <c r="E84" s="187">
        <v>0.9</v>
      </c>
      <c r="F84" s="187">
        <v>0.9</v>
      </c>
      <c r="G84" s="187">
        <v>0.9</v>
      </c>
      <c r="H84" s="187">
        <v>0.9</v>
      </c>
      <c r="I84" s="187">
        <v>0.9</v>
      </c>
      <c r="J84" s="187">
        <v>0.9</v>
      </c>
      <c r="K84" s="187">
        <v>0.9</v>
      </c>
      <c r="L84" s="187">
        <v>0.9</v>
      </c>
      <c r="M84" s="14"/>
      <c r="N84" s="191"/>
      <c r="O84" s="14"/>
      <c r="P84" s="14"/>
      <c r="Q84" s="14"/>
      <c r="R84" s="14"/>
    </row>
    <row r="85" spans="2:18" ht="12.75">
      <c r="B85" t="s">
        <v>162</v>
      </c>
      <c r="C85" s="187">
        <v>0</v>
      </c>
      <c r="D85" s="187">
        <v>0</v>
      </c>
      <c r="E85" s="187">
        <v>0</v>
      </c>
      <c r="F85" s="187">
        <v>0</v>
      </c>
      <c r="G85" s="187">
        <v>0</v>
      </c>
      <c r="H85" s="187">
        <v>0</v>
      </c>
      <c r="I85" s="187">
        <v>0</v>
      </c>
      <c r="J85" s="187">
        <v>0</v>
      </c>
      <c r="K85" s="187">
        <v>0</v>
      </c>
      <c r="L85" s="187">
        <v>0</v>
      </c>
      <c r="M85" s="14"/>
      <c r="N85" s="191"/>
      <c r="O85" s="14"/>
      <c r="P85" s="14"/>
      <c r="Q85" s="14"/>
      <c r="R85" s="14"/>
    </row>
    <row r="86" spans="2:18" ht="12.75">
      <c r="B86" t="s">
        <v>163</v>
      </c>
      <c r="C86" s="187">
        <v>0</v>
      </c>
      <c r="D86" s="187">
        <v>0</v>
      </c>
      <c r="E86" s="187">
        <v>0</v>
      </c>
      <c r="F86" s="187">
        <v>0</v>
      </c>
      <c r="G86" s="187">
        <v>0</v>
      </c>
      <c r="H86" s="187">
        <v>0</v>
      </c>
      <c r="I86" s="187">
        <v>0</v>
      </c>
      <c r="J86" s="187">
        <v>0</v>
      </c>
      <c r="K86" s="187">
        <v>0</v>
      </c>
      <c r="L86" s="187">
        <v>0</v>
      </c>
      <c r="M86" s="14"/>
      <c r="N86" s="191"/>
      <c r="O86" s="192"/>
      <c r="P86" s="14"/>
      <c r="Q86" s="14"/>
      <c r="R86" s="14"/>
    </row>
    <row r="87" spans="2:18" ht="12.75">
      <c r="B87" t="s">
        <v>164</v>
      </c>
      <c r="C87" s="187">
        <v>6494.5</v>
      </c>
      <c r="D87" s="187">
        <v>6567.6</v>
      </c>
      <c r="E87" s="187">
        <v>6567.6</v>
      </c>
      <c r="F87" s="187">
        <v>6567.6</v>
      </c>
      <c r="G87" s="187">
        <v>7947.6</v>
      </c>
      <c r="H87" s="187">
        <v>7947.6</v>
      </c>
      <c r="I87" s="187">
        <v>7947.6</v>
      </c>
      <c r="J87" s="187">
        <v>7947.6</v>
      </c>
      <c r="K87" s="187">
        <v>7947.6</v>
      </c>
      <c r="L87" s="187">
        <v>7947.6</v>
      </c>
      <c r="M87" s="14"/>
      <c r="N87" s="191"/>
      <c r="O87" s="14"/>
      <c r="P87" s="14"/>
      <c r="Q87" s="14"/>
      <c r="R87" s="14"/>
    </row>
    <row r="88" spans="2:18" ht="12.75">
      <c r="B88" t="s">
        <v>165</v>
      </c>
      <c r="C88" s="187">
        <v>0</v>
      </c>
      <c r="D88" s="187">
        <v>0</v>
      </c>
      <c r="E88" s="187">
        <v>0</v>
      </c>
      <c r="F88" s="187">
        <v>0</v>
      </c>
      <c r="G88" s="187">
        <v>0</v>
      </c>
      <c r="H88" s="187">
        <v>0</v>
      </c>
      <c r="I88" s="187">
        <v>0</v>
      </c>
      <c r="J88" s="187">
        <v>0</v>
      </c>
      <c r="K88" s="187">
        <v>0</v>
      </c>
      <c r="L88" s="187">
        <v>0</v>
      </c>
      <c r="M88" s="14"/>
      <c r="N88" s="191"/>
      <c r="O88" s="14"/>
      <c r="P88" s="14"/>
      <c r="Q88" s="14"/>
      <c r="R88" s="14"/>
    </row>
    <row r="89" spans="2:18" ht="12.75">
      <c r="B89" t="s">
        <v>166</v>
      </c>
      <c r="C89" s="187">
        <v>882</v>
      </c>
      <c r="D89" s="187">
        <v>882</v>
      </c>
      <c r="E89" s="187">
        <v>882</v>
      </c>
      <c r="F89" s="187">
        <v>882</v>
      </c>
      <c r="G89" s="187">
        <v>882</v>
      </c>
      <c r="H89" s="187">
        <v>882</v>
      </c>
      <c r="I89" s="187">
        <v>882</v>
      </c>
      <c r="J89" s="187">
        <v>882</v>
      </c>
      <c r="K89" s="187">
        <v>882</v>
      </c>
      <c r="L89" s="187">
        <v>882</v>
      </c>
      <c r="M89" s="14"/>
      <c r="N89" s="191"/>
      <c r="O89" s="14"/>
      <c r="P89" s="14"/>
      <c r="Q89" s="14"/>
      <c r="R89" s="14"/>
    </row>
    <row r="90" spans="2:18" ht="12.75">
      <c r="B90" t="s">
        <v>167</v>
      </c>
      <c r="C90" s="187">
        <v>226</v>
      </c>
      <c r="D90" s="187">
        <v>226</v>
      </c>
      <c r="E90" s="187">
        <v>226</v>
      </c>
      <c r="F90" s="187">
        <v>226</v>
      </c>
      <c r="G90" s="187">
        <v>226</v>
      </c>
      <c r="H90" s="187">
        <v>226</v>
      </c>
      <c r="I90" s="187">
        <v>226</v>
      </c>
      <c r="J90" s="187">
        <v>226</v>
      </c>
      <c r="K90" s="187">
        <v>226</v>
      </c>
      <c r="L90" s="187">
        <v>226</v>
      </c>
      <c r="M90" s="14"/>
      <c r="N90" s="191"/>
      <c r="O90" s="14"/>
      <c r="P90" s="14"/>
      <c r="Q90" s="14"/>
      <c r="R90" s="14"/>
    </row>
    <row r="91" spans="2:18" ht="12.75">
      <c r="B91" t="s">
        <v>168</v>
      </c>
      <c r="C91" s="187">
        <v>1584.5</v>
      </c>
      <c r="D91" s="187">
        <v>1584.5</v>
      </c>
      <c r="E91" s="187">
        <v>1584.5</v>
      </c>
      <c r="F91" s="187">
        <v>1584.5</v>
      </c>
      <c r="G91" s="187">
        <v>1584.5</v>
      </c>
      <c r="H91" s="187">
        <v>1584.5</v>
      </c>
      <c r="I91" s="187">
        <v>1584.5</v>
      </c>
      <c r="J91" s="187">
        <v>1584.5</v>
      </c>
      <c r="K91" s="187">
        <v>1584.5</v>
      </c>
      <c r="L91" s="187">
        <v>1584.5</v>
      </c>
      <c r="M91" s="14"/>
      <c r="N91" s="191"/>
      <c r="O91" s="14"/>
      <c r="P91" s="14"/>
      <c r="Q91" s="14"/>
      <c r="R91" s="14"/>
    </row>
    <row r="92" spans="2:18" ht="12.75">
      <c r="B92" t="s">
        <v>169</v>
      </c>
      <c r="C92" s="187">
        <v>0</v>
      </c>
      <c r="D92" s="187">
        <v>0</v>
      </c>
      <c r="E92" s="187">
        <v>0</v>
      </c>
      <c r="F92" s="187">
        <v>0</v>
      </c>
      <c r="G92" s="187">
        <v>0</v>
      </c>
      <c r="H92" s="187">
        <v>0</v>
      </c>
      <c r="I92" s="187">
        <v>0</v>
      </c>
      <c r="J92" s="187">
        <v>0</v>
      </c>
      <c r="K92" s="187">
        <v>0</v>
      </c>
      <c r="L92" s="187">
        <v>0</v>
      </c>
      <c r="M92" s="14"/>
      <c r="N92" s="191"/>
      <c r="O92" s="14"/>
      <c r="P92" s="14"/>
      <c r="Q92" s="14"/>
      <c r="R92" s="14"/>
    </row>
    <row r="93" spans="2:18" ht="12.75">
      <c r="B93" t="s">
        <v>170</v>
      </c>
      <c r="C93" s="187">
        <v>983</v>
      </c>
      <c r="D93" s="187">
        <v>983</v>
      </c>
      <c r="E93" s="187">
        <v>983</v>
      </c>
      <c r="F93" s="187">
        <v>983</v>
      </c>
      <c r="G93" s="187">
        <v>983</v>
      </c>
      <c r="H93" s="187">
        <v>983</v>
      </c>
      <c r="I93" s="187">
        <v>983</v>
      </c>
      <c r="J93" s="187">
        <v>983</v>
      </c>
      <c r="K93" s="187">
        <v>983</v>
      </c>
      <c r="L93" s="187">
        <v>983</v>
      </c>
      <c r="M93" s="14"/>
      <c r="N93" s="191"/>
      <c r="O93" s="14"/>
      <c r="P93" s="14"/>
      <c r="Q93" s="14"/>
      <c r="R93" s="14"/>
    </row>
    <row r="94" spans="2:18" ht="12.75">
      <c r="B94" t="s">
        <v>171</v>
      </c>
      <c r="C94" s="187">
        <v>0</v>
      </c>
      <c r="D94" s="187">
        <v>0</v>
      </c>
      <c r="E94" s="187">
        <v>0</v>
      </c>
      <c r="F94" s="187">
        <v>0</v>
      </c>
      <c r="G94" s="187">
        <v>0</v>
      </c>
      <c r="H94" s="187">
        <v>0</v>
      </c>
      <c r="I94" s="187">
        <v>0</v>
      </c>
      <c r="J94" s="187">
        <v>0</v>
      </c>
      <c r="K94" s="187">
        <v>0</v>
      </c>
      <c r="L94" s="187">
        <v>0</v>
      </c>
      <c r="M94" s="14"/>
      <c r="N94" s="191"/>
      <c r="O94" s="14"/>
      <c r="P94" s="14"/>
      <c r="Q94" s="14"/>
      <c r="R94" s="14"/>
    </row>
    <row r="95" spans="2:18" ht="12.75">
      <c r="B95" t="s">
        <v>172</v>
      </c>
      <c r="C95" s="187">
        <v>0</v>
      </c>
      <c r="D95" s="187">
        <v>0</v>
      </c>
      <c r="E95" s="187">
        <v>0</v>
      </c>
      <c r="F95" s="187">
        <v>0</v>
      </c>
      <c r="G95" s="187">
        <v>0</v>
      </c>
      <c r="H95" s="187">
        <v>0</v>
      </c>
      <c r="I95" s="187">
        <v>0</v>
      </c>
      <c r="J95" s="187">
        <v>0</v>
      </c>
      <c r="K95" s="187">
        <v>0</v>
      </c>
      <c r="L95" s="187">
        <v>0</v>
      </c>
      <c r="M95" s="14"/>
      <c r="N95" s="191"/>
      <c r="O95" s="14"/>
      <c r="P95" s="14"/>
      <c r="Q95" s="14"/>
      <c r="R95" s="14"/>
    </row>
    <row r="96" spans="2:18" ht="12.75">
      <c r="B96" t="s">
        <v>173</v>
      </c>
      <c r="C96" s="187">
        <v>296</v>
      </c>
      <c r="D96" s="187">
        <v>296</v>
      </c>
      <c r="E96" s="187">
        <v>306.5</v>
      </c>
      <c r="F96" s="187">
        <v>306.5</v>
      </c>
      <c r="G96" s="187">
        <v>306.5</v>
      </c>
      <c r="H96" s="187">
        <v>306.5</v>
      </c>
      <c r="I96" s="187">
        <v>306.5</v>
      </c>
      <c r="J96" s="187">
        <v>306.5</v>
      </c>
      <c r="K96" s="187">
        <v>306.5</v>
      </c>
      <c r="L96" s="187">
        <v>306.5</v>
      </c>
      <c r="M96" s="14"/>
      <c r="N96" s="191"/>
      <c r="O96" s="14"/>
      <c r="P96" s="14"/>
      <c r="Q96" s="14"/>
      <c r="R96" s="14"/>
    </row>
    <row r="97" spans="2:18" ht="12.75">
      <c r="B97" t="s">
        <v>174</v>
      </c>
      <c r="C97" s="187">
        <v>112.3</v>
      </c>
      <c r="D97" s="187">
        <v>112.3</v>
      </c>
      <c r="E97" s="187">
        <v>112.3</v>
      </c>
      <c r="F97" s="187">
        <v>112.3</v>
      </c>
      <c r="G97" s="187">
        <v>112.3</v>
      </c>
      <c r="H97" s="187">
        <v>112.3</v>
      </c>
      <c r="I97" s="187">
        <v>112.3</v>
      </c>
      <c r="J97" s="187">
        <v>112.3</v>
      </c>
      <c r="K97" s="187">
        <v>112.3</v>
      </c>
      <c r="L97" s="187">
        <v>112.3</v>
      </c>
      <c r="M97" s="14"/>
      <c r="N97" s="191"/>
      <c r="O97" s="14"/>
      <c r="P97" s="14"/>
      <c r="Q97" s="14"/>
      <c r="R97" s="14"/>
    </row>
    <row r="98" spans="2:18" ht="12.75">
      <c r="B98" t="s">
        <v>175</v>
      </c>
      <c r="C98" s="187">
        <v>0</v>
      </c>
      <c r="D98" s="187">
        <v>0</v>
      </c>
      <c r="E98" s="187">
        <v>0</v>
      </c>
      <c r="F98" s="187">
        <v>0</v>
      </c>
      <c r="G98" s="187">
        <v>0</v>
      </c>
      <c r="H98" s="187">
        <v>0</v>
      </c>
      <c r="I98" s="187">
        <v>0</v>
      </c>
      <c r="J98" s="187">
        <v>0</v>
      </c>
      <c r="K98" s="187">
        <v>0</v>
      </c>
      <c r="L98" s="187">
        <v>0</v>
      </c>
      <c r="M98" s="14"/>
      <c r="N98" s="191"/>
      <c r="O98" s="14"/>
      <c r="P98" s="14"/>
      <c r="Q98" s="14"/>
      <c r="R98" s="14"/>
    </row>
    <row r="99" spans="2:18" ht="12.75">
      <c r="B99" t="s">
        <v>176</v>
      </c>
      <c r="C99" s="187">
        <v>575</v>
      </c>
      <c r="D99" s="187">
        <v>1154</v>
      </c>
      <c r="E99" s="187">
        <v>1154</v>
      </c>
      <c r="F99" s="187">
        <v>1154</v>
      </c>
      <c r="G99" s="187">
        <v>1154</v>
      </c>
      <c r="H99" s="187">
        <v>1154</v>
      </c>
      <c r="I99" s="187">
        <v>1154</v>
      </c>
      <c r="J99" s="187">
        <v>1154</v>
      </c>
      <c r="K99" s="187">
        <v>1154</v>
      </c>
      <c r="L99" s="187">
        <v>1154</v>
      </c>
      <c r="M99" s="14"/>
      <c r="N99" s="191"/>
      <c r="O99" s="14"/>
      <c r="P99" s="14"/>
      <c r="Q99" s="14"/>
      <c r="R99" s="14"/>
    </row>
    <row r="100" spans="2:18" ht="12.75">
      <c r="B100" t="s">
        <v>177</v>
      </c>
      <c r="C100" s="187">
        <v>0</v>
      </c>
      <c r="D100" s="187">
        <v>0</v>
      </c>
      <c r="E100" s="187">
        <v>0</v>
      </c>
      <c r="F100" s="187">
        <v>0</v>
      </c>
      <c r="G100" s="187">
        <v>0</v>
      </c>
      <c r="H100" s="187">
        <v>0</v>
      </c>
      <c r="I100" s="187">
        <v>0</v>
      </c>
      <c r="J100" s="187">
        <v>0</v>
      </c>
      <c r="K100" s="187">
        <v>0</v>
      </c>
      <c r="L100" s="187">
        <v>0</v>
      </c>
      <c r="M100" s="14"/>
      <c r="N100" s="191"/>
      <c r="O100" s="14"/>
      <c r="P100" s="14"/>
      <c r="Q100" s="14"/>
      <c r="R100" s="14"/>
    </row>
    <row r="101" spans="2:18" ht="12.75">
      <c r="B101" t="s">
        <v>178</v>
      </c>
      <c r="C101" s="187">
        <v>0</v>
      </c>
      <c r="D101" s="187">
        <v>0</v>
      </c>
      <c r="E101" s="187">
        <v>0</v>
      </c>
      <c r="F101" s="187">
        <v>0</v>
      </c>
      <c r="G101" s="187">
        <v>0</v>
      </c>
      <c r="H101" s="187">
        <v>0</v>
      </c>
      <c r="I101" s="187">
        <v>0</v>
      </c>
      <c r="J101" s="187">
        <v>0</v>
      </c>
      <c r="K101" s="187">
        <v>0</v>
      </c>
      <c r="L101" s="187">
        <v>0</v>
      </c>
      <c r="M101" s="14"/>
      <c r="N101" s="191"/>
      <c r="O101" s="14"/>
      <c r="P101" s="14"/>
      <c r="Q101" s="14"/>
      <c r="R101" s="14"/>
    </row>
    <row r="102" spans="2:18" ht="12.75">
      <c r="B102" t="s">
        <v>179</v>
      </c>
      <c r="C102" s="187">
        <v>0</v>
      </c>
      <c r="D102" s="187">
        <v>0</v>
      </c>
      <c r="E102" s="187">
        <v>0</v>
      </c>
      <c r="F102" s="187">
        <v>0</v>
      </c>
      <c r="G102" s="187">
        <v>0</v>
      </c>
      <c r="H102" s="187">
        <v>0</v>
      </c>
      <c r="I102" s="187">
        <v>0</v>
      </c>
      <c r="J102" s="187">
        <v>0</v>
      </c>
      <c r="K102" s="187">
        <v>0</v>
      </c>
      <c r="L102" s="187">
        <v>0</v>
      </c>
      <c r="M102" s="14"/>
      <c r="N102" s="191"/>
      <c r="O102" s="14"/>
      <c r="P102" s="14"/>
      <c r="Q102" s="14"/>
      <c r="R102" s="14"/>
    </row>
    <row r="103" spans="2:18" ht="12.75">
      <c r="B103" t="s">
        <v>180</v>
      </c>
      <c r="C103" s="187">
        <v>0</v>
      </c>
      <c r="D103" s="187">
        <v>0</v>
      </c>
      <c r="E103" s="187">
        <v>0</v>
      </c>
      <c r="F103" s="187">
        <v>0</v>
      </c>
      <c r="G103" s="187">
        <v>0</v>
      </c>
      <c r="H103" s="187">
        <v>0</v>
      </c>
      <c r="I103" s="187">
        <v>0</v>
      </c>
      <c r="J103" s="187">
        <v>0</v>
      </c>
      <c r="K103" s="187">
        <v>0</v>
      </c>
      <c r="L103" s="187">
        <v>0</v>
      </c>
      <c r="M103" s="14"/>
      <c r="N103" s="191"/>
      <c r="O103" s="14"/>
      <c r="P103" s="14"/>
      <c r="Q103" s="14"/>
      <c r="R103" s="14"/>
    </row>
    <row r="104" spans="2:18" ht="12.75">
      <c r="B104" t="s">
        <v>181</v>
      </c>
      <c r="C104" s="187">
        <v>269</v>
      </c>
      <c r="D104" s="187">
        <v>269</v>
      </c>
      <c r="E104" s="187">
        <v>269</v>
      </c>
      <c r="F104" s="187">
        <v>269</v>
      </c>
      <c r="G104" s="187">
        <v>269</v>
      </c>
      <c r="H104" s="187">
        <v>269</v>
      </c>
      <c r="I104" s="187">
        <v>269</v>
      </c>
      <c r="J104" s="187">
        <v>269</v>
      </c>
      <c r="K104" s="187">
        <v>269</v>
      </c>
      <c r="L104" s="187">
        <v>269</v>
      </c>
      <c r="M104" s="14"/>
      <c r="N104" s="191"/>
      <c r="O104" s="14"/>
      <c r="P104" s="14"/>
      <c r="Q104" s="14"/>
      <c r="R104" s="14"/>
    </row>
    <row r="105" spans="2:18" ht="12.75">
      <c r="B105" t="s">
        <v>182</v>
      </c>
      <c r="C105" s="187">
        <v>0</v>
      </c>
      <c r="D105" s="187">
        <v>0</v>
      </c>
      <c r="E105" s="187">
        <v>0</v>
      </c>
      <c r="F105" s="187">
        <v>0</v>
      </c>
      <c r="G105" s="187">
        <v>0</v>
      </c>
      <c r="H105" s="187">
        <v>0</v>
      </c>
      <c r="I105" s="187">
        <v>0</v>
      </c>
      <c r="J105" s="187">
        <v>0</v>
      </c>
      <c r="K105" s="187">
        <v>0</v>
      </c>
      <c r="L105" s="187">
        <v>0</v>
      </c>
      <c r="M105" s="14"/>
      <c r="N105" s="191"/>
      <c r="O105" s="14"/>
      <c r="P105" s="14"/>
      <c r="Q105" s="14"/>
      <c r="R105" s="14"/>
    </row>
    <row r="106" spans="2:18" ht="12.75">
      <c r="B106" t="s">
        <v>183</v>
      </c>
      <c r="C106" s="187">
        <v>0</v>
      </c>
      <c r="D106" s="187">
        <v>0</v>
      </c>
      <c r="E106" s="187">
        <v>0</v>
      </c>
      <c r="F106" s="187">
        <v>0</v>
      </c>
      <c r="G106" s="187">
        <v>0</v>
      </c>
      <c r="H106" s="187">
        <v>0</v>
      </c>
      <c r="I106" s="187">
        <v>0</v>
      </c>
      <c r="J106" s="187">
        <v>0</v>
      </c>
      <c r="K106" s="187">
        <v>0</v>
      </c>
      <c r="L106" s="187">
        <v>0</v>
      </c>
      <c r="M106" s="14"/>
      <c r="N106" s="191"/>
      <c r="O106" s="14"/>
      <c r="P106" s="14"/>
      <c r="Q106" s="14"/>
      <c r="R106" s="14"/>
    </row>
    <row r="107" spans="2:18" ht="12.75">
      <c r="B107" t="s">
        <v>184</v>
      </c>
      <c r="C107" s="187">
        <v>1879.1</v>
      </c>
      <c r="D107" s="187">
        <v>1879.1</v>
      </c>
      <c r="E107" s="187">
        <v>1879.1</v>
      </c>
      <c r="F107" s="187">
        <v>1879.1</v>
      </c>
      <c r="G107" s="187">
        <v>1879.1</v>
      </c>
      <c r="H107" s="187">
        <v>1879.1</v>
      </c>
      <c r="I107" s="187">
        <v>1879.1</v>
      </c>
      <c r="J107" s="187">
        <v>1879.1</v>
      </c>
      <c r="K107" s="187">
        <v>1879.1</v>
      </c>
      <c r="L107" s="187">
        <v>1879.1</v>
      </c>
      <c r="M107" s="14"/>
      <c r="N107" s="191"/>
      <c r="O107" s="14"/>
      <c r="P107" s="14"/>
      <c r="Q107" s="14"/>
      <c r="R107" s="14"/>
    </row>
    <row r="108" spans="2:18" ht="12.75">
      <c r="B108" t="s">
        <v>185</v>
      </c>
      <c r="C108" s="187">
        <v>0</v>
      </c>
      <c r="D108" s="187">
        <v>0</v>
      </c>
      <c r="E108" s="187">
        <v>0</v>
      </c>
      <c r="F108" s="187">
        <v>0</v>
      </c>
      <c r="G108" s="187">
        <v>0</v>
      </c>
      <c r="H108" s="187">
        <v>0</v>
      </c>
      <c r="I108" s="187">
        <v>0</v>
      </c>
      <c r="J108" s="187">
        <v>0</v>
      </c>
      <c r="K108" s="187">
        <v>0</v>
      </c>
      <c r="L108" s="187">
        <v>0</v>
      </c>
      <c r="M108" s="14"/>
      <c r="N108" s="191"/>
      <c r="O108" s="14"/>
      <c r="P108" s="14"/>
      <c r="Q108" s="14"/>
      <c r="R108" s="14"/>
    </row>
    <row r="109" spans="2:18" ht="12.75">
      <c r="B109" t="s">
        <v>186</v>
      </c>
      <c r="C109" s="187">
        <v>59.7</v>
      </c>
      <c r="D109" s="187">
        <v>59.7</v>
      </c>
      <c r="E109" s="187">
        <v>59.7</v>
      </c>
      <c r="F109" s="187">
        <v>77.3</v>
      </c>
      <c r="G109" s="187">
        <v>77.3</v>
      </c>
      <c r="H109" s="187">
        <v>77.3</v>
      </c>
      <c r="I109" s="187">
        <v>77.3</v>
      </c>
      <c r="J109" s="187">
        <v>77.3</v>
      </c>
      <c r="K109" s="187">
        <v>77.3</v>
      </c>
      <c r="L109" s="187">
        <v>77.3</v>
      </c>
      <c r="M109" s="14"/>
      <c r="N109" s="191"/>
      <c r="O109" s="14"/>
      <c r="P109" s="14"/>
      <c r="Q109" s="14"/>
      <c r="R109" s="14"/>
    </row>
    <row r="110" spans="2:18" ht="12.75">
      <c r="B110" t="s">
        <v>187</v>
      </c>
      <c r="C110" s="187">
        <v>0</v>
      </c>
      <c r="D110" s="187">
        <v>0</v>
      </c>
      <c r="E110" s="187">
        <v>0</v>
      </c>
      <c r="F110" s="187">
        <v>0</v>
      </c>
      <c r="G110" s="187">
        <v>0</v>
      </c>
      <c r="H110" s="187">
        <v>0</v>
      </c>
      <c r="I110" s="187">
        <v>0</v>
      </c>
      <c r="J110" s="187">
        <v>0</v>
      </c>
      <c r="K110" s="187">
        <v>0</v>
      </c>
      <c r="L110" s="187">
        <v>0</v>
      </c>
      <c r="M110" s="14"/>
      <c r="N110" s="191"/>
      <c r="O110" s="14"/>
      <c r="P110" s="14"/>
      <c r="Q110" s="14"/>
      <c r="R110" s="14"/>
    </row>
    <row r="111" spans="2:18" ht="12.75">
      <c r="B111" t="s">
        <v>188</v>
      </c>
      <c r="C111" s="187">
        <v>0</v>
      </c>
      <c r="D111" s="187">
        <v>0</v>
      </c>
      <c r="E111" s="187">
        <v>0</v>
      </c>
      <c r="F111" s="187">
        <v>0</v>
      </c>
      <c r="G111" s="187">
        <v>0</v>
      </c>
      <c r="H111" s="187">
        <v>0</v>
      </c>
      <c r="I111" s="187">
        <v>0</v>
      </c>
      <c r="J111" s="187">
        <v>0</v>
      </c>
      <c r="K111" s="187">
        <v>0</v>
      </c>
      <c r="L111" s="187">
        <v>0</v>
      </c>
      <c r="M111" s="14"/>
      <c r="N111" s="191"/>
      <c r="O111" s="14"/>
      <c r="P111" s="14"/>
      <c r="Q111" s="14"/>
      <c r="R111" s="14"/>
    </row>
    <row r="112" spans="2:18" ht="12.75">
      <c r="B112" t="s">
        <v>189</v>
      </c>
      <c r="C112" s="187">
        <v>0</v>
      </c>
      <c r="D112" s="187">
        <v>0</v>
      </c>
      <c r="E112" s="187">
        <v>0</v>
      </c>
      <c r="F112" s="187">
        <v>0</v>
      </c>
      <c r="G112" s="187">
        <v>0</v>
      </c>
      <c r="H112" s="187">
        <v>0</v>
      </c>
      <c r="I112" s="187">
        <v>0</v>
      </c>
      <c r="J112" s="187">
        <v>0</v>
      </c>
      <c r="K112" s="187">
        <v>0</v>
      </c>
      <c r="L112" s="187">
        <v>0</v>
      </c>
      <c r="M112" s="14"/>
      <c r="N112" s="191"/>
      <c r="O112" s="14"/>
      <c r="P112" s="14"/>
      <c r="Q112" s="14"/>
      <c r="R112" s="14"/>
    </row>
    <row r="113" spans="2:18" ht="12.75">
      <c r="B113" t="s">
        <v>190</v>
      </c>
      <c r="C113" s="187">
        <v>0</v>
      </c>
      <c r="D113" s="187">
        <v>0</v>
      </c>
      <c r="E113" s="187">
        <v>0</v>
      </c>
      <c r="F113" s="187">
        <v>0</v>
      </c>
      <c r="G113" s="187">
        <v>0</v>
      </c>
      <c r="H113" s="187">
        <v>0</v>
      </c>
      <c r="I113" s="187">
        <v>0</v>
      </c>
      <c r="J113" s="187">
        <v>0</v>
      </c>
      <c r="K113" s="187">
        <v>0</v>
      </c>
      <c r="L113" s="187">
        <v>0</v>
      </c>
      <c r="M113" s="14"/>
      <c r="N113" s="191"/>
      <c r="O113" s="14"/>
      <c r="P113" s="14"/>
      <c r="Q113" s="14"/>
      <c r="R113" s="14"/>
    </row>
    <row r="114" spans="2:18" ht="12.75">
      <c r="B114" t="s">
        <v>191</v>
      </c>
      <c r="C114" s="187">
        <v>0</v>
      </c>
      <c r="D114" s="187">
        <v>0</v>
      </c>
      <c r="E114" s="187">
        <v>0</v>
      </c>
      <c r="F114" s="187">
        <v>0</v>
      </c>
      <c r="G114" s="187">
        <v>0</v>
      </c>
      <c r="H114" s="187">
        <v>0</v>
      </c>
      <c r="I114" s="187">
        <v>0</v>
      </c>
      <c r="J114" s="187">
        <v>0</v>
      </c>
      <c r="K114" s="187">
        <v>0</v>
      </c>
      <c r="L114" s="187">
        <v>0</v>
      </c>
      <c r="M114" s="14"/>
      <c r="N114" s="191"/>
      <c r="O114" s="14"/>
      <c r="P114" s="14"/>
      <c r="Q114" s="14"/>
      <c r="R114" s="14"/>
    </row>
    <row r="115" spans="2:18" ht="12.75">
      <c r="B115" t="s">
        <v>192</v>
      </c>
      <c r="C115" s="187">
        <v>0</v>
      </c>
      <c r="D115" s="187">
        <v>0</v>
      </c>
      <c r="E115" s="187">
        <v>0</v>
      </c>
      <c r="F115" s="187">
        <v>0</v>
      </c>
      <c r="G115" s="187">
        <v>0</v>
      </c>
      <c r="H115" s="187">
        <v>0</v>
      </c>
      <c r="I115" s="187">
        <v>0</v>
      </c>
      <c r="J115" s="187">
        <v>0</v>
      </c>
      <c r="K115" s="187">
        <v>0</v>
      </c>
      <c r="L115" s="187">
        <v>0</v>
      </c>
      <c r="M115" s="14"/>
      <c r="N115" s="191"/>
      <c r="O115" s="14"/>
      <c r="P115" s="14"/>
      <c r="Q115" s="14"/>
      <c r="R115" s="14"/>
    </row>
    <row r="116" spans="2:18" ht="12.75">
      <c r="B116" t="s">
        <v>193</v>
      </c>
      <c r="C116" s="187">
        <v>0</v>
      </c>
      <c r="D116" s="187">
        <v>0</v>
      </c>
      <c r="E116" s="187">
        <v>0</v>
      </c>
      <c r="F116" s="187">
        <v>0</v>
      </c>
      <c r="G116" s="187">
        <v>0</v>
      </c>
      <c r="H116" s="187">
        <v>0</v>
      </c>
      <c r="I116" s="187">
        <v>0</v>
      </c>
      <c r="J116" s="187">
        <v>0</v>
      </c>
      <c r="K116" s="187">
        <v>0</v>
      </c>
      <c r="L116" s="187">
        <v>0</v>
      </c>
      <c r="M116" s="14"/>
      <c r="N116" s="191"/>
      <c r="O116" s="14"/>
      <c r="P116" s="14"/>
      <c r="Q116" s="14"/>
      <c r="R116" s="14"/>
    </row>
    <row r="117" spans="2:18" ht="12.75">
      <c r="B117" t="s">
        <v>194</v>
      </c>
      <c r="C117" s="187">
        <v>0</v>
      </c>
      <c r="D117" s="187">
        <v>0</v>
      </c>
      <c r="E117" s="187">
        <v>0</v>
      </c>
      <c r="F117" s="187">
        <v>0</v>
      </c>
      <c r="G117" s="187">
        <v>0</v>
      </c>
      <c r="H117" s="187">
        <v>0</v>
      </c>
      <c r="I117" s="187">
        <v>0</v>
      </c>
      <c r="J117" s="187">
        <v>0</v>
      </c>
      <c r="K117" s="187">
        <v>0</v>
      </c>
      <c r="L117" s="187">
        <v>0</v>
      </c>
      <c r="M117" s="14"/>
      <c r="N117" s="191"/>
      <c r="O117" s="14"/>
      <c r="P117" s="14"/>
      <c r="Q117" s="14"/>
      <c r="R117" s="14"/>
    </row>
    <row r="118" spans="2:18" ht="12.75">
      <c r="B118" t="s">
        <v>195</v>
      </c>
      <c r="C118" s="187">
        <v>1311.6</v>
      </c>
      <c r="D118" s="187">
        <v>1311.6</v>
      </c>
      <c r="E118" s="187">
        <v>1311.6</v>
      </c>
      <c r="F118" s="187">
        <v>1311.6</v>
      </c>
      <c r="G118" s="187">
        <v>1311.6</v>
      </c>
      <c r="H118" s="187">
        <v>1311.6</v>
      </c>
      <c r="I118" s="187">
        <v>1311.6</v>
      </c>
      <c r="J118" s="187">
        <v>1311.6</v>
      </c>
      <c r="K118" s="187">
        <v>1311.6</v>
      </c>
      <c r="L118" s="187">
        <v>1311.6</v>
      </c>
      <c r="M118" s="14"/>
      <c r="N118" s="191"/>
      <c r="O118" s="14"/>
      <c r="P118" s="14"/>
      <c r="Q118" s="14"/>
      <c r="R118" s="14"/>
    </row>
    <row r="119" spans="2:18" ht="12.75">
      <c r="B119" t="s">
        <v>196</v>
      </c>
      <c r="C119" s="187">
        <v>0</v>
      </c>
      <c r="D119" s="187">
        <v>0</v>
      </c>
      <c r="E119" s="187">
        <v>0</v>
      </c>
      <c r="F119" s="187">
        <v>0</v>
      </c>
      <c r="G119" s="187">
        <v>0</v>
      </c>
      <c r="H119" s="187">
        <v>0</v>
      </c>
      <c r="I119" s="187">
        <v>0</v>
      </c>
      <c r="J119" s="187">
        <v>0</v>
      </c>
      <c r="K119" s="187">
        <v>0</v>
      </c>
      <c r="L119" s="187">
        <v>0</v>
      </c>
      <c r="M119" s="14"/>
      <c r="N119" s="191"/>
      <c r="O119" s="14"/>
      <c r="P119" s="14"/>
      <c r="Q119" s="14"/>
      <c r="R119" s="14"/>
    </row>
    <row r="120" spans="2:18" ht="12.75">
      <c r="B120" t="s">
        <v>197</v>
      </c>
      <c r="C120" s="187">
        <v>0</v>
      </c>
      <c r="D120" s="187">
        <v>0</v>
      </c>
      <c r="E120" s="187">
        <v>0</v>
      </c>
      <c r="F120" s="187">
        <v>0</v>
      </c>
      <c r="G120" s="187">
        <v>0</v>
      </c>
      <c r="H120" s="187">
        <v>0</v>
      </c>
      <c r="I120" s="187">
        <v>0</v>
      </c>
      <c r="J120" s="187">
        <v>0</v>
      </c>
      <c r="K120" s="187">
        <v>0</v>
      </c>
      <c r="L120" s="187">
        <v>0</v>
      </c>
      <c r="M120" s="14"/>
      <c r="N120" s="191"/>
      <c r="O120" s="14"/>
      <c r="P120" s="14"/>
      <c r="Q120" s="14"/>
      <c r="R120" s="14"/>
    </row>
    <row r="121" spans="2:18" ht="12.75">
      <c r="B121" t="s">
        <v>198</v>
      </c>
      <c r="C121" s="187">
        <v>0</v>
      </c>
      <c r="D121" s="187">
        <v>0</v>
      </c>
      <c r="E121" s="187">
        <v>0</v>
      </c>
      <c r="F121" s="187">
        <v>0</v>
      </c>
      <c r="G121" s="187">
        <v>0</v>
      </c>
      <c r="H121" s="187">
        <v>0</v>
      </c>
      <c r="I121" s="187">
        <v>0</v>
      </c>
      <c r="J121" s="187">
        <v>0</v>
      </c>
      <c r="K121" s="187">
        <v>0</v>
      </c>
      <c r="L121" s="187">
        <v>0</v>
      </c>
      <c r="M121" s="14"/>
      <c r="N121" s="191"/>
      <c r="O121" s="14"/>
      <c r="P121" s="14"/>
      <c r="Q121" s="14"/>
      <c r="R121" s="14"/>
    </row>
    <row r="122" spans="2:18" ht="12.75">
      <c r="B122" t="s">
        <v>199</v>
      </c>
      <c r="C122" s="187">
        <v>0</v>
      </c>
      <c r="D122" s="187">
        <v>0</v>
      </c>
      <c r="E122" s="187">
        <v>0</v>
      </c>
      <c r="F122" s="187">
        <v>0</v>
      </c>
      <c r="G122" s="187">
        <v>0</v>
      </c>
      <c r="H122" s="187">
        <v>0</v>
      </c>
      <c r="I122" s="187">
        <v>0</v>
      </c>
      <c r="J122" s="187">
        <v>0</v>
      </c>
      <c r="K122" s="187">
        <v>0</v>
      </c>
      <c r="L122" s="187">
        <v>0</v>
      </c>
      <c r="M122" s="14"/>
      <c r="N122" s="191"/>
      <c r="O122" s="14"/>
      <c r="P122" s="14"/>
      <c r="Q122" s="14"/>
      <c r="R122" s="14"/>
    </row>
    <row r="123" spans="2:18" ht="12.75">
      <c r="B123" t="s">
        <v>200</v>
      </c>
      <c r="C123" s="187">
        <v>1689</v>
      </c>
      <c r="D123" s="187">
        <v>1689</v>
      </c>
      <c r="E123" s="187">
        <v>1689</v>
      </c>
      <c r="F123" s="187">
        <v>1689</v>
      </c>
      <c r="G123" s="187">
        <v>1689</v>
      </c>
      <c r="H123" s="187">
        <v>1689</v>
      </c>
      <c r="I123" s="187">
        <v>1689</v>
      </c>
      <c r="J123" s="187">
        <v>1689</v>
      </c>
      <c r="K123" s="187">
        <v>1689</v>
      </c>
      <c r="L123" s="187">
        <v>1689</v>
      </c>
      <c r="M123" s="14"/>
      <c r="N123" s="191"/>
      <c r="O123" s="14"/>
      <c r="P123" s="14"/>
      <c r="Q123" s="14"/>
      <c r="R123" s="14"/>
    </row>
    <row r="124" spans="2:18" ht="12.75">
      <c r="B124" t="s">
        <v>705</v>
      </c>
      <c r="C124" s="187">
        <v>0</v>
      </c>
      <c r="D124" s="187">
        <v>0</v>
      </c>
      <c r="E124" s="187">
        <v>0</v>
      </c>
      <c r="F124" s="187">
        <v>0</v>
      </c>
      <c r="G124" s="187">
        <v>0</v>
      </c>
      <c r="H124" s="187">
        <v>0</v>
      </c>
      <c r="I124" s="187">
        <v>0</v>
      </c>
      <c r="J124" s="187">
        <v>0</v>
      </c>
      <c r="K124" s="187">
        <v>0</v>
      </c>
      <c r="L124" s="187">
        <v>0</v>
      </c>
      <c r="M124" s="14"/>
      <c r="N124" s="191"/>
      <c r="O124" s="14"/>
      <c r="P124" s="14"/>
      <c r="Q124" s="14"/>
      <c r="R124" s="14"/>
    </row>
    <row r="125" spans="2:18" ht="12.75">
      <c r="B125" t="s">
        <v>201</v>
      </c>
      <c r="C125" s="187">
        <v>492</v>
      </c>
      <c r="D125" s="187">
        <v>492</v>
      </c>
      <c r="E125" s="187">
        <v>492</v>
      </c>
      <c r="F125" s="187">
        <v>492</v>
      </c>
      <c r="G125" s="187">
        <v>492</v>
      </c>
      <c r="H125" s="187">
        <v>492</v>
      </c>
      <c r="I125" s="187">
        <v>492</v>
      </c>
      <c r="J125" s="187">
        <v>492</v>
      </c>
      <c r="K125" s="187">
        <v>492</v>
      </c>
      <c r="L125" s="187">
        <v>492</v>
      </c>
      <c r="M125" s="14"/>
      <c r="N125" s="191"/>
      <c r="O125" s="14"/>
      <c r="P125" s="14"/>
      <c r="Q125" s="14"/>
      <c r="R125" s="14"/>
    </row>
    <row r="126" spans="2:18" ht="12.75">
      <c r="B126" t="s">
        <v>202</v>
      </c>
      <c r="C126" s="187">
        <v>0</v>
      </c>
      <c r="D126" s="187">
        <v>0</v>
      </c>
      <c r="E126" s="187">
        <v>0</v>
      </c>
      <c r="F126" s="187">
        <v>0</v>
      </c>
      <c r="G126" s="187">
        <v>0</v>
      </c>
      <c r="H126" s="187">
        <v>0</v>
      </c>
      <c r="I126" s="187">
        <v>0</v>
      </c>
      <c r="J126" s="187">
        <v>0</v>
      </c>
      <c r="K126" s="187">
        <v>0</v>
      </c>
      <c r="L126" s="187">
        <v>0</v>
      </c>
      <c r="M126" s="14"/>
      <c r="N126" s="191"/>
      <c r="O126" s="14"/>
      <c r="P126" s="14"/>
      <c r="Q126" s="14"/>
      <c r="R126" s="14"/>
    </row>
    <row r="127" spans="2:18" ht="12.75">
      <c r="B127" t="s">
        <v>203</v>
      </c>
      <c r="C127" s="187">
        <v>0</v>
      </c>
      <c r="D127" s="187">
        <v>0</v>
      </c>
      <c r="E127" s="187">
        <v>0</v>
      </c>
      <c r="F127" s="187">
        <v>0</v>
      </c>
      <c r="G127" s="187">
        <v>0</v>
      </c>
      <c r="H127" s="187">
        <v>0</v>
      </c>
      <c r="I127" s="187">
        <v>0</v>
      </c>
      <c r="J127" s="187">
        <v>0</v>
      </c>
      <c r="K127" s="187">
        <v>0</v>
      </c>
      <c r="L127" s="187">
        <v>0</v>
      </c>
      <c r="M127" s="14"/>
      <c r="N127" s="191"/>
      <c r="O127" s="14"/>
      <c r="P127" s="14"/>
      <c r="Q127" s="14"/>
      <c r="R127" s="14"/>
    </row>
    <row r="128" spans="2:18" ht="12.75">
      <c r="B128" t="s">
        <v>204</v>
      </c>
      <c r="C128" s="187">
        <v>10.8</v>
      </c>
      <c r="D128" s="187">
        <v>10.8</v>
      </c>
      <c r="E128" s="187">
        <v>10.8</v>
      </c>
      <c r="F128" s="187">
        <v>10.8</v>
      </c>
      <c r="G128" s="187">
        <v>10.8</v>
      </c>
      <c r="H128" s="187">
        <v>10.8</v>
      </c>
      <c r="I128" s="187">
        <v>10.8</v>
      </c>
      <c r="J128" s="187">
        <v>10.8</v>
      </c>
      <c r="K128" s="187">
        <v>10.8</v>
      </c>
      <c r="L128" s="187">
        <v>10.8</v>
      </c>
      <c r="M128" s="14"/>
      <c r="N128" s="191"/>
      <c r="O128" s="14"/>
      <c r="P128" s="14"/>
      <c r="Q128" s="14"/>
      <c r="R128" s="14"/>
    </row>
    <row r="129" spans="2:18" ht="12.75">
      <c r="B129" t="s">
        <v>205</v>
      </c>
      <c r="C129" s="187">
        <v>0</v>
      </c>
      <c r="D129" s="187">
        <v>0</v>
      </c>
      <c r="E129" s="187">
        <v>0</v>
      </c>
      <c r="F129" s="187">
        <v>0</v>
      </c>
      <c r="G129" s="187">
        <v>0</v>
      </c>
      <c r="H129" s="187">
        <v>0</v>
      </c>
      <c r="I129" s="187">
        <v>0</v>
      </c>
      <c r="J129" s="187">
        <v>0</v>
      </c>
      <c r="K129" s="187">
        <v>0</v>
      </c>
      <c r="L129" s="187">
        <v>0</v>
      </c>
      <c r="M129" s="14"/>
      <c r="N129" s="191"/>
      <c r="O129" s="14"/>
      <c r="P129" s="14"/>
      <c r="Q129" s="14"/>
      <c r="R129" s="14"/>
    </row>
    <row r="130" spans="2:18" ht="12.75">
      <c r="B130" t="s">
        <v>206</v>
      </c>
      <c r="C130" s="187">
        <v>2724</v>
      </c>
      <c r="D130" s="187">
        <v>2724</v>
      </c>
      <c r="E130" s="187">
        <v>2724</v>
      </c>
      <c r="F130" s="187">
        <v>2724</v>
      </c>
      <c r="G130" s="187">
        <v>2724</v>
      </c>
      <c r="H130" s="187">
        <v>2724</v>
      </c>
      <c r="I130" s="187">
        <v>2724</v>
      </c>
      <c r="J130" s="187">
        <v>2724</v>
      </c>
      <c r="K130" s="187">
        <v>2724</v>
      </c>
      <c r="L130" s="187">
        <v>2724</v>
      </c>
      <c r="M130" s="14"/>
      <c r="N130" s="191"/>
      <c r="O130" s="14"/>
      <c r="P130" s="14"/>
      <c r="Q130" s="14"/>
      <c r="R130" s="14"/>
    </row>
    <row r="131" spans="2:18" ht="12.75">
      <c r="B131" t="s">
        <v>207</v>
      </c>
      <c r="C131" s="187">
        <v>24</v>
      </c>
      <c r="D131" s="187">
        <v>24</v>
      </c>
      <c r="E131" s="187">
        <v>24</v>
      </c>
      <c r="F131" s="187">
        <v>24</v>
      </c>
      <c r="G131" s="187">
        <v>24</v>
      </c>
      <c r="H131" s="187">
        <v>24</v>
      </c>
      <c r="I131" s="187">
        <v>24</v>
      </c>
      <c r="J131" s="187">
        <v>24</v>
      </c>
      <c r="K131" s="187">
        <v>24</v>
      </c>
      <c r="L131" s="187">
        <v>24</v>
      </c>
      <c r="M131" s="14"/>
      <c r="N131" s="191"/>
      <c r="O131" s="14"/>
      <c r="P131" s="14"/>
      <c r="Q131" s="14"/>
      <c r="R131" s="14"/>
    </row>
    <row r="132" spans="2:18" ht="12.75">
      <c r="B132" t="s">
        <v>208</v>
      </c>
      <c r="C132" s="187">
        <v>0</v>
      </c>
      <c r="D132" s="187">
        <v>0</v>
      </c>
      <c r="E132" s="187">
        <v>0</v>
      </c>
      <c r="F132" s="187">
        <v>0</v>
      </c>
      <c r="G132" s="187">
        <v>0</v>
      </c>
      <c r="H132" s="187">
        <v>0</v>
      </c>
      <c r="I132" s="187">
        <v>0</v>
      </c>
      <c r="J132" s="187">
        <v>0</v>
      </c>
      <c r="K132" s="187">
        <v>0</v>
      </c>
      <c r="L132" s="187">
        <v>0</v>
      </c>
      <c r="M132" s="14"/>
      <c r="N132" s="191"/>
      <c r="O132" s="14"/>
      <c r="P132" s="14"/>
      <c r="Q132" s="14"/>
      <c r="R132" s="14"/>
    </row>
    <row r="133" spans="2:18" ht="12.75">
      <c r="B133" t="s">
        <v>209</v>
      </c>
      <c r="C133" s="187">
        <v>0</v>
      </c>
      <c r="D133" s="187">
        <v>925</v>
      </c>
      <c r="E133" s="187">
        <v>925</v>
      </c>
      <c r="F133" s="187">
        <v>925</v>
      </c>
      <c r="G133" s="187">
        <v>925</v>
      </c>
      <c r="H133" s="187">
        <v>925</v>
      </c>
      <c r="I133" s="187">
        <v>925</v>
      </c>
      <c r="J133" s="187">
        <v>925</v>
      </c>
      <c r="K133" s="187">
        <v>925</v>
      </c>
      <c r="L133" s="187">
        <v>925</v>
      </c>
      <c r="M133" s="14"/>
      <c r="N133" s="191"/>
      <c r="O133" s="14"/>
      <c r="P133" s="14"/>
      <c r="Q133" s="14"/>
      <c r="R133" s="14"/>
    </row>
    <row r="134" spans="2:18" ht="12.75">
      <c r="B134" t="s">
        <v>210</v>
      </c>
      <c r="C134" s="187">
        <v>0</v>
      </c>
      <c r="D134" s="187">
        <v>0</v>
      </c>
      <c r="E134" s="187">
        <v>0</v>
      </c>
      <c r="F134" s="187">
        <v>0</v>
      </c>
      <c r="G134" s="187">
        <v>0</v>
      </c>
      <c r="H134" s="187">
        <v>0</v>
      </c>
      <c r="I134" s="187">
        <v>0</v>
      </c>
      <c r="J134" s="187">
        <v>0</v>
      </c>
      <c r="K134" s="187">
        <v>0</v>
      </c>
      <c r="L134" s="187">
        <v>0</v>
      </c>
      <c r="M134" s="14"/>
      <c r="N134" s="191"/>
      <c r="O134" s="14"/>
      <c r="P134" s="14"/>
      <c r="Q134" s="14"/>
      <c r="R134" s="14"/>
    </row>
    <row r="135" spans="2:18" ht="12.75">
      <c r="B135" t="s">
        <v>211</v>
      </c>
      <c r="C135" s="187">
        <v>0</v>
      </c>
      <c r="D135" s="187">
        <v>0</v>
      </c>
      <c r="E135" s="187">
        <v>0</v>
      </c>
      <c r="F135" s="187">
        <v>0</v>
      </c>
      <c r="G135" s="187">
        <v>0</v>
      </c>
      <c r="H135" s="187">
        <v>0</v>
      </c>
      <c r="I135" s="187">
        <v>0</v>
      </c>
      <c r="J135" s="187">
        <v>0</v>
      </c>
      <c r="K135" s="187">
        <v>0</v>
      </c>
      <c r="L135" s="187">
        <v>0</v>
      </c>
      <c r="M135" s="14"/>
      <c r="N135" s="191"/>
      <c r="O135" s="14"/>
      <c r="P135" s="14"/>
      <c r="Q135" s="14"/>
      <c r="R135" s="14"/>
    </row>
    <row r="136" spans="2:18" ht="12.75">
      <c r="B136" t="s">
        <v>212</v>
      </c>
      <c r="C136" s="187">
        <v>0</v>
      </c>
      <c r="D136" s="187">
        <v>0</v>
      </c>
      <c r="E136" s="187">
        <v>0</v>
      </c>
      <c r="F136" s="187">
        <v>0</v>
      </c>
      <c r="G136" s="187">
        <v>0</v>
      </c>
      <c r="H136" s="187">
        <v>0</v>
      </c>
      <c r="I136" s="187">
        <v>0</v>
      </c>
      <c r="J136" s="187">
        <v>0</v>
      </c>
      <c r="K136" s="187">
        <v>0</v>
      </c>
      <c r="L136" s="187">
        <v>0</v>
      </c>
      <c r="M136" s="14"/>
      <c r="N136" s="191"/>
      <c r="O136" s="14"/>
      <c r="P136" s="14"/>
      <c r="Q136" s="14"/>
      <c r="R136" s="14"/>
    </row>
    <row r="137" spans="2:18" ht="12.75">
      <c r="B137" t="s">
        <v>213</v>
      </c>
      <c r="C137" s="187">
        <v>0</v>
      </c>
      <c r="D137" s="187">
        <v>0</v>
      </c>
      <c r="E137" s="187">
        <v>0</v>
      </c>
      <c r="F137" s="187">
        <v>0</v>
      </c>
      <c r="G137" s="187">
        <v>0</v>
      </c>
      <c r="H137" s="187">
        <v>0</v>
      </c>
      <c r="I137" s="187">
        <v>0</v>
      </c>
      <c r="J137" s="187">
        <v>0</v>
      </c>
      <c r="K137" s="187">
        <v>0</v>
      </c>
      <c r="L137" s="187">
        <v>0</v>
      </c>
      <c r="M137" s="14"/>
      <c r="N137" s="191"/>
      <c r="O137" s="14"/>
      <c r="P137" s="14"/>
      <c r="Q137" s="14"/>
      <c r="R137" s="14"/>
    </row>
    <row r="138" spans="2:18" ht="12.75">
      <c r="B138" t="s">
        <v>214</v>
      </c>
      <c r="C138" s="187">
        <v>1145</v>
      </c>
      <c r="D138" s="187">
        <v>1145</v>
      </c>
      <c r="E138" s="187">
        <v>1145</v>
      </c>
      <c r="F138" s="187">
        <v>1145</v>
      </c>
      <c r="G138" s="187">
        <v>1145</v>
      </c>
      <c r="H138" s="187">
        <v>1145</v>
      </c>
      <c r="I138" s="187">
        <v>1145</v>
      </c>
      <c r="J138" s="187">
        <v>1145</v>
      </c>
      <c r="K138" s="187">
        <v>1145</v>
      </c>
      <c r="L138" s="187">
        <v>1145</v>
      </c>
      <c r="M138" s="14"/>
      <c r="N138" s="191"/>
      <c r="O138" s="14"/>
      <c r="P138" s="14"/>
      <c r="Q138" s="14"/>
      <c r="R138" s="14"/>
    </row>
    <row r="139" spans="2:18" ht="12.75">
      <c r="B139" t="s">
        <v>215</v>
      </c>
      <c r="C139" s="187">
        <v>0</v>
      </c>
      <c r="D139" s="187">
        <v>0</v>
      </c>
      <c r="E139" s="187">
        <v>0</v>
      </c>
      <c r="F139" s="187">
        <v>0</v>
      </c>
      <c r="G139" s="187">
        <v>0</v>
      </c>
      <c r="H139" s="187">
        <v>0</v>
      </c>
      <c r="I139" s="187">
        <v>0</v>
      </c>
      <c r="J139" s="187">
        <v>0</v>
      </c>
      <c r="K139" s="187">
        <v>0</v>
      </c>
      <c r="L139" s="187">
        <v>0</v>
      </c>
      <c r="M139" s="14"/>
      <c r="N139" s="191"/>
      <c r="O139" s="14"/>
      <c r="P139" s="14"/>
      <c r="Q139" s="14"/>
      <c r="R139" s="14"/>
    </row>
    <row r="140" spans="2:18" ht="12.75">
      <c r="B140" t="s">
        <v>216</v>
      </c>
      <c r="C140" s="187">
        <v>420.1</v>
      </c>
      <c r="D140" s="187">
        <v>420.1</v>
      </c>
      <c r="E140" s="187">
        <v>420.1</v>
      </c>
      <c r="F140" s="187">
        <v>420.1</v>
      </c>
      <c r="G140" s="187">
        <v>420.1</v>
      </c>
      <c r="H140" s="187">
        <v>420.1</v>
      </c>
      <c r="I140" s="187">
        <v>420.1</v>
      </c>
      <c r="J140" s="187">
        <v>420.1</v>
      </c>
      <c r="K140" s="187">
        <v>420.1</v>
      </c>
      <c r="L140" s="187">
        <v>420.1</v>
      </c>
      <c r="M140" s="14"/>
      <c r="N140" s="191"/>
      <c r="O140" s="14"/>
      <c r="P140" s="14"/>
      <c r="Q140" s="14"/>
      <c r="R140" s="14"/>
    </row>
    <row r="141" spans="2:18" ht="12.75">
      <c r="B141" t="s">
        <v>217</v>
      </c>
      <c r="C141" s="187">
        <v>0</v>
      </c>
      <c r="D141" s="187">
        <v>0</v>
      </c>
      <c r="E141" s="187">
        <v>0</v>
      </c>
      <c r="F141" s="187">
        <v>0</v>
      </c>
      <c r="G141" s="187">
        <v>0</v>
      </c>
      <c r="H141" s="187">
        <v>0</v>
      </c>
      <c r="I141" s="187">
        <v>0</v>
      </c>
      <c r="J141" s="187">
        <v>0</v>
      </c>
      <c r="K141" s="187">
        <v>0</v>
      </c>
      <c r="L141" s="187">
        <v>0</v>
      </c>
      <c r="M141" s="14"/>
      <c r="N141" s="191"/>
      <c r="O141" s="14"/>
      <c r="P141" s="14"/>
      <c r="Q141" s="14"/>
      <c r="R141" s="14"/>
    </row>
    <row r="142" spans="2:18" ht="12.75">
      <c r="B142" t="s">
        <v>218</v>
      </c>
      <c r="C142" s="187">
        <v>4.8</v>
      </c>
      <c r="D142" s="187">
        <v>4.8</v>
      </c>
      <c r="E142" s="187">
        <v>4.8</v>
      </c>
      <c r="F142" s="187">
        <v>4.8</v>
      </c>
      <c r="G142" s="187">
        <v>4.8</v>
      </c>
      <c r="H142" s="187">
        <v>4.8</v>
      </c>
      <c r="I142" s="187">
        <v>4.8</v>
      </c>
      <c r="J142" s="187">
        <v>4.8</v>
      </c>
      <c r="K142" s="187">
        <v>4.8</v>
      </c>
      <c r="L142" s="187">
        <v>4.8</v>
      </c>
      <c r="M142" s="14"/>
      <c r="N142" s="191"/>
      <c r="O142" s="14"/>
      <c r="P142" s="14"/>
      <c r="Q142" s="14"/>
      <c r="R142" s="14"/>
    </row>
    <row r="143" spans="2:18" ht="12.75">
      <c r="B143" t="s">
        <v>219</v>
      </c>
      <c r="C143" s="187">
        <v>0</v>
      </c>
      <c r="D143" s="187">
        <v>0</v>
      </c>
      <c r="E143" s="187">
        <v>0</v>
      </c>
      <c r="F143" s="187">
        <v>0</v>
      </c>
      <c r="G143" s="187">
        <v>0</v>
      </c>
      <c r="H143" s="187">
        <v>0</v>
      </c>
      <c r="I143" s="187">
        <v>0</v>
      </c>
      <c r="J143" s="187">
        <v>0</v>
      </c>
      <c r="K143" s="187">
        <v>0</v>
      </c>
      <c r="L143" s="187">
        <v>0</v>
      </c>
      <c r="M143" s="14"/>
      <c r="N143" s="191"/>
      <c r="O143" s="14"/>
      <c r="P143" s="14"/>
      <c r="Q143" s="14"/>
      <c r="R143" s="14"/>
    </row>
    <row r="144" spans="2:18" ht="12.75">
      <c r="B144" t="s">
        <v>220</v>
      </c>
      <c r="C144" s="187">
        <v>0</v>
      </c>
      <c r="D144" s="187">
        <v>100</v>
      </c>
      <c r="E144" s="187">
        <v>100</v>
      </c>
      <c r="F144" s="187">
        <v>100</v>
      </c>
      <c r="G144" s="187">
        <v>100</v>
      </c>
      <c r="H144" s="187">
        <v>100</v>
      </c>
      <c r="I144" s="187">
        <v>100</v>
      </c>
      <c r="J144" s="187">
        <v>100</v>
      </c>
      <c r="K144" s="187">
        <v>100</v>
      </c>
      <c r="L144" s="187">
        <v>100</v>
      </c>
      <c r="M144" s="14"/>
      <c r="N144" s="191"/>
      <c r="O144" s="14"/>
      <c r="P144" s="14"/>
      <c r="Q144" s="14"/>
      <c r="R144" s="14"/>
    </row>
    <row r="145" spans="2:18" ht="12.75">
      <c r="B145" t="s">
        <v>221</v>
      </c>
      <c r="C145" s="187">
        <v>0</v>
      </c>
      <c r="D145" s="187">
        <v>0</v>
      </c>
      <c r="E145" s="187">
        <v>0</v>
      </c>
      <c r="F145" s="187">
        <v>0</v>
      </c>
      <c r="G145" s="187">
        <v>0</v>
      </c>
      <c r="H145" s="187">
        <v>0</v>
      </c>
      <c r="I145" s="187">
        <v>0</v>
      </c>
      <c r="J145" s="187">
        <v>0</v>
      </c>
      <c r="K145" s="187">
        <v>0</v>
      </c>
      <c r="L145" s="187">
        <v>0</v>
      </c>
      <c r="M145" s="14"/>
      <c r="N145" s="191"/>
      <c r="O145" s="14"/>
      <c r="P145" s="14"/>
      <c r="Q145" s="14"/>
      <c r="R145" s="14"/>
    </row>
    <row r="146" spans="2:18" ht="12.75">
      <c r="B146" t="s">
        <v>222</v>
      </c>
      <c r="C146" s="187">
        <v>134</v>
      </c>
      <c r="D146" s="187">
        <v>134</v>
      </c>
      <c r="E146" s="187">
        <v>134</v>
      </c>
      <c r="F146" s="187">
        <v>134</v>
      </c>
      <c r="G146" s="187">
        <v>134</v>
      </c>
      <c r="H146" s="187">
        <v>134</v>
      </c>
      <c r="I146" s="187">
        <v>134</v>
      </c>
      <c r="J146" s="187">
        <v>134</v>
      </c>
      <c r="K146" s="187">
        <v>134</v>
      </c>
      <c r="L146" s="187">
        <v>134</v>
      </c>
      <c r="M146" s="14"/>
      <c r="N146" s="191"/>
      <c r="O146" s="14"/>
      <c r="P146" s="14"/>
      <c r="Q146" s="14"/>
      <c r="R146" s="14"/>
    </row>
    <row r="147" spans="2:18" ht="12.75">
      <c r="B147" t="s">
        <v>223</v>
      </c>
      <c r="C147" s="187">
        <v>2041.8</v>
      </c>
      <c r="D147" s="187">
        <v>2041.8</v>
      </c>
      <c r="E147" s="187">
        <v>2044.8</v>
      </c>
      <c r="F147" s="187">
        <v>2044.8</v>
      </c>
      <c r="G147" s="187">
        <v>2044.8</v>
      </c>
      <c r="H147" s="187">
        <v>2664.8</v>
      </c>
      <c r="I147" s="187">
        <v>3284.8</v>
      </c>
      <c r="J147" s="187">
        <v>3284.8</v>
      </c>
      <c r="K147" s="187">
        <v>3284.8</v>
      </c>
      <c r="L147" s="187">
        <v>3284.8</v>
      </c>
      <c r="M147" s="14"/>
      <c r="N147" s="191"/>
      <c r="O147" s="14"/>
      <c r="P147" s="14"/>
      <c r="Q147" s="14"/>
      <c r="R147" s="14"/>
    </row>
    <row r="148" spans="2:18" ht="12.75">
      <c r="B148" t="s">
        <v>224</v>
      </c>
      <c r="C148" s="187">
        <v>611</v>
      </c>
      <c r="D148" s="187">
        <v>611</v>
      </c>
      <c r="E148" s="187">
        <v>611</v>
      </c>
      <c r="F148" s="187">
        <v>611</v>
      </c>
      <c r="G148" s="187">
        <v>611</v>
      </c>
      <c r="H148" s="187">
        <v>611</v>
      </c>
      <c r="I148" s="187">
        <v>611</v>
      </c>
      <c r="J148" s="187">
        <v>611</v>
      </c>
      <c r="K148" s="187">
        <v>611</v>
      </c>
      <c r="L148" s="187">
        <v>611</v>
      </c>
      <c r="M148" s="14"/>
      <c r="N148" s="191"/>
      <c r="O148" s="14"/>
      <c r="P148" s="14"/>
      <c r="Q148" s="14"/>
      <c r="R148" s="14"/>
    </row>
    <row r="149" spans="2:18" ht="12.75">
      <c r="B149" t="s">
        <v>225</v>
      </c>
      <c r="C149" s="187">
        <v>9.5</v>
      </c>
      <c r="D149" s="187">
        <v>9.5</v>
      </c>
      <c r="E149" s="187">
        <v>0</v>
      </c>
      <c r="F149" s="187">
        <v>0</v>
      </c>
      <c r="G149" s="187">
        <v>0</v>
      </c>
      <c r="H149" s="187">
        <v>0</v>
      </c>
      <c r="I149" s="187">
        <v>0</v>
      </c>
      <c r="J149" s="187">
        <v>0</v>
      </c>
      <c r="K149" s="187">
        <v>0</v>
      </c>
      <c r="L149" s="187">
        <v>0</v>
      </c>
      <c r="M149" s="14"/>
      <c r="N149" s="191"/>
      <c r="O149" s="14"/>
      <c r="P149" s="14"/>
      <c r="Q149" s="14"/>
      <c r="R149" s="14"/>
    </row>
    <row r="150" spans="2:18" ht="12.75">
      <c r="B150" t="s">
        <v>226</v>
      </c>
      <c r="C150" s="187">
        <v>61.1</v>
      </c>
      <c r="D150" s="187">
        <v>61.1</v>
      </c>
      <c r="E150" s="187">
        <v>61.1</v>
      </c>
      <c r="F150" s="187">
        <v>61.1</v>
      </c>
      <c r="G150" s="187">
        <v>61.1</v>
      </c>
      <c r="H150" s="187">
        <v>61.1</v>
      </c>
      <c r="I150" s="187">
        <v>61.1</v>
      </c>
      <c r="J150" s="187">
        <v>61.1</v>
      </c>
      <c r="K150" s="187">
        <v>61.1</v>
      </c>
      <c r="L150" s="187">
        <v>61.1</v>
      </c>
      <c r="M150" s="14"/>
      <c r="N150" s="191"/>
      <c r="O150" s="14"/>
      <c r="P150" s="14"/>
      <c r="Q150" s="14"/>
      <c r="R150" s="14"/>
    </row>
    <row r="151" spans="2:18" ht="12.75">
      <c r="B151" t="s">
        <v>227</v>
      </c>
      <c r="C151" s="187">
        <v>0</v>
      </c>
      <c r="D151" s="187">
        <v>0</v>
      </c>
      <c r="E151" s="187">
        <v>0</v>
      </c>
      <c r="F151" s="187">
        <v>0</v>
      </c>
      <c r="G151" s="187">
        <v>0</v>
      </c>
      <c r="H151" s="187">
        <v>0</v>
      </c>
      <c r="I151" s="187">
        <v>0</v>
      </c>
      <c r="J151" s="187">
        <v>0</v>
      </c>
      <c r="K151" s="187">
        <v>0</v>
      </c>
      <c r="L151" s="187">
        <v>0</v>
      </c>
      <c r="M151" s="14"/>
      <c r="N151" s="191"/>
      <c r="O151" s="14"/>
      <c r="P151" s="14"/>
      <c r="Q151" s="14"/>
      <c r="R151" s="14"/>
    </row>
    <row r="152" spans="2:18" ht="12.75">
      <c r="B152" t="s">
        <v>228</v>
      </c>
      <c r="C152" s="187">
        <v>0</v>
      </c>
      <c r="D152" s="187">
        <v>0</v>
      </c>
      <c r="E152" s="187">
        <v>0</v>
      </c>
      <c r="F152" s="187">
        <v>0</v>
      </c>
      <c r="G152" s="187">
        <v>0</v>
      </c>
      <c r="H152" s="187">
        <v>0</v>
      </c>
      <c r="I152" s="187">
        <v>0</v>
      </c>
      <c r="J152" s="187">
        <v>0</v>
      </c>
      <c r="K152" s="187">
        <v>0</v>
      </c>
      <c r="L152" s="187">
        <v>0</v>
      </c>
      <c r="M152" s="14"/>
      <c r="N152" s="191"/>
      <c r="O152" s="14"/>
      <c r="P152" s="14"/>
      <c r="Q152" s="14"/>
      <c r="R152" s="14"/>
    </row>
    <row r="153" spans="2:18" ht="12.75">
      <c r="B153" t="s">
        <v>229</v>
      </c>
      <c r="C153" s="187">
        <v>0</v>
      </c>
      <c r="D153" s="187">
        <v>0</v>
      </c>
      <c r="E153" s="187">
        <v>0</v>
      </c>
      <c r="F153" s="187">
        <v>0</v>
      </c>
      <c r="G153" s="187">
        <v>0</v>
      </c>
      <c r="H153" s="187">
        <v>0</v>
      </c>
      <c r="I153" s="187">
        <v>0</v>
      </c>
      <c r="J153" s="187">
        <v>0</v>
      </c>
      <c r="K153" s="187">
        <v>0</v>
      </c>
      <c r="L153" s="187">
        <v>0</v>
      </c>
      <c r="M153" s="14"/>
      <c r="N153" s="191"/>
      <c r="O153" s="14"/>
      <c r="P153" s="14"/>
      <c r="Q153" s="14"/>
      <c r="R153" s="14"/>
    </row>
    <row r="154" spans="2:18" ht="12.75">
      <c r="B154" t="s">
        <v>230</v>
      </c>
      <c r="C154" s="187">
        <v>0</v>
      </c>
      <c r="D154" s="187">
        <v>0</v>
      </c>
      <c r="E154" s="187">
        <v>0</v>
      </c>
      <c r="F154" s="187">
        <v>0</v>
      </c>
      <c r="G154" s="187">
        <v>0</v>
      </c>
      <c r="H154" s="187">
        <v>0</v>
      </c>
      <c r="I154" s="187">
        <v>0</v>
      </c>
      <c r="J154" s="187">
        <v>0</v>
      </c>
      <c r="K154" s="187">
        <v>0</v>
      </c>
      <c r="L154" s="187">
        <v>0</v>
      </c>
      <c r="M154" s="14"/>
      <c r="N154" s="191"/>
      <c r="O154" s="14"/>
      <c r="P154" s="14"/>
      <c r="Q154" s="14"/>
      <c r="R154" s="14"/>
    </row>
    <row r="155" spans="2:18" ht="12.75">
      <c r="B155" t="s">
        <v>231</v>
      </c>
      <c r="C155" s="187">
        <v>0</v>
      </c>
      <c r="D155" s="187">
        <v>0</v>
      </c>
      <c r="E155" s="187">
        <v>0</v>
      </c>
      <c r="F155" s="187">
        <v>0</v>
      </c>
      <c r="G155" s="187">
        <v>0</v>
      </c>
      <c r="H155" s="187">
        <v>0</v>
      </c>
      <c r="I155" s="187">
        <v>0</v>
      </c>
      <c r="J155" s="187">
        <v>0</v>
      </c>
      <c r="K155" s="187">
        <v>0</v>
      </c>
      <c r="L155" s="187">
        <v>0</v>
      </c>
      <c r="M155" s="14"/>
      <c r="N155" s="191"/>
      <c r="O155" s="14"/>
      <c r="P155" s="14"/>
      <c r="Q155" s="14"/>
      <c r="R155" s="14"/>
    </row>
    <row r="156" spans="2:18" ht="12.75">
      <c r="B156" t="s">
        <v>232</v>
      </c>
      <c r="C156" s="187">
        <v>0</v>
      </c>
      <c r="D156" s="187">
        <v>0</v>
      </c>
      <c r="E156" s="187">
        <v>0</v>
      </c>
      <c r="F156" s="187">
        <v>0</v>
      </c>
      <c r="G156" s="187">
        <v>0</v>
      </c>
      <c r="H156" s="187">
        <v>0</v>
      </c>
      <c r="I156" s="187">
        <v>0</v>
      </c>
      <c r="J156" s="187">
        <v>0</v>
      </c>
      <c r="K156" s="187">
        <v>0</v>
      </c>
      <c r="L156" s="187">
        <v>0</v>
      </c>
      <c r="M156" s="14"/>
      <c r="N156" s="191"/>
      <c r="O156" s="14"/>
      <c r="P156" s="14"/>
      <c r="Q156" s="14"/>
      <c r="R156" s="14"/>
    </row>
    <row r="157" spans="2:18" ht="12.75">
      <c r="B157" t="s">
        <v>233</v>
      </c>
      <c r="C157" s="187">
        <v>0</v>
      </c>
      <c r="D157" s="187">
        <v>0</v>
      </c>
      <c r="E157" s="187">
        <v>0</v>
      </c>
      <c r="F157" s="187">
        <v>0</v>
      </c>
      <c r="G157" s="187">
        <v>0</v>
      </c>
      <c r="H157" s="187">
        <v>0</v>
      </c>
      <c r="I157" s="187">
        <v>0</v>
      </c>
      <c r="J157" s="187">
        <v>0</v>
      </c>
      <c r="K157" s="187">
        <v>0</v>
      </c>
      <c r="L157" s="187">
        <v>0</v>
      </c>
      <c r="M157" s="14"/>
      <c r="N157" s="191"/>
      <c r="O157" s="14"/>
      <c r="P157" s="14"/>
      <c r="Q157" s="14"/>
      <c r="R157" s="14"/>
    </row>
    <row r="158" spans="2:18" ht="12.75">
      <c r="B158" t="s">
        <v>234</v>
      </c>
      <c r="C158" s="187">
        <v>1928</v>
      </c>
      <c r="D158" s="187">
        <v>1928</v>
      </c>
      <c r="E158" s="187">
        <v>1928</v>
      </c>
      <c r="F158" s="187">
        <v>1928</v>
      </c>
      <c r="G158" s="187">
        <v>1928</v>
      </c>
      <c r="H158" s="187">
        <v>1928</v>
      </c>
      <c r="I158" s="187">
        <v>1928</v>
      </c>
      <c r="J158" s="187">
        <v>1928</v>
      </c>
      <c r="K158" s="187">
        <v>1928</v>
      </c>
      <c r="L158" s="187">
        <v>1928</v>
      </c>
      <c r="M158" s="14"/>
      <c r="N158" s="191"/>
      <c r="O158" s="14"/>
      <c r="P158" s="14"/>
      <c r="Q158" s="14"/>
      <c r="R158" s="14"/>
    </row>
    <row r="159" spans="2:18" ht="12.75">
      <c r="B159" t="s">
        <v>235</v>
      </c>
      <c r="C159" s="187">
        <v>0</v>
      </c>
      <c r="D159" s="187">
        <v>0</v>
      </c>
      <c r="E159" s="187">
        <v>0</v>
      </c>
      <c r="F159" s="187">
        <v>0</v>
      </c>
      <c r="G159" s="187">
        <v>0</v>
      </c>
      <c r="H159" s="187">
        <v>0</v>
      </c>
      <c r="I159" s="187">
        <v>0</v>
      </c>
      <c r="J159" s="187">
        <v>0</v>
      </c>
      <c r="K159" s="187">
        <v>0</v>
      </c>
      <c r="L159" s="187">
        <v>0</v>
      </c>
      <c r="M159" s="14"/>
      <c r="N159" s="191"/>
      <c r="O159" s="14"/>
      <c r="P159" s="14"/>
      <c r="Q159" s="14"/>
      <c r="R159" s="14"/>
    </row>
    <row r="160" spans="2:18" ht="12.75">
      <c r="B160" t="s">
        <v>236</v>
      </c>
      <c r="C160" s="187">
        <v>0</v>
      </c>
      <c r="D160" s="187">
        <v>0</v>
      </c>
      <c r="E160" s="187">
        <v>0</v>
      </c>
      <c r="F160" s="187">
        <v>0</v>
      </c>
      <c r="G160" s="187">
        <v>0</v>
      </c>
      <c r="H160" s="187">
        <v>0</v>
      </c>
      <c r="I160" s="187">
        <v>0</v>
      </c>
      <c r="J160" s="187">
        <v>0</v>
      </c>
      <c r="K160" s="187">
        <v>0</v>
      </c>
      <c r="L160" s="187">
        <v>0</v>
      </c>
      <c r="M160" s="14"/>
      <c r="N160" s="191"/>
      <c r="O160" s="14"/>
      <c r="P160" s="14"/>
      <c r="Q160" s="14"/>
      <c r="R160" s="14"/>
    </row>
    <row r="161" spans="2:18" ht="12.75">
      <c r="B161" t="s">
        <v>237</v>
      </c>
      <c r="C161" s="187">
        <v>3271</v>
      </c>
      <c r="D161" s="187">
        <v>3271</v>
      </c>
      <c r="E161" s="187">
        <v>3271</v>
      </c>
      <c r="F161" s="187">
        <v>3271</v>
      </c>
      <c r="G161" s="187">
        <v>3271</v>
      </c>
      <c r="H161" s="187">
        <v>3271</v>
      </c>
      <c r="I161" s="187">
        <v>3271</v>
      </c>
      <c r="J161" s="187">
        <v>3271</v>
      </c>
      <c r="K161" s="187">
        <v>3271</v>
      </c>
      <c r="L161" s="187">
        <v>3271</v>
      </c>
      <c r="M161" s="14"/>
      <c r="N161" s="191"/>
      <c r="O161" s="14"/>
      <c r="P161" s="14"/>
      <c r="Q161" s="14"/>
      <c r="R161" s="14"/>
    </row>
    <row r="162" spans="2:18" ht="12.75">
      <c r="B162" t="s">
        <v>238</v>
      </c>
      <c r="C162" s="187">
        <v>433.1</v>
      </c>
      <c r="D162" s="187">
        <v>433.1</v>
      </c>
      <c r="E162" s="187">
        <v>433.1</v>
      </c>
      <c r="F162" s="187">
        <v>433.1</v>
      </c>
      <c r="G162" s="187">
        <v>433.1</v>
      </c>
      <c r="H162" s="187">
        <v>433.1</v>
      </c>
      <c r="I162" s="187">
        <v>433.1</v>
      </c>
      <c r="J162" s="187">
        <v>433.1</v>
      </c>
      <c r="K162" s="187">
        <v>433.1</v>
      </c>
      <c r="L162" s="187">
        <v>433.1</v>
      </c>
      <c r="M162" s="14"/>
      <c r="N162" s="191"/>
      <c r="O162" s="14"/>
      <c r="P162" s="14"/>
      <c r="Q162" s="14"/>
      <c r="R162" s="14"/>
    </row>
    <row r="163" spans="2:18" ht="12.75">
      <c r="B163" t="s">
        <v>239</v>
      </c>
      <c r="C163" s="187">
        <v>0</v>
      </c>
      <c r="D163" s="187">
        <v>0</v>
      </c>
      <c r="E163" s="187">
        <v>0</v>
      </c>
      <c r="F163" s="187">
        <v>0</v>
      </c>
      <c r="G163" s="187">
        <v>0</v>
      </c>
      <c r="H163" s="187">
        <v>0</v>
      </c>
      <c r="I163" s="187">
        <v>0</v>
      </c>
      <c r="J163" s="187">
        <v>0</v>
      </c>
      <c r="K163" s="187">
        <v>0</v>
      </c>
      <c r="L163" s="187">
        <v>0</v>
      </c>
      <c r="M163" s="14"/>
      <c r="N163" s="191"/>
      <c r="O163" s="14"/>
      <c r="P163" s="14"/>
      <c r="Q163" s="14"/>
      <c r="R163" s="14"/>
    </row>
    <row r="164" spans="2:18" ht="12.75">
      <c r="B164" t="s">
        <v>240</v>
      </c>
      <c r="C164" s="187">
        <v>0</v>
      </c>
      <c r="D164" s="187">
        <v>0</v>
      </c>
      <c r="E164" s="187">
        <v>0</v>
      </c>
      <c r="F164" s="187">
        <v>0</v>
      </c>
      <c r="G164" s="187">
        <v>0</v>
      </c>
      <c r="H164" s="187">
        <v>0</v>
      </c>
      <c r="I164" s="187">
        <v>0</v>
      </c>
      <c r="J164" s="187">
        <v>0</v>
      </c>
      <c r="K164" s="187">
        <v>0</v>
      </c>
      <c r="L164" s="187">
        <v>0</v>
      </c>
      <c r="M164" s="14"/>
      <c r="N164" s="191"/>
      <c r="O164" s="14"/>
      <c r="P164" s="14"/>
      <c r="Q164" s="14"/>
      <c r="R164" s="14"/>
    </row>
    <row r="165" spans="2:18" ht="12.75">
      <c r="B165" t="s">
        <v>241</v>
      </c>
      <c r="C165" s="187">
        <v>63.5</v>
      </c>
      <c r="D165" s="187">
        <v>63.5</v>
      </c>
      <c r="E165" s="187">
        <v>63.5</v>
      </c>
      <c r="F165" s="187">
        <v>63.5</v>
      </c>
      <c r="G165" s="187">
        <v>63.5</v>
      </c>
      <c r="H165" s="187">
        <v>63.5</v>
      </c>
      <c r="I165" s="187">
        <v>63.5</v>
      </c>
      <c r="J165" s="187">
        <v>63.5</v>
      </c>
      <c r="K165" s="187">
        <v>63.5</v>
      </c>
      <c r="L165" s="187">
        <v>63.5</v>
      </c>
      <c r="M165" s="14"/>
      <c r="N165" s="191"/>
      <c r="O165" s="14"/>
      <c r="P165" s="14"/>
      <c r="Q165" s="14"/>
      <c r="R165" s="14"/>
    </row>
    <row r="166" spans="2:18" ht="12.75">
      <c r="B166" t="s">
        <v>242</v>
      </c>
      <c r="C166" s="187">
        <v>49.2</v>
      </c>
      <c r="D166" s="187">
        <v>49.2</v>
      </c>
      <c r="E166" s="187">
        <v>49.2</v>
      </c>
      <c r="F166" s="187">
        <v>49.2</v>
      </c>
      <c r="G166" s="187">
        <v>49.2</v>
      </c>
      <c r="H166" s="187">
        <v>49.2</v>
      </c>
      <c r="I166" s="187">
        <v>49.2</v>
      </c>
      <c r="J166" s="187">
        <v>49.2</v>
      </c>
      <c r="K166" s="187">
        <v>49.2</v>
      </c>
      <c r="L166" s="187">
        <v>49.2</v>
      </c>
      <c r="M166" s="14"/>
      <c r="N166" s="191"/>
      <c r="O166" s="14"/>
      <c r="P166" s="14"/>
      <c r="Q166" s="14"/>
      <c r="R166" s="14"/>
    </row>
    <row r="167" spans="2:18" ht="12.75">
      <c r="B167" t="s">
        <v>243</v>
      </c>
      <c r="C167" s="187">
        <v>0</v>
      </c>
      <c r="D167" s="187">
        <v>0</v>
      </c>
      <c r="E167" s="187">
        <v>0</v>
      </c>
      <c r="F167" s="187">
        <v>0</v>
      </c>
      <c r="G167" s="187">
        <v>0</v>
      </c>
      <c r="H167" s="187">
        <v>0</v>
      </c>
      <c r="I167" s="187">
        <v>0</v>
      </c>
      <c r="J167" s="187">
        <v>0</v>
      </c>
      <c r="K167" s="187">
        <v>0</v>
      </c>
      <c r="L167" s="187">
        <v>0</v>
      </c>
      <c r="M167" s="14"/>
      <c r="N167" s="191"/>
      <c r="O167" s="14"/>
      <c r="P167" s="14"/>
      <c r="Q167" s="14"/>
      <c r="R167" s="14"/>
    </row>
    <row r="168" spans="2:18" ht="12.75">
      <c r="B168" t="s">
        <v>244</v>
      </c>
      <c r="C168" s="187">
        <v>2407</v>
      </c>
      <c r="D168" s="187">
        <v>2407</v>
      </c>
      <c r="E168" s="187">
        <v>2407</v>
      </c>
      <c r="F168" s="187">
        <v>2407</v>
      </c>
      <c r="G168" s="187">
        <v>2407</v>
      </c>
      <c r="H168" s="187">
        <v>2407</v>
      </c>
      <c r="I168" s="187">
        <v>2407</v>
      </c>
      <c r="J168" s="187">
        <v>2407</v>
      </c>
      <c r="K168" s="187">
        <v>2407</v>
      </c>
      <c r="L168" s="187">
        <v>2407</v>
      </c>
      <c r="M168" s="14"/>
      <c r="N168" s="191"/>
      <c r="O168" s="14"/>
      <c r="P168" s="14"/>
      <c r="Q168" s="14"/>
      <c r="R168" s="14"/>
    </row>
    <row r="169" spans="2:18" ht="12.75">
      <c r="B169" t="s">
        <v>245</v>
      </c>
      <c r="C169" s="187">
        <v>36</v>
      </c>
      <c r="D169" s="187">
        <v>36</v>
      </c>
      <c r="E169" s="187">
        <v>36</v>
      </c>
      <c r="F169" s="187">
        <v>36</v>
      </c>
      <c r="G169" s="187">
        <v>36</v>
      </c>
      <c r="H169" s="187">
        <v>36</v>
      </c>
      <c r="I169" s="187">
        <v>36</v>
      </c>
      <c r="J169" s="187">
        <v>36</v>
      </c>
      <c r="K169" s="187">
        <v>36</v>
      </c>
      <c r="L169" s="187">
        <v>36</v>
      </c>
      <c r="M169" s="14"/>
      <c r="N169" s="191"/>
      <c r="O169" s="14"/>
      <c r="P169" s="14"/>
      <c r="Q169" s="14"/>
      <c r="R169" s="14"/>
    </row>
    <row r="170" spans="2:18" ht="12.75">
      <c r="B170" t="s">
        <v>246</v>
      </c>
      <c r="C170" s="187">
        <v>0</v>
      </c>
      <c r="D170" s="187">
        <v>0</v>
      </c>
      <c r="E170" s="187">
        <v>0</v>
      </c>
      <c r="F170" s="187">
        <v>0</v>
      </c>
      <c r="G170" s="187">
        <v>0</v>
      </c>
      <c r="H170" s="187">
        <v>0</v>
      </c>
      <c r="I170" s="187">
        <v>0</v>
      </c>
      <c r="J170" s="187">
        <v>0</v>
      </c>
      <c r="K170" s="187">
        <v>0</v>
      </c>
      <c r="L170" s="187">
        <v>0</v>
      </c>
      <c r="M170" s="14"/>
      <c r="N170" s="191"/>
      <c r="O170" s="14"/>
      <c r="P170" s="14"/>
      <c r="Q170" s="14"/>
      <c r="R170" s="14"/>
    </row>
    <row r="171" spans="2:14" ht="12.75">
      <c r="B171" t="s">
        <v>247</v>
      </c>
      <c r="C171" s="187">
        <v>70.7</v>
      </c>
      <c r="D171" s="187">
        <v>70.7</v>
      </c>
      <c r="E171" s="187">
        <v>70.7</v>
      </c>
      <c r="F171" s="187">
        <v>70.7</v>
      </c>
      <c r="G171" s="187">
        <v>70.7</v>
      </c>
      <c r="H171" s="187">
        <v>70.7</v>
      </c>
      <c r="I171" s="187">
        <v>70.7</v>
      </c>
      <c r="J171" s="187">
        <v>70.7</v>
      </c>
      <c r="K171" s="187">
        <v>70.7</v>
      </c>
      <c r="L171" s="187">
        <v>70.7</v>
      </c>
      <c r="N171" s="191"/>
    </row>
    <row r="172" spans="2:14" ht="12.75">
      <c r="B172" t="s">
        <v>248</v>
      </c>
      <c r="C172" s="187">
        <v>0</v>
      </c>
      <c r="D172" s="187">
        <v>0</v>
      </c>
      <c r="E172" s="187">
        <v>0</v>
      </c>
      <c r="F172" s="187">
        <v>0</v>
      </c>
      <c r="G172" s="187">
        <v>0</v>
      </c>
      <c r="H172" s="187">
        <v>0</v>
      </c>
      <c r="I172" s="187">
        <v>0</v>
      </c>
      <c r="J172" s="187">
        <v>0</v>
      </c>
      <c r="K172" s="187">
        <v>0</v>
      </c>
      <c r="L172" s="187">
        <v>0</v>
      </c>
      <c r="N172" s="191"/>
    </row>
    <row r="173" spans="2:14" ht="12.75">
      <c r="B173" t="s">
        <v>249</v>
      </c>
      <c r="C173" s="187">
        <v>0</v>
      </c>
      <c r="D173" s="187">
        <v>0</v>
      </c>
      <c r="E173" s="187">
        <v>0</v>
      </c>
      <c r="F173" s="187">
        <v>0</v>
      </c>
      <c r="G173" s="187">
        <v>0</v>
      </c>
      <c r="H173" s="187">
        <v>0</v>
      </c>
      <c r="I173" s="187">
        <v>0</v>
      </c>
      <c r="J173" s="187">
        <v>0</v>
      </c>
      <c r="K173" s="187">
        <v>0</v>
      </c>
      <c r="L173" s="187">
        <v>0</v>
      </c>
      <c r="N173" s="191"/>
    </row>
    <row r="174" spans="2:14" ht="12.75">
      <c r="B174" t="s">
        <v>250</v>
      </c>
      <c r="C174" s="187">
        <v>1266.5</v>
      </c>
      <c r="D174" s="187">
        <v>1266.5</v>
      </c>
      <c r="E174" s="187">
        <v>1266.5</v>
      </c>
      <c r="F174" s="187">
        <v>1266.5</v>
      </c>
      <c r="G174" s="187">
        <v>1266.5</v>
      </c>
      <c r="H174" s="187">
        <v>1266.5</v>
      </c>
      <c r="I174" s="187">
        <v>1266.5</v>
      </c>
      <c r="J174" s="187">
        <v>1266.5</v>
      </c>
      <c r="K174" s="187">
        <v>1266.5</v>
      </c>
      <c r="L174" s="187">
        <v>1266.5</v>
      </c>
      <c r="N174" s="191"/>
    </row>
    <row r="175" spans="2:14" ht="12.75">
      <c r="B175" t="s">
        <v>251</v>
      </c>
      <c r="C175" s="187">
        <v>109.5</v>
      </c>
      <c r="D175" s="187">
        <v>109.5</v>
      </c>
      <c r="E175" s="187">
        <v>109.5</v>
      </c>
      <c r="F175" s="187">
        <v>109.5</v>
      </c>
      <c r="G175" s="187">
        <v>109.5</v>
      </c>
      <c r="H175" s="187">
        <v>109.5</v>
      </c>
      <c r="I175" s="187">
        <v>109.5</v>
      </c>
      <c r="J175" s="187">
        <v>109.5</v>
      </c>
      <c r="K175" s="187">
        <v>109.5</v>
      </c>
      <c r="L175" s="187">
        <v>109.5</v>
      </c>
      <c r="N175" s="191"/>
    </row>
    <row r="176" spans="2:14" ht="12.75">
      <c r="B176" t="s">
        <v>252</v>
      </c>
      <c r="C176" s="187">
        <v>0</v>
      </c>
      <c r="D176" s="187">
        <v>0</v>
      </c>
      <c r="E176" s="187">
        <v>0</v>
      </c>
      <c r="F176" s="187">
        <v>0</v>
      </c>
      <c r="G176" s="187">
        <v>0</v>
      </c>
      <c r="H176" s="187">
        <v>0</v>
      </c>
      <c r="I176" s="187">
        <v>0</v>
      </c>
      <c r="J176" s="187">
        <v>0</v>
      </c>
      <c r="K176" s="187">
        <v>0</v>
      </c>
      <c r="L176" s="187">
        <v>0</v>
      </c>
      <c r="N176" s="191"/>
    </row>
    <row r="177" spans="2:14" ht="12.75">
      <c r="B177" t="s">
        <v>253</v>
      </c>
      <c r="C177" s="187">
        <v>0</v>
      </c>
      <c r="D177" s="187">
        <v>0</v>
      </c>
      <c r="E177" s="187">
        <v>0</v>
      </c>
      <c r="F177" s="187">
        <v>0</v>
      </c>
      <c r="G177" s="187">
        <v>0</v>
      </c>
      <c r="H177" s="187">
        <v>0</v>
      </c>
      <c r="I177" s="187">
        <v>0</v>
      </c>
      <c r="J177" s="187">
        <v>0</v>
      </c>
      <c r="K177" s="187">
        <v>0</v>
      </c>
      <c r="L177" s="187">
        <v>0</v>
      </c>
      <c r="N177" s="191"/>
    </row>
    <row r="178" spans="2:14" ht="12.75">
      <c r="B178" t="s">
        <v>150</v>
      </c>
      <c r="C178" s="187">
        <v>1890</v>
      </c>
      <c r="D178" s="187">
        <v>1890</v>
      </c>
      <c r="E178" s="187">
        <v>1890</v>
      </c>
      <c r="F178" s="187">
        <v>1890</v>
      </c>
      <c r="G178" s="187">
        <v>1890</v>
      </c>
      <c r="H178" s="187">
        <v>1890</v>
      </c>
      <c r="I178" s="187">
        <v>1890</v>
      </c>
      <c r="J178" s="187">
        <v>1890</v>
      </c>
      <c r="K178" s="187">
        <v>1890</v>
      </c>
      <c r="L178" s="187">
        <v>1890</v>
      </c>
      <c r="N178" s="191"/>
    </row>
    <row r="179" spans="2:14" ht="12.75">
      <c r="B179" t="s">
        <v>254</v>
      </c>
      <c r="C179" s="187">
        <v>13.1</v>
      </c>
      <c r="D179" s="187">
        <v>13.1</v>
      </c>
      <c r="E179" s="187">
        <v>13.1</v>
      </c>
      <c r="F179" s="187">
        <v>13.1</v>
      </c>
      <c r="G179" s="187">
        <v>13.1</v>
      </c>
      <c r="H179" s="187">
        <v>13.1</v>
      </c>
      <c r="I179" s="187">
        <v>13.1</v>
      </c>
      <c r="J179" s="187">
        <v>13.1</v>
      </c>
      <c r="K179" s="187">
        <v>13.1</v>
      </c>
      <c r="L179" s="187">
        <v>13.1</v>
      </c>
      <c r="N179" s="191"/>
    </row>
    <row r="180" spans="2:14" ht="12.75">
      <c r="B180" t="s">
        <v>255</v>
      </c>
      <c r="C180" s="187">
        <v>1626.4</v>
      </c>
      <c r="D180" s="187">
        <v>1656.4</v>
      </c>
      <c r="E180" s="187">
        <v>1656.4</v>
      </c>
      <c r="F180" s="187">
        <v>1656.4</v>
      </c>
      <c r="G180" s="187">
        <v>1656.4</v>
      </c>
      <c r="H180" s="187">
        <v>1656.4</v>
      </c>
      <c r="I180" s="187">
        <v>1656.4</v>
      </c>
      <c r="J180" s="187">
        <v>1656.4</v>
      </c>
      <c r="K180" s="187">
        <v>1656.4</v>
      </c>
      <c r="L180" s="187">
        <v>1656.4</v>
      </c>
      <c r="N180" s="191"/>
    </row>
    <row r="181" spans="2:14" ht="12.75">
      <c r="B181" t="s">
        <v>256</v>
      </c>
      <c r="C181" s="187">
        <v>30.7</v>
      </c>
      <c r="D181" s="187">
        <v>30.7</v>
      </c>
      <c r="E181" s="187">
        <v>30.7</v>
      </c>
      <c r="F181" s="187">
        <v>30.7</v>
      </c>
      <c r="G181" s="187">
        <v>30.7</v>
      </c>
      <c r="H181" s="187">
        <v>30.7</v>
      </c>
      <c r="I181" s="187">
        <v>30.7</v>
      </c>
      <c r="J181" s="187">
        <v>30.7</v>
      </c>
      <c r="K181" s="187">
        <v>30.7</v>
      </c>
      <c r="L181" s="187">
        <v>30.7</v>
      </c>
      <c r="N181" s="191"/>
    </row>
    <row r="182" spans="2:14" ht="12.75">
      <c r="B182" t="s">
        <v>257</v>
      </c>
      <c r="C182" s="187">
        <v>0</v>
      </c>
      <c r="D182" s="187">
        <v>0</v>
      </c>
      <c r="E182" s="187">
        <v>0</v>
      </c>
      <c r="F182" s="187">
        <v>0</v>
      </c>
      <c r="G182" s="187">
        <v>0</v>
      </c>
      <c r="H182" s="187">
        <v>0</v>
      </c>
      <c r="I182" s="187">
        <v>0</v>
      </c>
      <c r="J182" s="187">
        <v>0</v>
      </c>
      <c r="K182" s="187">
        <v>0</v>
      </c>
      <c r="L182" s="187">
        <v>0</v>
      </c>
      <c r="N182" s="191"/>
    </row>
    <row r="183" spans="2:14" ht="12.75">
      <c r="B183" t="s">
        <v>258</v>
      </c>
      <c r="C183" s="187">
        <v>75.8</v>
      </c>
      <c r="D183" s="187">
        <v>75.8</v>
      </c>
      <c r="E183" s="187">
        <v>75.8</v>
      </c>
      <c r="F183" s="187">
        <v>75.8</v>
      </c>
      <c r="G183" s="187">
        <v>75.8</v>
      </c>
      <c r="H183" s="187">
        <v>75.8</v>
      </c>
      <c r="I183" s="187">
        <v>75.8</v>
      </c>
      <c r="J183" s="187">
        <v>75.8</v>
      </c>
      <c r="K183" s="187">
        <v>75.8</v>
      </c>
      <c r="L183" s="187">
        <v>75.8</v>
      </c>
      <c r="N183" s="191"/>
    </row>
    <row r="184" spans="2:14" ht="12.75">
      <c r="B184" t="s">
        <v>259</v>
      </c>
      <c r="C184" s="187">
        <v>0</v>
      </c>
      <c r="D184" s="187">
        <v>0</v>
      </c>
      <c r="E184" s="187">
        <v>0</v>
      </c>
      <c r="F184" s="187">
        <v>0</v>
      </c>
      <c r="G184" s="187">
        <v>0</v>
      </c>
      <c r="H184" s="187">
        <v>0</v>
      </c>
      <c r="I184" s="187">
        <v>0</v>
      </c>
      <c r="J184" s="187">
        <v>0</v>
      </c>
      <c r="K184" s="187">
        <v>0</v>
      </c>
      <c r="L184" s="187">
        <v>0</v>
      </c>
      <c r="N184" s="191"/>
    </row>
    <row r="185" spans="2:14" ht="12.75">
      <c r="B185" t="s">
        <v>260</v>
      </c>
      <c r="C185" s="187">
        <v>521</v>
      </c>
      <c r="D185" s="187">
        <v>521</v>
      </c>
      <c r="E185" s="187">
        <v>521</v>
      </c>
      <c r="F185" s="187">
        <v>521</v>
      </c>
      <c r="G185" s="187">
        <v>521</v>
      </c>
      <c r="H185" s="187">
        <v>521</v>
      </c>
      <c r="I185" s="187">
        <v>521</v>
      </c>
      <c r="J185" s="187">
        <v>521</v>
      </c>
      <c r="K185" s="187">
        <v>521</v>
      </c>
      <c r="L185" s="187">
        <v>521</v>
      </c>
      <c r="N185" s="191"/>
    </row>
    <row r="186" spans="2:14" ht="12.75">
      <c r="B186" t="s">
        <v>261</v>
      </c>
      <c r="C186" s="187">
        <v>0</v>
      </c>
      <c r="D186" s="187">
        <v>0</v>
      </c>
      <c r="E186" s="187">
        <v>0</v>
      </c>
      <c r="F186" s="187">
        <v>0</v>
      </c>
      <c r="G186" s="187">
        <v>0</v>
      </c>
      <c r="H186" s="187">
        <v>0</v>
      </c>
      <c r="I186" s="187">
        <v>0</v>
      </c>
      <c r="J186" s="187">
        <v>0</v>
      </c>
      <c r="K186" s="187">
        <v>0</v>
      </c>
      <c r="L186" s="187">
        <v>0</v>
      </c>
      <c r="N186" s="191"/>
    </row>
    <row r="187" spans="2:14" ht="12.75">
      <c r="B187" t="s">
        <v>262</v>
      </c>
      <c r="C187" s="187">
        <v>340</v>
      </c>
      <c r="D187" s="187">
        <v>340</v>
      </c>
      <c r="E187" s="187">
        <v>350.7</v>
      </c>
      <c r="F187" s="187">
        <v>356.1</v>
      </c>
      <c r="G187" s="187">
        <v>361.4</v>
      </c>
      <c r="H187" s="187">
        <v>366.8</v>
      </c>
      <c r="I187" s="187">
        <v>366.8</v>
      </c>
      <c r="J187" s="187">
        <v>366.8</v>
      </c>
      <c r="K187" s="187">
        <v>366.8</v>
      </c>
      <c r="L187" s="187">
        <v>366.8</v>
      </c>
      <c r="N187" s="191"/>
    </row>
    <row r="188" spans="2:14" ht="12.75">
      <c r="B188" t="s">
        <v>263</v>
      </c>
      <c r="C188" s="187">
        <v>0</v>
      </c>
      <c r="D188" s="187">
        <v>0</v>
      </c>
      <c r="E188" s="187">
        <v>0</v>
      </c>
      <c r="F188" s="187">
        <v>0</v>
      </c>
      <c r="G188" s="187">
        <v>0</v>
      </c>
      <c r="H188" s="187">
        <v>0</v>
      </c>
      <c r="I188" s="187">
        <v>0</v>
      </c>
      <c r="J188" s="187">
        <v>0</v>
      </c>
      <c r="K188" s="187">
        <v>0</v>
      </c>
      <c r="L188" s="187">
        <v>0</v>
      </c>
      <c r="N188" s="191"/>
    </row>
    <row r="189" spans="2:14" ht="12.75">
      <c r="B189" t="s">
        <v>264</v>
      </c>
      <c r="C189" s="187">
        <v>251.5</v>
      </c>
      <c r="D189" s="187">
        <v>251.5</v>
      </c>
      <c r="E189" s="187">
        <v>251.5</v>
      </c>
      <c r="F189" s="187">
        <v>251.5</v>
      </c>
      <c r="G189" s="187">
        <v>251.5</v>
      </c>
      <c r="H189" s="187">
        <v>251.5</v>
      </c>
      <c r="I189" s="187">
        <v>251.5</v>
      </c>
      <c r="J189" s="187">
        <v>251.5</v>
      </c>
      <c r="K189" s="187">
        <v>251.5</v>
      </c>
      <c r="L189" s="187">
        <v>251.5</v>
      </c>
      <c r="N189" s="191"/>
    </row>
    <row r="190" spans="2:14" ht="12.75">
      <c r="B190" t="s">
        <v>265</v>
      </c>
      <c r="C190" s="187">
        <v>569</v>
      </c>
      <c r="D190" s="187">
        <v>569</v>
      </c>
      <c r="E190" s="187">
        <v>569</v>
      </c>
      <c r="F190" s="187">
        <v>569</v>
      </c>
      <c r="G190" s="187">
        <v>569</v>
      </c>
      <c r="H190" s="187">
        <v>569</v>
      </c>
      <c r="I190" s="187">
        <v>569</v>
      </c>
      <c r="J190" s="187">
        <v>569</v>
      </c>
      <c r="K190" s="187">
        <v>569</v>
      </c>
      <c r="L190" s="187">
        <v>569</v>
      </c>
      <c r="N190" s="191"/>
    </row>
    <row r="191" spans="2:14" ht="12.75">
      <c r="B191" t="s">
        <v>266</v>
      </c>
      <c r="C191" s="187">
        <v>77</v>
      </c>
      <c r="D191" s="187">
        <v>77</v>
      </c>
      <c r="E191" s="187">
        <v>77</v>
      </c>
      <c r="F191" s="187">
        <v>77</v>
      </c>
      <c r="G191" s="187">
        <v>77</v>
      </c>
      <c r="H191" s="187">
        <v>77</v>
      </c>
      <c r="I191" s="187">
        <v>77</v>
      </c>
      <c r="J191" s="187">
        <v>77</v>
      </c>
      <c r="K191" s="187">
        <v>77</v>
      </c>
      <c r="L191" s="187">
        <v>77</v>
      </c>
      <c r="N191" s="191"/>
    </row>
    <row r="192" spans="2:14" ht="12.75">
      <c r="B192" t="s">
        <v>267</v>
      </c>
      <c r="C192" s="187">
        <v>760</v>
      </c>
      <c r="D192" s="187">
        <v>760</v>
      </c>
      <c r="E192" s="187">
        <v>760</v>
      </c>
      <c r="F192" s="187">
        <v>760</v>
      </c>
      <c r="G192" s="187">
        <v>760</v>
      </c>
      <c r="H192" s="187">
        <v>760</v>
      </c>
      <c r="I192" s="187">
        <v>760</v>
      </c>
      <c r="J192" s="187">
        <v>760</v>
      </c>
      <c r="K192" s="187">
        <v>760</v>
      </c>
      <c r="L192" s="187">
        <v>760</v>
      </c>
      <c r="N192" s="191"/>
    </row>
    <row r="193" spans="2:14" ht="12.75">
      <c r="B193" t="s">
        <v>268</v>
      </c>
      <c r="C193" s="187">
        <v>0</v>
      </c>
      <c r="D193" s="187">
        <v>17.6</v>
      </c>
      <c r="E193" s="187">
        <v>17.6</v>
      </c>
      <c r="F193" s="187">
        <v>17.6</v>
      </c>
      <c r="G193" s="187">
        <v>17.6</v>
      </c>
      <c r="H193" s="187">
        <v>17.6</v>
      </c>
      <c r="I193" s="187">
        <v>17.6</v>
      </c>
      <c r="J193" s="187">
        <v>17.6</v>
      </c>
      <c r="K193" s="187">
        <v>17.6</v>
      </c>
      <c r="L193" s="187">
        <v>17.6</v>
      </c>
      <c r="N193" s="191"/>
    </row>
    <row r="194" spans="2:14" ht="12.75">
      <c r="B194" t="s">
        <v>269</v>
      </c>
      <c r="C194" s="187">
        <v>0</v>
      </c>
      <c r="D194" s="187">
        <v>0</v>
      </c>
      <c r="E194" s="187">
        <v>0</v>
      </c>
      <c r="F194" s="187">
        <v>0</v>
      </c>
      <c r="G194" s="187">
        <v>0</v>
      </c>
      <c r="H194" s="187">
        <v>0</v>
      </c>
      <c r="I194" s="187">
        <v>0</v>
      </c>
      <c r="J194" s="187">
        <v>0</v>
      </c>
      <c r="K194" s="187">
        <v>0</v>
      </c>
      <c r="L194" s="187">
        <v>0</v>
      </c>
      <c r="N194" s="191"/>
    </row>
    <row r="195" spans="2:14" ht="12.75">
      <c r="B195" t="s">
        <v>270</v>
      </c>
      <c r="C195" s="187">
        <v>0</v>
      </c>
      <c r="D195" s="187">
        <v>0</v>
      </c>
      <c r="E195" s="187">
        <v>0</v>
      </c>
      <c r="F195" s="187">
        <v>0</v>
      </c>
      <c r="G195" s="187">
        <v>0</v>
      </c>
      <c r="H195" s="187">
        <v>0</v>
      </c>
      <c r="I195" s="187">
        <v>0</v>
      </c>
      <c r="J195" s="187">
        <v>0</v>
      </c>
      <c r="K195" s="187">
        <v>0</v>
      </c>
      <c r="L195" s="187">
        <v>0</v>
      </c>
      <c r="N195" s="191"/>
    </row>
    <row r="196" spans="2:14" ht="12.75">
      <c r="B196" t="s">
        <v>271</v>
      </c>
      <c r="C196" s="187">
        <v>13.3</v>
      </c>
      <c r="D196" s="187">
        <v>13.3</v>
      </c>
      <c r="E196" s="187">
        <v>13.3</v>
      </c>
      <c r="F196" s="187">
        <v>13.3</v>
      </c>
      <c r="G196" s="187">
        <v>13.3</v>
      </c>
      <c r="H196" s="187">
        <v>13.3</v>
      </c>
      <c r="I196" s="187">
        <v>13.3</v>
      </c>
      <c r="J196" s="187">
        <v>13.3</v>
      </c>
      <c r="K196" s="187">
        <v>13.3</v>
      </c>
      <c r="L196" s="187">
        <v>13.3</v>
      </c>
      <c r="N196" s="191"/>
    </row>
    <row r="197" spans="2:14" ht="12.75">
      <c r="B197" t="s">
        <v>272</v>
      </c>
      <c r="C197" s="187">
        <v>665</v>
      </c>
      <c r="D197" s="187">
        <v>665</v>
      </c>
      <c r="E197" s="187">
        <v>665</v>
      </c>
      <c r="F197" s="187">
        <v>665</v>
      </c>
      <c r="G197" s="187">
        <v>665</v>
      </c>
      <c r="H197" s="187">
        <v>665</v>
      </c>
      <c r="I197" s="187">
        <v>665</v>
      </c>
      <c r="J197" s="187">
        <v>665</v>
      </c>
      <c r="K197" s="187">
        <v>665</v>
      </c>
      <c r="L197" s="187">
        <v>665</v>
      </c>
      <c r="N197" s="191"/>
    </row>
    <row r="198" spans="2:14" ht="12.75">
      <c r="B198" t="s">
        <v>1538</v>
      </c>
      <c r="C198" s="187">
        <v>0</v>
      </c>
      <c r="D198" s="187">
        <v>0</v>
      </c>
      <c r="E198" s="187">
        <v>0</v>
      </c>
      <c r="F198" s="187">
        <v>0</v>
      </c>
      <c r="G198" s="187">
        <v>0</v>
      </c>
      <c r="H198" s="187">
        <v>0</v>
      </c>
      <c r="I198" s="187">
        <v>0</v>
      </c>
      <c r="J198" s="187">
        <v>0</v>
      </c>
      <c r="K198" s="187">
        <v>0</v>
      </c>
      <c r="L198" s="187">
        <v>0</v>
      </c>
      <c r="N198" s="191"/>
    </row>
    <row r="199" spans="2:14" ht="12.75">
      <c r="B199" t="s">
        <v>273</v>
      </c>
      <c r="C199" s="187">
        <v>615</v>
      </c>
      <c r="D199" s="187">
        <v>636.8</v>
      </c>
      <c r="E199" s="187">
        <v>636.8</v>
      </c>
      <c r="F199" s="187">
        <v>636.8</v>
      </c>
      <c r="G199" s="187">
        <v>636.8</v>
      </c>
      <c r="H199" s="187">
        <v>636.8</v>
      </c>
      <c r="I199" s="187">
        <v>636.8</v>
      </c>
      <c r="J199" s="187">
        <v>636.8</v>
      </c>
      <c r="K199" s="187">
        <v>636.8</v>
      </c>
      <c r="L199" s="187">
        <v>636.8</v>
      </c>
      <c r="N199" s="191"/>
    </row>
    <row r="200" spans="2:14" ht="12.75">
      <c r="B200" t="s">
        <v>274</v>
      </c>
      <c r="C200" s="187">
        <v>0</v>
      </c>
      <c r="D200" s="187">
        <v>0</v>
      </c>
      <c r="E200" s="187">
        <v>0</v>
      </c>
      <c r="F200" s="187">
        <v>0</v>
      </c>
      <c r="G200" s="187">
        <v>0</v>
      </c>
      <c r="H200" s="187">
        <v>0</v>
      </c>
      <c r="I200" s="187">
        <v>0</v>
      </c>
      <c r="J200" s="187">
        <v>0</v>
      </c>
      <c r="K200" s="187">
        <v>0</v>
      </c>
      <c r="L200" s="187">
        <v>0</v>
      </c>
      <c r="N200" s="191"/>
    </row>
    <row r="201" spans="2:14" ht="12.75">
      <c r="B201" t="s">
        <v>275</v>
      </c>
      <c r="C201" s="187">
        <v>0</v>
      </c>
      <c r="D201" s="187">
        <v>0</v>
      </c>
      <c r="E201" s="187">
        <v>0</v>
      </c>
      <c r="F201" s="187">
        <v>0</v>
      </c>
      <c r="G201" s="187">
        <v>0</v>
      </c>
      <c r="H201" s="187">
        <v>0</v>
      </c>
      <c r="I201" s="187">
        <v>0</v>
      </c>
      <c r="J201" s="187">
        <v>0</v>
      </c>
      <c r="K201" s="187">
        <v>0</v>
      </c>
      <c r="L201" s="187">
        <v>0</v>
      </c>
      <c r="N201" s="191"/>
    </row>
    <row r="202" spans="2:14" ht="12.75">
      <c r="B202" s="74"/>
      <c r="C202" s="187"/>
      <c r="D202" s="187"/>
      <c r="E202" s="187"/>
      <c r="F202" s="187"/>
      <c r="G202" s="187"/>
      <c r="H202" s="187"/>
      <c r="I202" s="187"/>
      <c r="J202" s="187"/>
      <c r="K202" s="187"/>
      <c r="L202" s="187"/>
      <c r="N202" s="191"/>
    </row>
    <row r="203" spans="2:8" ht="12.75">
      <c r="B203" s="74"/>
      <c r="C203" s="65"/>
      <c r="D203" s="65"/>
      <c r="E203" s="65"/>
      <c r="F203" s="65"/>
      <c r="G203" s="65"/>
      <c r="H203" s="65"/>
    </row>
    <row r="204" spans="2:12" ht="12.75">
      <c r="B204" s="74"/>
      <c r="C204" s="65"/>
      <c r="D204" s="65"/>
      <c r="E204" s="65"/>
      <c r="F204" s="65"/>
      <c r="G204" s="65"/>
      <c r="H204" s="65"/>
      <c r="I204" s="65"/>
      <c r="J204" s="65"/>
      <c r="K204" s="65"/>
      <c r="L204" s="65"/>
    </row>
    <row r="205" spans="3:8" ht="12.75">
      <c r="C205" s="65"/>
      <c r="D205" s="65"/>
      <c r="E205" s="65"/>
      <c r="F205" s="65"/>
      <c r="G205" s="65"/>
      <c r="H205" s="65"/>
    </row>
  </sheetData>
  <sheetProtection/>
  <mergeCells count="3">
    <mergeCell ref="B3:L3"/>
    <mergeCell ref="B1:L1"/>
    <mergeCell ref="C5:L5"/>
  </mergeCells>
  <printOptions horizontalCentered="1" verticalCentered="1"/>
  <pageMargins left="0.75" right="0.75" top="1" bottom="1" header="0.5" footer="0.5"/>
  <pageSetup fitToHeight="8"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L209"/>
  <sheetViews>
    <sheetView showGridLines="0" zoomScalePageLayoutView="0" workbookViewId="0" topLeftCell="A1">
      <selection activeCell="B1" sqref="B1:L1"/>
    </sheetView>
  </sheetViews>
  <sheetFormatPr defaultColWidth="9.140625" defaultRowHeight="12.75"/>
  <cols>
    <col min="1" max="1" width="2.00390625" style="0" customWidth="1"/>
    <col min="2" max="2" width="18.421875" style="0" customWidth="1"/>
    <col min="3" max="8" width="10.28125" style="0" customWidth="1"/>
  </cols>
  <sheetData>
    <row r="1" spans="2:12" ht="26.25" customHeight="1">
      <c r="B1" s="247" t="s">
        <v>317</v>
      </c>
      <c r="C1" s="247"/>
      <c r="D1" s="247"/>
      <c r="E1" s="247"/>
      <c r="F1" s="247"/>
      <c r="G1" s="247"/>
      <c r="H1" s="247"/>
      <c r="I1" s="247"/>
      <c r="J1" s="247"/>
      <c r="K1" s="247"/>
      <c r="L1" s="247"/>
    </row>
    <row r="3" ht="12.75">
      <c r="B3" s="92" t="s">
        <v>318</v>
      </c>
    </row>
    <row r="4" ht="12.75">
      <c r="B4" s="93" t="s">
        <v>319</v>
      </c>
    </row>
    <row r="5" ht="12.75">
      <c r="B5" s="93"/>
    </row>
    <row r="6" spans="2:12" ht="39" customHeight="1">
      <c r="B6" s="219" t="s">
        <v>1535</v>
      </c>
      <c r="C6" s="219"/>
      <c r="D6" s="219"/>
      <c r="E6" s="219"/>
      <c r="F6" s="219"/>
      <c r="G6" s="219"/>
      <c r="H6" s="219"/>
      <c r="I6" s="219"/>
      <c r="J6" s="219"/>
      <c r="K6" s="219"/>
      <c r="L6" s="219"/>
    </row>
    <row r="7" spans="2:9" ht="12.75" customHeight="1">
      <c r="B7" s="80"/>
      <c r="C7" s="80"/>
      <c r="D7" s="80"/>
      <c r="E7" s="80"/>
      <c r="F7" s="80"/>
      <c r="G7" s="80"/>
      <c r="H7" s="80"/>
      <c r="I7" s="80"/>
    </row>
    <row r="8" spans="2:9" ht="12.75" customHeight="1">
      <c r="B8" s="80"/>
      <c r="C8" s="80"/>
      <c r="D8" s="80"/>
      <c r="E8" s="80"/>
      <c r="F8" s="80"/>
      <c r="G8" s="80"/>
      <c r="H8" s="80"/>
      <c r="I8" s="80"/>
    </row>
    <row r="9" spans="3:12" ht="12.75" customHeight="1">
      <c r="C9" s="245" t="s">
        <v>310</v>
      </c>
      <c r="D9" s="245"/>
      <c r="E9" s="245"/>
      <c r="F9" s="245"/>
      <c r="G9" s="245"/>
      <c r="H9" s="245"/>
      <c r="I9" s="245"/>
      <c r="J9" s="245"/>
      <c r="K9" s="245"/>
      <c r="L9" s="245"/>
    </row>
    <row r="10" spans="2:12" ht="12.75" customHeight="1">
      <c r="B10" s="94" t="s">
        <v>312</v>
      </c>
      <c r="C10" s="87">
        <v>2011</v>
      </c>
      <c r="D10" s="87">
        <v>2012</v>
      </c>
      <c r="E10" s="87">
        <v>2013</v>
      </c>
      <c r="F10" s="87">
        <v>2014</v>
      </c>
      <c r="G10" s="87">
        <v>2015</v>
      </c>
      <c r="H10" s="87">
        <v>2016</v>
      </c>
      <c r="I10" s="87">
        <v>2017</v>
      </c>
      <c r="J10" s="87">
        <v>2018</v>
      </c>
      <c r="K10" s="87">
        <v>2019</v>
      </c>
      <c r="L10" s="87">
        <v>2020</v>
      </c>
    </row>
    <row r="11" spans="2:5" ht="12.75" customHeight="1">
      <c r="B11" s="94"/>
      <c r="C11" s="95"/>
      <c r="D11" s="95"/>
      <c r="E11" s="95"/>
    </row>
    <row r="12" spans="2:12" ht="12.75" customHeight="1">
      <c r="B12" s="89" t="str">
        <f>SummerGenerationbyCounty!B8</f>
        <v>Anderson</v>
      </c>
      <c r="C12" s="49">
        <v>-135.01041728028568</v>
      </c>
      <c r="D12" s="49">
        <v>-138.0267663091105</v>
      </c>
      <c r="E12" s="49">
        <v>-141.36864382087586</v>
      </c>
      <c r="F12" s="49">
        <v>-143.8029942775573</v>
      </c>
      <c r="G12" s="49">
        <v>-145.9714234891857</v>
      </c>
      <c r="H12" s="49">
        <v>-147.6898669691085</v>
      </c>
      <c r="I12" s="49">
        <v>-150.23674949387228</v>
      </c>
      <c r="J12" s="49">
        <v>-152.28545427261847</v>
      </c>
      <c r="K12" s="49">
        <v>-154.37844141080382</v>
      </c>
      <c r="L12" s="49">
        <v>-155.94983513233637</v>
      </c>
    </row>
    <row r="13" spans="2:12" ht="12.75" customHeight="1">
      <c r="B13" s="89" t="str">
        <f>SummerGenerationbyCounty!B9</f>
        <v>Andrews</v>
      </c>
      <c r="C13" s="49">
        <v>-149.53653365771956</v>
      </c>
      <c r="D13" s="49">
        <v>-152.87741939941674</v>
      </c>
      <c r="E13" s="49">
        <v>-156.57885806677984</v>
      </c>
      <c r="F13" s="49">
        <v>-159.27512652023188</v>
      </c>
      <c r="G13" s="49">
        <v>-161.67686258120472</v>
      </c>
      <c r="H13" s="49">
        <v>-163.58019779378233</v>
      </c>
      <c r="I13" s="49">
        <v>-166.40110592856675</v>
      </c>
      <c r="J13" s="49">
        <v>-168.67023609846842</v>
      </c>
      <c r="K13" s="49">
        <v>-170.98841308020957</v>
      </c>
      <c r="L13" s="49">
        <v>-172.72887707449271</v>
      </c>
    </row>
    <row r="14" spans="2:12" ht="12.75" customHeight="1">
      <c r="B14" s="89" t="str">
        <f>SummerGenerationbyCounty!B10</f>
        <v>Angelina</v>
      </c>
      <c r="C14" s="49">
        <v>-192.91359490758725</v>
      </c>
      <c r="D14" s="49">
        <v>-198.22896579081254</v>
      </c>
      <c r="E14" s="49">
        <v>-204.1179787172322</v>
      </c>
      <c r="F14" s="49">
        <v>-208.40775931402607</v>
      </c>
      <c r="G14" s="49">
        <v>-212.22893696411893</v>
      </c>
      <c r="H14" s="49">
        <v>-215.25715563190636</v>
      </c>
      <c r="I14" s="49">
        <v>-219.74523877008318</v>
      </c>
      <c r="J14" s="49">
        <v>-223.35543958743176</v>
      </c>
      <c r="K14" s="49">
        <v>-227.0436742005228</v>
      </c>
      <c r="L14" s="49">
        <v>-229.81276370366004</v>
      </c>
    </row>
    <row r="15" spans="2:12" ht="12.75" customHeight="1">
      <c r="B15" s="89" t="str">
        <f>SummerGenerationbyCounty!B11</f>
        <v>Aransas</v>
      </c>
      <c r="C15" s="49">
        <v>-53.59345469533928</v>
      </c>
      <c r="D15" s="49">
        <v>-54.790818337924364</v>
      </c>
      <c r="E15" s="49">
        <v>-56.11740309065753</v>
      </c>
      <c r="F15" s="49">
        <v>-57.08373778942293</v>
      </c>
      <c r="G15" s="49">
        <v>-57.94451294332971</v>
      </c>
      <c r="H15" s="49">
        <v>-58.62666269623764</v>
      </c>
      <c r="I15" s="49">
        <v>-59.6376678909102</v>
      </c>
      <c r="J15" s="49">
        <v>-60.45091748272442</v>
      </c>
      <c r="K15" s="49">
        <v>-61.28174530792397</v>
      </c>
      <c r="L15" s="49">
        <v>-61.905522494307</v>
      </c>
    </row>
    <row r="16" spans="2:12" ht="12.75">
      <c r="B16" s="89" t="str">
        <f>SummerGenerationbyCounty!B12</f>
        <v>Archer</v>
      </c>
      <c r="C16" s="49">
        <v>-23.836241692135562</v>
      </c>
      <c r="D16" s="49">
        <v>-24.368781520744815</v>
      </c>
      <c r="E16" s="49">
        <v>-24.958793770766825</v>
      </c>
      <c r="F16" s="49">
        <v>-25.388581093980235</v>
      </c>
      <c r="G16" s="49">
        <v>-25.771419720968236</v>
      </c>
      <c r="H16" s="49">
        <v>-26.07481285867462</v>
      </c>
      <c r="I16" s="49">
        <v>-26.52446784563547</v>
      </c>
      <c r="J16" s="49">
        <v>-26.886168988745396</v>
      </c>
      <c r="K16" s="49">
        <v>-27.255688232440093</v>
      </c>
      <c r="L16" s="49">
        <v>-27.533119569180535</v>
      </c>
    </row>
    <row r="17" spans="2:12" ht="12.75">
      <c r="B17" s="89" t="str">
        <f>SummerGenerationbyCounty!B13</f>
        <v>Atascosa</v>
      </c>
      <c r="C17" s="49">
        <v>311.2918864731199</v>
      </c>
      <c r="D17" s="49">
        <v>309.5110795126679</v>
      </c>
      <c r="E17" s="49">
        <v>307.53808544697506</v>
      </c>
      <c r="F17" s="49">
        <v>306.1008816631918</v>
      </c>
      <c r="G17" s="49">
        <v>304.8206737706656</v>
      </c>
      <c r="H17" s="49">
        <v>303.80613066542617</v>
      </c>
      <c r="I17" s="49">
        <v>302.3024896463628</v>
      </c>
      <c r="J17" s="49">
        <v>301.09296525278694</v>
      </c>
      <c r="K17" s="49">
        <v>299.85729722226426</v>
      </c>
      <c r="L17" s="49">
        <v>298.92957007591144</v>
      </c>
    </row>
    <row r="18" spans="2:12" ht="12.75">
      <c r="B18" s="89" t="str">
        <f>SummerGenerationbyCounty!B14</f>
        <v>Austin</v>
      </c>
      <c r="C18" s="49">
        <v>-91.2708385303648</v>
      </c>
      <c r="D18" s="49">
        <v>-93.30997529260111</v>
      </c>
      <c r="E18" s="49">
        <v>-95.56917846305996</v>
      </c>
      <c r="F18" s="49">
        <v>-97.21486782491735</v>
      </c>
      <c r="G18" s="49">
        <v>-98.6807869475002</v>
      </c>
      <c r="H18" s="49">
        <v>-99.84250306199807</v>
      </c>
      <c r="I18" s="49">
        <v>-101.56426726624416</v>
      </c>
      <c r="J18" s="49">
        <v>-102.94924930558665</v>
      </c>
      <c r="K18" s="49">
        <v>-104.3641674651155</v>
      </c>
      <c r="L18" s="49">
        <v>-105.42647380795034</v>
      </c>
    </row>
    <row r="19" spans="2:12" ht="12.75">
      <c r="B19" s="89" t="str">
        <f>SummerGenerationbyCounty!B15</f>
        <v>Bandera</v>
      </c>
      <c r="C19" s="49">
        <v>-56.55478887069438</v>
      </c>
      <c r="D19" s="49">
        <v>-57.818313463255</v>
      </c>
      <c r="E19" s="49">
        <v>-59.218199345521725</v>
      </c>
      <c r="F19" s="49">
        <v>-60.23792936997667</v>
      </c>
      <c r="G19" s="49">
        <v>-61.14626710209475</v>
      </c>
      <c r="H19" s="49">
        <v>-61.86610939390467</v>
      </c>
      <c r="I19" s="49">
        <v>-62.93297820571975</v>
      </c>
      <c r="J19" s="49">
        <v>-63.79116432612731</v>
      </c>
      <c r="K19" s="49">
        <v>-64.66789997433595</v>
      </c>
      <c r="L19" s="49">
        <v>-65.32614429313924</v>
      </c>
    </row>
    <row r="20" spans="2:12" ht="12.75">
      <c r="B20" s="89" t="str">
        <f>SummerGenerationbyCounty!B16</f>
        <v>Bastrop</v>
      </c>
      <c r="C20" s="49">
        <v>1482.4974373210414</v>
      </c>
      <c r="D20" s="49">
        <v>1478.6211120938642</v>
      </c>
      <c r="E20" s="49">
        <v>1474.3264485847014</v>
      </c>
      <c r="F20" s="49">
        <v>1471.1980526342165</v>
      </c>
      <c r="G20" s="49">
        <v>1468.411393406104</v>
      </c>
      <c r="H20" s="49">
        <v>1466.2030130930013</v>
      </c>
      <c r="I20" s="49">
        <v>1462.9300016188467</v>
      </c>
      <c r="J20" s="49">
        <v>1460.2972008583902</v>
      </c>
      <c r="K20" s="49">
        <v>1457.607492616282</v>
      </c>
      <c r="L20" s="49">
        <v>1455.5880866833493</v>
      </c>
    </row>
    <row r="21" spans="2:12" ht="12.75">
      <c r="B21" s="89" t="str">
        <f>SummerGenerationbyCounty!B17</f>
        <v>Baylor</v>
      </c>
      <c r="C21" s="49">
        <v>-4.543352241654324</v>
      </c>
      <c r="D21" s="49">
        <v>-4.644858009859399</v>
      </c>
      <c r="E21" s="49">
        <v>-4.75731841839878</v>
      </c>
      <c r="F21" s="49">
        <v>-4.839238849630207</v>
      </c>
      <c r="G21" s="49">
        <v>-4.912210535208126</v>
      </c>
      <c r="H21" s="49">
        <v>-4.970039362004912</v>
      </c>
      <c r="I21" s="49">
        <v>-5.055746707121053</v>
      </c>
      <c r="J21" s="49">
        <v>-5.124689442330003</v>
      </c>
      <c r="K21" s="49">
        <v>-5.195122361489764</v>
      </c>
      <c r="L21" s="49">
        <v>-5.24800268977158</v>
      </c>
    </row>
    <row r="22" spans="2:12" ht="12.75">
      <c r="B22" s="89" t="str">
        <f>SummerGenerationbyCounty!B18</f>
        <v>Bee</v>
      </c>
      <c r="C22" s="49">
        <v>-57.19396470987071</v>
      </c>
      <c r="D22" s="49">
        <v>-58.47176951473337</v>
      </c>
      <c r="E22" s="49">
        <v>-59.88747674920414</v>
      </c>
      <c r="F22" s="49">
        <v>-60.91873164727508</v>
      </c>
      <c r="G22" s="49">
        <v>-61.83733530989658</v>
      </c>
      <c r="H22" s="49">
        <v>-62.56531317802337</v>
      </c>
      <c r="I22" s="49">
        <v>-63.644239620707566</v>
      </c>
      <c r="J22" s="49">
        <v>-64.51212486376475</v>
      </c>
      <c r="K22" s="49">
        <v>-65.39876927929213</v>
      </c>
      <c r="L22" s="49">
        <v>-66.06445300107534</v>
      </c>
    </row>
    <row r="23" spans="2:12" ht="12.75">
      <c r="B23" s="89" t="str">
        <f>SummerGenerationbyCounty!B19</f>
        <v>Bell</v>
      </c>
      <c r="C23" s="49">
        <v>-728.329439650844</v>
      </c>
      <c r="D23" s="49">
        <v>-744.6014862248098</v>
      </c>
      <c r="E23" s="49">
        <v>-762.6296341600375</v>
      </c>
      <c r="F23" s="49">
        <v>4.237978430569001</v>
      </c>
      <c r="G23" s="49">
        <v>772.5401341868237</v>
      </c>
      <c r="H23" s="49">
        <v>763.2697904458258</v>
      </c>
      <c r="I23" s="49">
        <v>749.5303356727414</v>
      </c>
      <c r="J23" s="49">
        <v>738.4783588433054</v>
      </c>
      <c r="K23" s="49">
        <v>727.1874956620867</v>
      </c>
      <c r="L23" s="49">
        <v>718.7104289902708</v>
      </c>
    </row>
    <row r="24" spans="2:12" ht="12.75">
      <c r="B24" s="89" t="str">
        <f>SummerGenerationbyCounty!B20</f>
        <v>Bexar</v>
      </c>
      <c r="C24" s="49">
        <v>531.1141026156474</v>
      </c>
      <c r="D24" s="49">
        <v>436.79934421935377</v>
      </c>
      <c r="E24" s="49">
        <v>332.3060090316294</v>
      </c>
      <c r="F24" s="49">
        <v>256.1890965060029</v>
      </c>
      <c r="G24" s="49">
        <v>188.38697041256546</v>
      </c>
      <c r="H24" s="49">
        <v>134.65493208484259</v>
      </c>
      <c r="I24" s="49">
        <v>55.019383382965316</v>
      </c>
      <c r="J24" s="49">
        <v>-9.039216728064275</v>
      </c>
      <c r="K24" s="49">
        <v>-74.48243114990692</v>
      </c>
      <c r="L24" s="49">
        <v>-123.61653923074027</v>
      </c>
    </row>
    <row r="25" spans="2:12" ht="12.75">
      <c r="B25" s="89" t="str">
        <f>SummerGenerationbyCounty!B21</f>
        <v>Blanco</v>
      </c>
      <c r="C25" s="49">
        <v>-28.318604554062592</v>
      </c>
      <c r="D25" s="49">
        <v>-28.95128755041975</v>
      </c>
      <c r="E25" s="49">
        <v>-29.652250554832424</v>
      </c>
      <c r="F25" s="49">
        <v>-30.162858619880083</v>
      </c>
      <c r="G25" s="49">
        <v>-30.61768936986658</v>
      </c>
      <c r="H25" s="49">
        <v>-30.978135047590936</v>
      </c>
      <c r="I25" s="49">
        <v>-31.512346855222834</v>
      </c>
      <c r="J25" s="49">
        <v>-31.94206525507703</v>
      </c>
      <c r="K25" s="49">
        <v>-32.38107193542794</v>
      </c>
      <c r="L25" s="49">
        <v>-32.710673741682896</v>
      </c>
    </row>
    <row r="26" spans="2:12" ht="12.75">
      <c r="B26" s="89" t="str">
        <f>SummerGenerationbyCounty!B22</f>
        <v>Borden</v>
      </c>
      <c r="C26" s="49">
        <v>20.311134967172002</v>
      </c>
      <c r="D26" s="49">
        <v>20.251061414376633</v>
      </c>
      <c r="E26" s="49">
        <v>20.184504642192714</v>
      </c>
      <c r="F26" s="49">
        <v>20.13602216245168</v>
      </c>
      <c r="G26" s="49">
        <v>20.092835765425697</v>
      </c>
      <c r="H26" s="49">
        <v>20.05861127610749</v>
      </c>
      <c r="I26" s="49">
        <v>20.007887609730393</v>
      </c>
      <c r="J26" s="49">
        <v>19.967085642347964</v>
      </c>
      <c r="K26" s="49">
        <v>19.9254017482945</v>
      </c>
      <c r="L26" s="49">
        <v>19.894105899309288</v>
      </c>
    </row>
    <row r="27" spans="2:12" ht="12.75">
      <c r="B27" s="89" t="str">
        <f>SummerGenerationbyCounty!B23</f>
        <v>Bosque</v>
      </c>
      <c r="C27" s="49">
        <v>761.1205553431184</v>
      </c>
      <c r="D27" s="49">
        <v>759.9614854308917</v>
      </c>
      <c r="E27" s="49">
        <v>758.6773271198942</v>
      </c>
      <c r="F27" s="49">
        <v>757.7418974520438</v>
      </c>
      <c r="G27" s="49">
        <v>756.9086513548667</v>
      </c>
      <c r="H27" s="49">
        <v>756.2483179138734</v>
      </c>
      <c r="I27" s="49">
        <v>755.2696463887216</v>
      </c>
      <c r="J27" s="49">
        <v>754.4824059051477</v>
      </c>
      <c r="K27" s="49">
        <v>753.6781493700566</v>
      </c>
      <c r="L27" s="49">
        <v>753.0743216414068</v>
      </c>
    </row>
    <row r="28" spans="2:12" ht="12.75">
      <c r="B28" s="89" t="str">
        <f>SummerGenerationbyCounty!B24</f>
        <v>Brazoria</v>
      </c>
      <c r="C28" s="49">
        <v>-1571.7362156255012</v>
      </c>
      <c r="D28" s="49">
        <v>-1615.7656200953143</v>
      </c>
      <c r="E28" s="49">
        <v>-1664.5467376808392</v>
      </c>
      <c r="F28" s="49">
        <v>-1700.0807557451412</v>
      </c>
      <c r="G28" s="49">
        <v>-1731.7331427569125</v>
      </c>
      <c r="H28" s="49">
        <v>-1756.8171241904242</v>
      </c>
      <c r="I28" s="49">
        <v>-1793.9937638127994</v>
      </c>
      <c r="J28" s="49">
        <v>-1823.8985428952778</v>
      </c>
      <c r="K28" s="49">
        <v>-1854.4497080212782</v>
      </c>
      <c r="L28" s="49">
        <v>-1877.3872159441053</v>
      </c>
    </row>
    <row r="29" spans="2:12" ht="12.75">
      <c r="B29" s="89" t="str">
        <f>SummerGenerationbyCounty!B25</f>
        <v>Brazos</v>
      </c>
      <c r="C29" s="49">
        <v>-325.2031897327229</v>
      </c>
      <c r="D29" s="49">
        <v>-337.5179521009022</v>
      </c>
      <c r="E29" s="49">
        <v>-351.16174034545645</v>
      </c>
      <c r="F29" s="49">
        <v>-361.1003937003636</v>
      </c>
      <c r="G29" s="49">
        <v>-369.95337795325884</v>
      </c>
      <c r="H29" s="49">
        <v>-376.9692182609175</v>
      </c>
      <c r="I29" s="49">
        <v>-387.3673030887711</v>
      </c>
      <c r="J29" s="49">
        <v>-395.7314918055663</v>
      </c>
      <c r="K29" s="49">
        <v>-404.2764708514594</v>
      </c>
      <c r="L29" s="49">
        <v>-410.69195529394165</v>
      </c>
    </row>
    <row r="30" spans="2:12" ht="12.75">
      <c r="B30" s="89" t="str">
        <f>SummerGenerationbyCounty!B26</f>
        <v>Brewster</v>
      </c>
      <c r="C30" s="49">
        <v>-18.959100608888523</v>
      </c>
      <c r="D30" s="49">
        <v>-19.382677291792113</v>
      </c>
      <c r="E30" s="49">
        <v>-19.85196694546829</v>
      </c>
      <c r="F30" s="49">
        <v>-20.193815346171345</v>
      </c>
      <c r="G30" s="49">
        <v>-20.498321238491986</v>
      </c>
      <c r="H30" s="49">
        <v>-20.739637008658868</v>
      </c>
      <c r="I30" s="49">
        <v>-21.097287944036488</v>
      </c>
      <c r="J30" s="49">
        <v>-21.384981299857493</v>
      </c>
      <c r="K30" s="49">
        <v>-21.67889309218672</v>
      </c>
      <c r="L30" s="49">
        <v>-21.899559113837935</v>
      </c>
    </row>
    <row r="31" spans="2:12" ht="12.75">
      <c r="B31" s="89" t="str">
        <f>SummerGenerationbyCounty!B27</f>
        <v>Brooks</v>
      </c>
      <c r="C31" s="49">
        <v>-18.77208684033601</v>
      </c>
      <c r="D31" s="49">
        <v>-19.191485336026247</v>
      </c>
      <c r="E31" s="49">
        <v>-19.656145886851654</v>
      </c>
      <c r="F31" s="49">
        <v>-19.994622273290528</v>
      </c>
      <c r="G31" s="49">
        <v>-20.296124500213526</v>
      </c>
      <c r="H31" s="49">
        <v>-20.53505991634775</v>
      </c>
      <c r="I31" s="49">
        <v>-20.88918296025883</v>
      </c>
      <c r="J31" s="49">
        <v>-21.174038490606492</v>
      </c>
      <c r="K31" s="49">
        <v>-21.465051118411015</v>
      </c>
      <c r="L31" s="49">
        <v>-21.683540476456095</v>
      </c>
    </row>
    <row r="32" spans="2:12" ht="12.75">
      <c r="B32" s="89" t="str">
        <f>SummerGenerationbyCounty!B28</f>
        <v>Brown</v>
      </c>
      <c r="C32" s="49">
        <v>-114.37475878935956</v>
      </c>
      <c r="D32" s="49">
        <v>-116.93007414610082</v>
      </c>
      <c r="E32" s="49">
        <v>-119.76116260587673</v>
      </c>
      <c r="F32" s="49">
        <v>-121.82343492456518</v>
      </c>
      <c r="G32" s="49">
        <v>-123.66043071368946</v>
      </c>
      <c r="H32" s="49">
        <v>-125.11621881114628</v>
      </c>
      <c r="I32" s="49">
        <v>-127.27382324125442</v>
      </c>
      <c r="J32" s="49">
        <v>-129.00939387069147</v>
      </c>
      <c r="K32" s="49">
        <v>-130.78247852520528</v>
      </c>
      <c r="L32" s="49">
        <v>-132.1136926750755</v>
      </c>
    </row>
    <row r="33" spans="2:12" ht="12.75">
      <c r="B33" s="89" t="str">
        <f>SummerGenerationbyCounty!B29</f>
        <v>Burleson</v>
      </c>
      <c r="C33" s="49">
        <v>-30.431227604891394</v>
      </c>
      <c r="D33" s="49">
        <v>-31.111109984940633</v>
      </c>
      <c r="E33" s="49">
        <v>-31.864366194623127</v>
      </c>
      <c r="F33" s="49">
        <v>-32.41306661574361</v>
      </c>
      <c r="G33" s="49">
        <v>-32.901828625471836</v>
      </c>
      <c r="H33" s="49">
        <v>-33.28916425273019</v>
      </c>
      <c r="I33" s="49">
        <v>-33.86322930160049</v>
      </c>
      <c r="J33" s="49">
        <v>-34.325005530969705</v>
      </c>
      <c r="K33" s="49">
        <v>-34.796762964649815</v>
      </c>
      <c r="L33" s="49">
        <v>-35.150953707558045</v>
      </c>
    </row>
    <row r="34" spans="2:12" ht="12.75">
      <c r="B34" s="89" t="str">
        <f>SummerGenerationbyCounty!B30</f>
        <v>Burnet</v>
      </c>
      <c r="C34" s="49">
        <v>-21.614807491882758</v>
      </c>
      <c r="D34" s="49">
        <v>-24.376560340571686</v>
      </c>
      <c r="E34" s="49">
        <v>-27.43636530673743</v>
      </c>
      <c r="F34" s="49">
        <v>-29.665243412089325</v>
      </c>
      <c r="G34" s="49">
        <v>-31.650645464426816</v>
      </c>
      <c r="H34" s="49">
        <v>-33.224043015782684</v>
      </c>
      <c r="I34" s="49">
        <v>-35.55595487373594</v>
      </c>
      <c r="J34" s="49">
        <v>-37.431737883180745</v>
      </c>
      <c r="K34" s="49">
        <v>-39.3480655813068</v>
      </c>
      <c r="L34" s="49">
        <v>-40.78682516959793</v>
      </c>
    </row>
    <row r="35" spans="2:12" ht="12.75">
      <c r="B35" s="89" t="str">
        <f>SummerGenerationbyCounty!B31</f>
        <v>Caldwell</v>
      </c>
      <c r="C35" s="49">
        <v>-103.4363119645656</v>
      </c>
      <c r="D35" s="49">
        <v>-105.7472448942211</v>
      </c>
      <c r="E35" s="49">
        <v>-108.30757684354545</v>
      </c>
      <c r="F35" s="49">
        <v>-110.17261984052871</v>
      </c>
      <c r="G35" s="49">
        <v>-111.83393105580649</v>
      </c>
      <c r="H35" s="49">
        <v>-113.15049209949065</v>
      </c>
      <c r="I35" s="49">
        <v>-115.10174994074048</v>
      </c>
      <c r="J35" s="49">
        <v>-116.67133598370303</v>
      </c>
      <c r="K35" s="49">
        <v>-118.27484832685593</v>
      </c>
      <c r="L35" s="49">
        <v>-119.47874928852887</v>
      </c>
    </row>
    <row r="36" spans="2:12" ht="12.75">
      <c r="B36" s="89" t="str">
        <f>SummerGenerationbyCounty!B32</f>
        <v>Calhoun</v>
      </c>
      <c r="C36" s="49">
        <v>267.79950252364824</v>
      </c>
      <c r="D36" s="49">
        <v>315.89598690614844</v>
      </c>
      <c r="E36" s="49">
        <v>313.7870412985193</v>
      </c>
      <c r="F36" s="49">
        <v>312.2508052500782</v>
      </c>
      <c r="G36" s="49">
        <v>310.88238308462826</v>
      </c>
      <c r="H36" s="49">
        <v>309.79793165988775</v>
      </c>
      <c r="I36" s="49">
        <v>308.19068043813047</v>
      </c>
      <c r="J36" s="49">
        <v>306.89781230359995</v>
      </c>
      <c r="K36" s="49">
        <v>305.5769990732046</v>
      </c>
      <c r="L36" s="49">
        <v>304.5853457659798</v>
      </c>
    </row>
    <row r="37" spans="2:12" ht="12.75">
      <c r="B37" s="89" t="str">
        <f>SummerGenerationbyCounty!B33</f>
        <v>Callahan</v>
      </c>
      <c r="C37" s="49">
        <v>-31.683467436649217</v>
      </c>
      <c r="D37" s="49">
        <v>-32.61250872208802</v>
      </c>
      <c r="E37" s="49">
        <v>-33.64181340455016</v>
      </c>
      <c r="F37" s="49">
        <v>-34.39159801364926</v>
      </c>
      <c r="G37" s="49">
        <v>-35.0594783693053</v>
      </c>
      <c r="H37" s="49">
        <v>-35.58876225664224</v>
      </c>
      <c r="I37" s="49">
        <v>-36.373206958517486</v>
      </c>
      <c r="J37" s="49">
        <v>-37.00421195924597</v>
      </c>
      <c r="K37" s="49">
        <v>-37.648856011603584</v>
      </c>
      <c r="L37" s="49">
        <v>-38.132848291353724</v>
      </c>
    </row>
    <row r="38" spans="2:12" ht="12.75">
      <c r="B38" s="89" t="str">
        <f>SummerGenerationbyCounty!B34</f>
        <v>Cameron</v>
      </c>
      <c r="C38" s="49">
        <v>-569.4301946835366</v>
      </c>
      <c r="D38" s="49">
        <v>-584.7438033939573</v>
      </c>
      <c r="E38" s="49">
        <v>-566.910077549991</v>
      </c>
      <c r="F38" s="49">
        <v>-579.2689557837136</v>
      </c>
      <c r="G38" s="49">
        <v>-590.2777867067252</v>
      </c>
      <c r="H38" s="49">
        <v>-599.0020990429418</v>
      </c>
      <c r="I38" s="49">
        <v>-611.9322878383796</v>
      </c>
      <c r="J38" s="49">
        <v>-622.3332935061856</v>
      </c>
      <c r="K38" s="49">
        <v>-632.9591149094204</v>
      </c>
      <c r="L38" s="49">
        <v>-640.9368748939592</v>
      </c>
    </row>
    <row r="39" spans="2:12" ht="12.75">
      <c r="B39" s="89" t="str">
        <f>SummerGenerationbyCounty!B35</f>
        <v>Chambers</v>
      </c>
      <c r="C39" s="49">
        <v>2217.342574637703</v>
      </c>
      <c r="D39" s="49">
        <v>2207.2763998950536</v>
      </c>
      <c r="E39" s="49">
        <v>2196.1238699058213</v>
      </c>
      <c r="F39" s="49">
        <v>2187.9999436467465</v>
      </c>
      <c r="G39" s="49">
        <v>2180.7634510682265</v>
      </c>
      <c r="H39" s="49">
        <v>2175.0286530760295</v>
      </c>
      <c r="I39" s="49">
        <v>2166.5291842485576</v>
      </c>
      <c r="J39" s="49">
        <v>2159.6922366334484</v>
      </c>
      <c r="K39" s="49">
        <v>2152.707509711677</v>
      </c>
      <c r="L39" s="49">
        <v>2147.463446892922</v>
      </c>
    </row>
    <row r="40" spans="2:12" ht="12.75">
      <c r="B40" s="89" t="str">
        <f>SummerGenerationbyCounty!B36</f>
        <v>Cherokee</v>
      </c>
      <c r="C40" s="49">
        <v>581.7423060693145</v>
      </c>
      <c r="D40" s="49">
        <v>579.7034629784947</v>
      </c>
      <c r="E40" s="49">
        <v>577.4445851728703</v>
      </c>
      <c r="F40" s="49">
        <v>575.799132819111</v>
      </c>
      <c r="G40" s="49">
        <v>574.3334248145627</v>
      </c>
      <c r="H40" s="49">
        <v>573.1718760075369</v>
      </c>
      <c r="I40" s="49">
        <v>571.4503597674989</v>
      </c>
      <c r="J40" s="49">
        <v>570.065577189833</v>
      </c>
      <c r="K40" s="49">
        <v>568.6508628033064</v>
      </c>
      <c r="L40" s="49">
        <v>567.588709451195</v>
      </c>
    </row>
    <row r="41" spans="2:12" ht="12.75">
      <c r="B41" s="89" t="str">
        <f>SummerGenerationbyCounty!B37</f>
        <v>Childress</v>
      </c>
      <c r="C41" s="49">
        <v>-14.77389915568816</v>
      </c>
      <c r="D41" s="49">
        <v>-15.103971732811607</v>
      </c>
      <c r="E41" s="49">
        <v>-15.46966619064729</v>
      </c>
      <c r="F41" s="49">
        <v>-15.736051917623833</v>
      </c>
      <c r="G41" s="49">
        <v>-15.973338455538446</v>
      </c>
      <c r="H41" s="49">
        <v>-16.161384024084633</v>
      </c>
      <c r="I41" s="49">
        <v>-16.44008389288164</v>
      </c>
      <c r="J41" s="49">
        <v>-16.664269243987818</v>
      </c>
      <c r="K41" s="49">
        <v>-16.893300318304906</v>
      </c>
      <c r="L41" s="49">
        <v>-17.065254548530024</v>
      </c>
    </row>
    <row r="42" spans="2:12" ht="12.75">
      <c r="B42" s="89" t="str">
        <f>SummerGenerationbyCounty!B38</f>
        <v>Clay</v>
      </c>
      <c r="C42" s="49">
        <v>-24.775364574042985</v>
      </c>
      <c r="D42" s="49">
        <v>-25.328885912448683</v>
      </c>
      <c r="E42" s="49">
        <v>-25.942144025294116</v>
      </c>
      <c r="F42" s="49">
        <v>-26.388864517536295</v>
      </c>
      <c r="G42" s="49">
        <v>-26.78678658424294</v>
      </c>
      <c r="H42" s="49">
        <v>-27.102133092850398</v>
      </c>
      <c r="I42" s="49">
        <v>-27.569504013920028</v>
      </c>
      <c r="J42" s="49">
        <v>-27.945455802089434</v>
      </c>
      <c r="K42" s="49">
        <v>-28.329533715793477</v>
      </c>
      <c r="L42" s="49">
        <v>-28.617895555750668</v>
      </c>
    </row>
    <row r="43" spans="2:12" ht="12.75">
      <c r="B43" s="89" t="str">
        <f>SummerGenerationbyCounty!B39</f>
        <v>Coke</v>
      </c>
      <c r="C43" s="49">
        <v>-21.195044617252787</v>
      </c>
      <c r="D43" s="49">
        <v>-21.668575871618334</v>
      </c>
      <c r="E43" s="49">
        <v>-22.193211261939457</v>
      </c>
      <c r="F43" s="49">
        <v>-22.57537559846082</v>
      </c>
      <c r="G43" s="49">
        <v>-22.91579343299283</v>
      </c>
      <c r="H43" s="49">
        <v>-23.1855688100556</v>
      </c>
      <c r="I43" s="49">
        <v>-23.58539935524385</v>
      </c>
      <c r="J43" s="49">
        <v>-23.907021864586653</v>
      </c>
      <c r="K43" s="49">
        <v>-24.23559618256006</v>
      </c>
      <c r="L43" s="49">
        <v>-24.48228648031693</v>
      </c>
    </row>
    <row r="44" spans="2:12" ht="12.75">
      <c r="B44" s="89" t="str">
        <f>SummerGenerationbyCounty!B40</f>
        <v>Coleman</v>
      </c>
      <c r="C44" s="49">
        <v>-35.70495982862402</v>
      </c>
      <c r="D44" s="49">
        <v>-36.50266583585541</v>
      </c>
      <c r="E44" s="49">
        <v>-37.38646135855236</v>
      </c>
      <c r="F44" s="49">
        <v>-38.030251571304305</v>
      </c>
      <c r="G44" s="49">
        <v>-38.603716045024676</v>
      </c>
      <c r="H44" s="49">
        <v>-39.058176942593974</v>
      </c>
      <c r="I44" s="49">
        <v>-39.7317274734847</v>
      </c>
      <c r="J44" s="49">
        <v>-40.273529530684364</v>
      </c>
      <c r="K44" s="49">
        <v>-40.82704253505937</v>
      </c>
      <c r="L44" s="49">
        <v>-41.24261453929807</v>
      </c>
    </row>
    <row r="45" spans="2:12" ht="12.75">
      <c r="B45" s="89" t="str">
        <f>SummerGenerationbyCounty!B41</f>
        <v>Collin</v>
      </c>
      <c r="C45" s="49">
        <v>-1873.5142189658436</v>
      </c>
      <c r="D45" s="49">
        <v>-1924.442218738599</v>
      </c>
      <c r="E45" s="49">
        <v>-1980.8664373994184</v>
      </c>
      <c r="F45" s="49">
        <v>-2021.9679804635452</v>
      </c>
      <c r="G45" s="49">
        <v>-2058.579712508385</v>
      </c>
      <c r="H45" s="49">
        <v>-2087.593891013151</v>
      </c>
      <c r="I45" s="49">
        <v>-2130.5954241258287</v>
      </c>
      <c r="J45" s="49">
        <v>-2165.1857303236093</v>
      </c>
      <c r="K45" s="49">
        <v>-2200.523699331596</v>
      </c>
      <c r="L45" s="49">
        <v>-2227.055091530694</v>
      </c>
    </row>
    <row r="46" spans="2:12" ht="12.75">
      <c r="B46" s="89" t="str">
        <f>SummerGenerationbyCounty!B42</f>
        <v>Colorado</v>
      </c>
      <c r="C46" s="49">
        <v>-80.02049325173272</v>
      </c>
      <c r="D46" s="49">
        <v>-81.80827927571676</v>
      </c>
      <c r="E46" s="49">
        <v>-83.78900559495453</v>
      </c>
      <c r="F46" s="49">
        <v>-85.23184184578119</v>
      </c>
      <c r="G46" s="49">
        <v>-86.5170669313073</v>
      </c>
      <c r="H46" s="49">
        <v>-87.53558607715343</v>
      </c>
      <c r="I46" s="49">
        <v>-89.0451199338092</v>
      </c>
      <c r="J46" s="49">
        <v>-90.2593845085354</v>
      </c>
      <c r="K46" s="49">
        <v>-91.49989517831155</v>
      </c>
      <c r="L46" s="49">
        <v>-92.43125812957672</v>
      </c>
    </row>
    <row r="47" spans="2:12" ht="12.75">
      <c r="B47" s="89" t="str">
        <f>SummerGenerationbyCounty!B43</f>
        <v>Comal</v>
      </c>
      <c r="C47" s="49">
        <v>-341.34410402957525</v>
      </c>
      <c r="D47" s="49">
        <v>-349.10432781054885</v>
      </c>
      <c r="E47" s="49">
        <v>-357.70204547918553</v>
      </c>
      <c r="F47" s="49">
        <v>-363.96494944840003</v>
      </c>
      <c r="G47" s="49">
        <v>-369.5437123086094</v>
      </c>
      <c r="H47" s="49">
        <v>-373.96478753290177</v>
      </c>
      <c r="I47" s="49">
        <v>-380.5172050904011</v>
      </c>
      <c r="J47" s="49">
        <v>-385.7879504160554</v>
      </c>
      <c r="K47" s="49">
        <v>-391.1726218873625</v>
      </c>
      <c r="L47" s="49">
        <v>-395.21537914475465</v>
      </c>
    </row>
    <row r="48" spans="2:12" ht="12.75">
      <c r="B48" s="89" t="str">
        <f>SummerGenerationbyCounty!B44</f>
        <v>Comanche</v>
      </c>
      <c r="C48" s="49">
        <v>-41.179609713836385</v>
      </c>
      <c r="D48" s="49">
        <v>-42.09962817070737</v>
      </c>
      <c r="E48" s="49">
        <v>-43.118936268690994</v>
      </c>
      <c r="F48" s="49">
        <v>-43.861438986127446</v>
      </c>
      <c r="G48" s="49">
        <v>-44.52283290243214</v>
      </c>
      <c r="H48" s="49">
        <v>-45.04697639627527</v>
      </c>
      <c r="I48" s="49">
        <v>-45.82380258842775</v>
      </c>
      <c r="J48" s="49">
        <v>-46.44867928244238</v>
      </c>
      <c r="K48" s="49">
        <v>-47.08706256591614</v>
      </c>
      <c r="L48" s="49">
        <v>-47.56635432327102</v>
      </c>
    </row>
    <row r="49" spans="2:12" ht="12.75">
      <c r="B49" s="89" t="str">
        <f>SummerGenerationbyCounty!B45</f>
        <v>Concho</v>
      </c>
      <c r="C49" s="49">
        <v>-12.697778569611764</v>
      </c>
      <c r="D49" s="49">
        <v>-12.98146728658808</v>
      </c>
      <c r="E49" s="49">
        <v>-13.295772075107223</v>
      </c>
      <c r="F49" s="49">
        <v>-13.524723615902793</v>
      </c>
      <c r="G49" s="49">
        <v>-13.728665167434876</v>
      </c>
      <c r="H49" s="49">
        <v>-13.890285398169759</v>
      </c>
      <c r="I49" s="49">
        <v>-14.129820620663931</v>
      </c>
      <c r="J49" s="49">
        <v>-14.322502045986976</v>
      </c>
      <c r="K49" s="49">
        <v>-14.519348243229295</v>
      </c>
      <c r="L49" s="49">
        <v>-14.667138391009336</v>
      </c>
    </row>
    <row r="50" spans="2:12" ht="12.75">
      <c r="B50" s="89" t="str">
        <f>SummerGenerationbyCounty!B46</f>
        <v>Cooke</v>
      </c>
      <c r="C50" s="49">
        <v>-115.92197636101004</v>
      </c>
      <c r="D50" s="49">
        <v>-118.73080673823343</v>
      </c>
      <c r="E50" s="49">
        <v>-121.8427699037373</v>
      </c>
      <c r="F50" s="49">
        <v>-124.10964202171577</v>
      </c>
      <c r="G50" s="49">
        <v>-126.12888773309597</v>
      </c>
      <c r="H50" s="49">
        <v>-127.7291058119133</v>
      </c>
      <c r="I50" s="49">
        <v>-130.1007680215625</v>
      </c>
      <c r="J50" s="49">
        <v>-132.00852609647828</v>
      </c>
      <c r="K50" s="49">
        <v>-133.95751999496065</v>
      </c>
      <c r="L50" s="49">
        <v>-135.42080503838227</v>
      </c>
    </row>
    <row r="51" spans="2:12" ht="12.75">
      <c r="B51" s="89" t="str">
        <f>SummerGenerationbyCounty!B47</f>
        <v>Coryell</v>
      </c>
      <c r="C51" s="49">
        <v>-106.81516342909228</v>
      </c>
      <c r="D51" s="49">
        <v>-109.20158531388824</v>
      </c>
      <c r="E51" s="49">
        <v>-111.84555308889452</v>
      </c>
      <c r="F51" s="49">
        <v>-113.77151959660698</v>
      </c>
      <c r="G51" s="49">
        <v>-115.48709921846425</v>
      </c>
      <c r="H51" s="49">
        <v>-116.84666705662998</v>
      </c>
      <c r="I51" s="49">
        <v>-118.8616647034602</v>
      </c>
      <c r="J51" s="49">
        <v>-120.48252285772718</v>
      </c>
      <c r="K51" s="49">
        <v>-122.138415549001</v>
      </c>
      <c r="L51" s="49">
        <v>-123.38164314993857</v>
      </c>
    </row>
    <row r="52" spans="2:12" ht="12.75">
      <c r="B52" s="89" t="str">
        <f>SummerGenerationbyCounty!B48</f>
        <v>Cottle</v>
      </c>
      <c r="C52" s="49">
        <v>-3.9963397970376318</v>
      </c>
      <c r="D52" s="49">
        <v>-4.085624430834617</v>
      </c>
      <c r="E52" s="49">
        <v>-4.184544783546119</v>
      </c>
      <c r="F52" s="49">
        <v>-4.256602124053232</v>
      </c>
      <c r="G52" s="49">
        <v>-4.320788133770534</v>
      </c>
      <c r="H52" s="49">
        <v>-4.371654461022291</v>
      </c>
      <c r="I52" s="49">
        <v>-4.447042776954705</v>
      </c>
      <c r="J52" s="49">
        <v>-4.507684915573441</v>
      </c>
      <c r="K52" s="49">
        <v>-4.569637822345468</v>
      </c>
      <c r="L52" s="49">
        <v>-4.616151442499227</v>
      </c>
    </row>
    <row r="53" spans="2:12" ht="12.75">
      <c r="B53" s="89" t="str">
        <f>SummerGenerationbyCounty!B49</f>
        <v>Crane</v>
      </c>
      <c r="C53" s="49">
        <v>-82.85826221840787</v>
      </c>
      <c r="D53" s="49">
        <v>-84.70944854763569</v>
      </c>
      <c r="E53" s="49">
        <v>-86.76041741914726</v>
      </c>
      <c r="F53" s="49">
        <v>-88.25442101186607</v>
      </c>
      <c r="G53" s="49">
        <v>-89.58522407016754</v>
      </c>
      <c r="H53" s="49">
        <v>-90.63986298866932</v>
      </c>
      <c r="I53" s="49">
        <v>-92.20292948625857</v>
      </c>
      <c r="J53" s="49">
        <v>-93.46025555920187</v>
      </c>
      <c r="K53" s="49">
        <v>-94.74475849319019</v>
      </c>
      <c r="L53" s="49">
        <v>-95.70915039457066</v>
      </c>
    </row>
    <row r="54" spans="2:12" ht="12.75">
      <c r="B54" s="89" t="str">
        <f>SummerGenerationbyCounty!B50</f>
        <v>Crockett</v>
      </c>
      <c r="C54" s="49">
        <v>-39.36909468773485</v>
      </c>
      <c r="D54" s="49">
        <v>-40.24866333820818</v>
      </c>
      <c r="E54" s="49">
        <v>-41.22315623176295</v>
      </c>
      <c r="F54" s="49">
        <v>-41.93301385284755</v>
      </c>
      <c r="G54" s="49">
        <v>-42.56532872658814</v>
      </c>
      <c r="H54" s="49">
        <v>-43.06642757095472</v>
      </c>
      <c r="I54" s="49">
        <v>-43.80909959060934</v>
      </c>
      <c r="J54" s="49">
        <v>-44.40650276916726</v>
      </c>
      <c r="K54" s="49">
        <v>-45.016818702436076</v>
      </c>
      <c r="L54" s="49">
        <v>-45.475037775163585</v>
      </c>
    </row>
    <row r="55" spans="2:12" ht="12.75">
      <c r="B55" s="89" t="str">
        <f>SummerGenerationbyCounty!B51</f>
        <v>Crosby</v>
      </c>
      <c r="C55" s="49">
        <v>-1.800747620161809</v>
      </c>
      <c r="D55" s="49">
        <v>-1.840979207061932</v>
      </c>
      <c r="E55" s="49">
        <v>-1.8855526414487798</v>
      </c>
      <c r="F55" s="49">
        <v>-1.9180216233230327</v>
      </c>
      <c r="G55" s="49">
        <v>-1.946943789634264</v>
      </c>
      <c r="H55" s="49">
        <v>-1.969864117333343</v>
      </c>
      <c r="I55" s="49">
        <v>-2.0038340341567156</v>
      </c>
      <c r="J55" s="49">
        <v>-2.0311593348931942</v>
      </c>
      <c r="K55" s="49">
        <v>-2.0590752667452685</v>
      </c>
      <c r="L55" s="49">
        <v>-2.080034267994131</v>
      </c>
    </row>
    <row r="56" spans="2:12" ht="12.75">
      <c r="B56" s="89" t="str">
        <f>SummerGenerationbyCounty!B52</f>
        <v>Culberson</v>
      </c>
      <c r="C56" s="49">
        <v>0.8937330559899452</v>
      </c>
      <c r="D56" s="49">
        <v>0.7818850316759898</v>
      </c>
      <c r="E56" s="49">
        <v>0.6579662167052254</v>
      </c>
      <c r="F56" s="49">
        <v>0.5676990472014118</v>
      </c>
      <c r="G56" s="49">
        <v>0.4872923963570983</v>
      </c>
      <c r="H56" s="49">
        <v>0.42357148531934463</v>
      </c>
      <c r="I56" s="49">
        <v>0.32913155949101647</v>
      </c>
      <c r="J56" s="49">
        <v>0.2531643621555695</v>
      </c>
      <c r="K56" s="49">
        <v>0.17555514847257925</v>
      </c>
      <c r="L56" s="49">
        <v>0.1172869303409243</v>
      </c>
    </row>
    <row r="57" spans="2:12" ht="12.75">
      <c r="B57" s="89" t="str">
        <f>SummerGenerationbyCounty!B53</f>
        <v>Dallas</v>
      </c>
      <c r="C57" s="49">
        <v>-5955.741933586438</v>
      </c>
      <c r="D57" s="49">
        <v>-6127.355419035817</v>
      </c>
      <c r="E57" s="49">
        <v>-6317.489664860277</v>
      </c>
      <c r="F57" s="49">
        <v>-6455.990668120883</v>
      </c>
      <c r="G57" s="49">
        <v>-6579.362231358968</v>
      </c>
      <c r="H57" s="49">
        <v>-6677.132108889422</v>
      </c>
      <c r="I57" s="49">
        <v>-6822.035561019136</v>
      </c>
      <c r="J57" s="49">
        <v>-6938.595469828631</v>
      </c>
      <c r="K57" s="49">
        <v>-7057.674798630525</v>
      </c>
      <c r="L57" s="49">
        <v>-7147.078362670505</v>
      </c>
    </row>
    <row r="58" spans="2:12" ht="12.75">
      <c r="B58" s="89" t="str">
        <f>SummerGenerationbyCounty!B54</f>
        <v>Dawson</v>
      </c>
      <c r="C58" s="49">
        <v>-67.33947579584147</v>
      </c>
      <c r="D58" s="49">
        <v>-68.84394757298351</v>
      </c>
      <c r="E58" s="49">
        <v>-70.51078398716183</v>
      </c>
      <c r="F58" s="49">
        <v>-71.72497091405634</v>
      </c>
      <c r="G58" s="49">
        <v>-72.80652365163735</v>
      </c>
      <c r="H58" s="49">
        <v>-73.66363590603876</v>
      </c>
      <c r="I58" s="49">
        <v>-74.93395072756199</v>
      </c>
      <c r="J58" s="49">
        <v>-75.95578821714471</v>
      </c>
      <c r="K58" s="49">
        <v>-76.99971252737214</v>
      </c>
      <c r="L58" s="49">
        <v>-77.78348041438785</v>
      </c>
    </row>
    <row r="59" spans="2:12" ht="12.75">
      <c r="B59" s="89" t="str">
        <f>SummerGenerationbyCounty!B55</f>
        <v>Delta</v>
      </c>
      <c r="C59" s="49">
        <v>-11.610768110898803</v>
      </c>
      <c r="D59" s="49">
        <v>-11.870171272674927</v>
      </c>
      <c r="E59" s="49">
        <v>-12.157569575900531</v>
      </c>
      <c r="F59" s="49">
        <v>-12.366921411281579</v>
      </c>
      <c r="G59" s="49">
        <v>-12.553404271258584</v>
      </c>
      <c r="H59" s="49">
        <v>-12.701188784179891</v>
      </c>
      <c r="I59" s="49">
        <v>-12.920218270914548</v>
      </c>
      <c r="J59" s="49">
        <v>-13.09640494297208</v>
      </c>
      <c r="K59" s="49">
        <v>-13.276399856032112</v>
      </c>
      <c r="L59" s="49">
        <v>-13.411538228901216</v>
      </c>
    </row>
    <row r="60" spans="2:12" ht="12.75">
      <c r="B60" s="89" t="str">
        <f>SummerGenerationbyCounty!B56</f>
        <v>Denton</v>
      </c>
      <c r="C60" s="49">
        <v>-2078.561566039694</v>
      </c>
      <c r="D60" s="49">
        <v>-2100.3306173018227</v>
      </c>
      <c r="E60" s="49">
        <v>-2152.14704808152</v>
      </c>
      <c r="F60" s="49">
        <v>-2189.8921035146036</v>
      </c>
      <c r="G60" s="49">
        <v>-2223.5140007114464</v>
      </c>
      <c r="H60" s="49">
        <v>-2250.158785660253</v>
      </c>
      <c r="I60" s="49">
        <v>-2289.6486716850495</v>
      </c>
      <c r="J60" s="49">
        <v>-2321.4142193396847</v>
      </c>
      <c r="K60" s="49">
        <v>-2353.8663731923516</v>
      </c>
      <c r="L60" s="49">
        <v>-2378.231124357762</v>
      </c>
    </row>
    <row r="61" spans="2:12" ht="12.75">
      <c r="B61" s="89" t="str">
        <f>SummerGenerationbyCounty!B57</f>
        <v>Dewitt</v>
      </c>
      <c r="C61" s="49">
        <v>-69.76438388860126</v>
      </c>
      <c r="D61" s="49">
        <v>-71.34537359974807</v>
      </c>
      <c r="E61" s="49">
        <v>-73.09698586726884</v>
      </c>
      <c r="F61" s="49">
        <v>-74.37292674432258</v>
      </c>
      <c r="G61" s="49">
        <v>-75.50948761316552</v>
      </c>
      <c r="H61" s="49">
        <v>-76.41019288134986</v>
      </c>
      <c r="I61" s="49">
        <v>-77.74511633638514</v>
      </c>
      <c r="J61" s="49">
        <v>-78.81892481989375</v>
      </c>
      <c r="K61" s="49">
        <v>-79.9159434670769</v>
      </c>
      <c r="L61" s="49">
        <v>-80.73957404900315</v>
      </c>
    </row>
    <row r="62" spans="2:12" ht="12.75">
      <c r="B62" s="89" t="str">
        <f>SummerGenerationbyCounty!B58</f>
        <v>Dickens</v>
      </c>
      <c r="C62" s="49">
        <v>5.526451485515906</v>
      </c>
      <c r="D62" s="49">
        <v>5.357246277750375</v>
      </c>
      <c r="E62" s="49">
        <v>5.169780214207483</v>
      </c>
      <c r="F62" s="49">
        <v>5.033222816220494</v>
      </c>
      <c r="G62" s="49">
        <v>4.911582544563544</v>
      </c>
      <c r="H62" s="49">
        <v>4.815184686333277</v>
      </c>
      <c r="I62" s="49">
        <v>4.672314685998815</v>
      </c>
      <c r="J62" s="49">
        <v>4.557390479806058</v>
      </c>
      <c r="K62" s="49">
        <v>4.439982209018108</v>
      </c>
      <c r="L62" s="49">
        <v>4.351833258551007</v>
      </c>
    </row>
    <row r="63" spans="2:12" ht="12.75">
      <c r="B63" s="89" t="str">
        <f>SummerGenerationbyCounty!B59</f>
        <v>Dimmit</v>
      </c>
      <c r="C63" s="49">
        <v>-17.615761740243833</v>
      </c>
      <c r="D63" s="49">
        <v>-18.009326080593095</v>
      </c>
      <c r="E63" s="49">
        <v>-18.445364418954217</v>
      </c>
      <c r="F63" s="49">
        <v>-18.762991299168416</v>
      </c>
      <c r="G63" s="49">
        <v>-19.045921558270788</v>
      </c>
      <c r="H63" s="49">
        <v>-19.27013900397759</v>
      </c>
      <c r="I63" s="49">
        <v>-19.602448737110908</v>
      </c>
      <c r="J63" s="49">
        <v>-19.869757704711304</v>
      </c>
      <c r="K63" s="49">
        <v>-20.142844504192304</v>
      </c>
      <c r="L63" s="49">
        <v>-20.347875330377853</v>
      </c>
    </row>
    <row r="64" spans="2:12" ht="12.75">
      <c r="B64" s="89" t="str">
        <f>SummerGenerationbyCounty!B60</f>
        <v>Duval</v>
      </c>
      <c r="C64" s="49">
        <v>-46.69590306626473</v>
      </c>
      <c r="D64" s="49">
        <v>-47.739164354551946</v>
      </c>
      <c r="E64" s="49">
        <v>-48.89501581766354</v>
      </c>
      <c r="F64" s="49">
        <v>-49.73698190623968</v>
      </c>
      <c r="G64" s="49">
        <v>-50.48697410915277</v>
      </c>
      <c r="H64" s="49">
        <v>-51.081330246847976</v>
      </c>
      <c r="I64" s="49">
        <v>-51.96221767682038</v>
      </c>
      <c r="J64" s="49">
        <v>-52.67080092311255</v>
      </c>
      <c r="K64" s="49">
        <v>-53.39470005987874</v>
      </c>
      <c r="L64" s="49">
        <v>-53.938196260970294</v>
      </c>
    </row>
    <row r="65" spans="2:12" ht="12.75">
      <c r="B65" s="89" t="str">
        <f>SummerGenerationbyCounty!B61</f>
        <v>Eastland</v>
      </c>
      <c r="C65" s="49">
        <v>-52.79357679120566</v>
      </c>
      <c r="D65" s="49">
        <v>-54.0892462110629</v>
      </c>
      <c r="E65" s="49">
        <v>-55.52474603403595</v>
      </c>
      <c r="F65" s="49">
        <v>-56.57041860501375</v>
      </c>
      <c r="G65" s="49">
        <v>-57.50186499658955</v>
      </c>
      <c r="H65" s="49">
        <v>-58.24002051022932</v>
      </c>
      <c r="I65" s="49">
        <v>-59.33403110773331</v>
      </c>
      <c r="J65" s="49">
        <v>-60.21405000036491</v>
      </c>
      <c r="K65" s="49">
        <v>-61.113090331966646</v>
      </c>
      <c r="L65" s="49">
        <v>-61.78808078303477</v>
      </c>
    </row>
    <row r="66" spans="2:12" ht="12.75">
      <c r="B66" s="89" t="str">
        <f>SummerGenerationbyCounty!B62</f>
        <v>Ector</v>
      </c>
      <c r="C66" s="49">
        <v>1062.0618948118602</v>
      </c>
      <c r="D66" s="49">
        <v>1052.612779932163</v>
      </c>
      <c r="E66" s="49">
        <v>1042.1439037441678</v>
      </c>
      <c r="F66" s="49">
        <v>1034.5179768693897</v>
      </c>
      <c r="G66" s="49">
        <v>1027.7250836951039</v>
      </c>
      <c r="H66" s="49">
        <v>1022.341830729056</v>
      </c>
      <c r="I66" s="49">
        <v>1014.3633821703486</v>
      </c>
      <c r="J66" s="49">
        <v>1007.9455417202004</v>
      </c>
      <c r="K66" s="49">
        <v>1001.388980884087</v>
      </c>
      <c r="L66" s="49">
        <v>996.4663808619732</v>
      </c>
    </row>
    <row r="67" spans="2:12" ht="12.75">
      <c r="B67" s="89" t="str">
        <f>SummerGenerationbyCounty!B63</f>
        <v>Edwards</v>
      </c>
      <c r="C67" s="49">
        <v>-8.756385144984096</v>
      </c>
      <c r="D67" s="49">
        <v>-8.95201681815533</v>
      </c>
      <c r="E67" s="49">
        <v>-9.168761327133687</v>
      </c>
      <c r="F67" s="49">
        <v>-9.326646256355986</v>
      </c>
      <c r="G67" s="49">
        <v>-9.467284302805643</v>
      </c>
      <c r="H67" s="49">
        <v>-9.57873757628788</v>
      </c>
      <c r="I67" s="49">
        <v>-9.74392100994517</v>
      </c>
      <c r="J67" s="49">
        <v>-9.876794075982946</v>
      </c>
      <c r="K67" s="49">
        <v>-10.012539167766505</v>
      </c>
      <c r="L67" s="49">
        <v>-10.114455219263355</v>
      </c>
    </row>
    <row r="68" spans="2:12" ht="12.75">
      <c r="B68" s="89" t="str">
        <f>SummerGenerationbyCounty!B64</f>
        <v>Ellis</v>
      </c>
      <c r="C68" s="49">
        <v>1043.9842271666864</v>
      </c>
      <c r="D68" s="49">
        <v>1030.9810623256956</v>
      </c>
      <c r="E68" s="49">
        <v>1016.5745782787168</v>
      </c>
      <c r="F68" s="49">
        <v>1006.080348344954</v>
      </c>
      <c r="G68" s="49">
        <v>996.7324770557323</v>
      </c>
      <c r="H68" s="49">
        <v>989.3244471408163</v>
      </c>
      <c r="I68" s="49">
        <v>978.345103244051</v>
      </c>
      <c r="J68" s="49">
        <v>969.5133514494183</v>
      </c>
      <c r="K68" s="49">
        <v>960.4907030397611</v>
      </c>
      <c r="L68" s="49">
        <v>953.7165892366426</v>
      </c>
    </row>
    <row r="69" spans="2:12" ht="12.75">
      <c r="B69" s="89" t="str">
        <f>SummerGenerationbyCounty!B65</f>
        <v>Erath</v>
      </c>
      <c r="C69" s="49">
        <v>-105.15988981824512</v>
      </c>
      <c r="D69" s="49">
        <v>-107.50933023858006</v>
      </c>
      <c r="E69" s="49">
        <v>-110.11232545926539</v>
      </c>
      <c r="F69" s="49">
        <v>-112.00844600285397</v>
      </c>
      <c r="G69" s="49">
        <v>-113.69743994544808</v>
      </c>
      <c r="H69" s="49">
        <v>-115.03593908238801</v>
      </c>
      <c r="I69" s="49">
        <v>-117.01971108368589</v>
      </c>
      <c r="J69" s="49">
        <v>-118.61545142093556</v>
      </c>
      <c r="K69" s="49">
        <v>-120.24568337841217</v>
      </c>
      <c r="L69" s="49">
        <v>-121.4696451581494</v>
      </c>
    </row>
    <row r="70" spans="2:12" ht="12.75">
      <c r="B70" s="89" t="str">
        <f>SummerGenerationbyCounty!B66</f>
        <v>Falls</v>
      </c>
      <c r="C70" s="49">
        <v>-46.70630214807121</v>
      </c>
      <c r="D70" s="49">
        <v>-47.749795768506864</v>
      </c>
      <c r="E70" s="49">
        <v>-48.905904637367826</v>
      </c>
      <c r="F70" s="49">
        <v>-49.74805823006442</v>
      </c>
      <c r="G70" s="49">
        <v>-50.49821745470233</v>
      </c>
      <c r="H70" s="49">
        <v>-51.092705954289954</v>
      </c>
      <c r="I70" s="49">
        <v>-51.9737895560857</v>
      </c>
      <c r="J70" s="49">
        <v>-52.68253060241301</v>
      </c>
      <c r="K70" s="49">
        <v>-53.40659095003173</v>
      </c>
      <c r="L70" s="49">
        <v>-53.950208186612166</v>
      </c>
    </row>
    <row r="71" spans="2:12" ht="12.75">
      <c r="B71" s="89" t="str">
        <f>SummerGenerationbyCounty!B67</f>
        <v>Fannin</v>
      </c>
      <c r="C71" s="49">
        <v>1474.115286362902</v>
      </c>
      <c r="D71" s="49">
        <v>1472.5092666902387</v>
      </c>
      <c r="E71" s="49">
        <v>1506.1299231937678</v>
      </c>
      <c r="F71" s="49">
        <v>1516.7337818367077</v>
      </c>
      <c r="G71" s="49">
        <v>1527.479227128558</v>
      </c>
      <c r="H71" s="49">
        <v>1538.4642620470165</v>
      </c>
      <c r="I71" s="49">
        <v>1537.1082043097838</v>
      </c>
      <c r="J71" s="49">
        <v>1536.0173954721117</v>
      </c>
      <c r="K71" s="49">
        <v>1534.9030090113822</v>
      </c>
      <c r="L71" s="49">
        <v>1534.0663388494866</v>
      </c>
    </row>
    <row r="72" spans="2:12" ht="12.75">
      <c r="B72" s="89" t="str">
        <f>SummerGenerationbyCounty!B68</f>
        <v>Fayette</v>
      </c>
      <c r="C72" s="49">
        <v>1761.674553905489</v>
      </c>
      <c r="D72" s="49">
        <v>1759.924637950715</v>
      </c>
      <c r="E72" s="49">
        <v>1757.9858686899784</v>
      </c>
      <c r="F72" s="49">
        <v>1756.573595553498</v>
      </c>
      <c r="G72" s="49">
        <v>1755.315594958088</v>
      </c>
      <c r="H72" s="49">
        <v>1754.3186507602657</v>
      </c>
      <c r="I72" s="49">
        <v>1752.8410928508763</v>
      </c>
      <c r="J72" s="49">
        <v>1751.6525496336658</v>
      </c>
      <c r="K72" s="49">
        <v>1750.4383162835968</v>
      </c>
      <c r="L72" s="49">
        <v>1749.5266820800402</v>
      </c>
    </row>
    <row r="73" spans="2:12" ht="12.75">
      <c r="B73" s="89" t="str">
        <f>SummerGenerationbyCounty!B69</f>
        <v>Fisher</v>
      </c>
      <c r="C73" s="49">
        <v>-23.569693332359567</v>
      </c>
      <c r="D73" s="49">
        <v>-24.09627804356128</v>
      </c>
      <c r="E73" s="49">
        <v>-24.679692491818972</v>
      </c>
      <c r="F73" s="49">
        <v>-25.104673725736316</v>
      </c>
      <c r="G73" s="49">
        <v>-25.48323126641043</v>
      </c>
      <c r="H73" s="49">
        <v>-25.78323171561049</v>
      </c>
      <c r="I73" s="49">
        <v>-26.227858443469614</v>
      </c>
      <c r="J73" s="49">
        <v>-26.585514869812933</v>
      </c>
      <c r="K73" s="49">
        <v>-26.95090197096668</v>
      </c>
      <c r="L73" s="49">
        <v>-27.225230936590325</v>
      </c>
    </row>
    <row r="74" spans="2:12" ht="12.75">
      <c r="B74" s="89" t="str">
        <f>SummerGenerationbyCounty!B70</f>
        <v>Floyd</v>
      </c>
      <c r="C74" s="49">
        <v>5.2</v>
      </c>
      <c r="D74" s="49">
        <v>5.2</v>
      </c>
      <c r="E74" s="49">
        <v>5.2</v>
      </c>
      <c r="F74" s="49">
        <v>5.2</v>
      </c>
      <c r="G74" s="49">
        <v>5.2</v>
      </c>
      <c r="H74" s="49">
        <v>5.2</v>
      </c>
      <c r="I74" s="49">
        <v>5.2</v>
      </c>
      <c r="J74" s="49">
        <v>5.2</v>
      </c>
      <c r="K74" s="49">
        <v>5.2</v>
      </c>
      <c r="L74" s="49">
        <v>5.2</v>
      </c>
    </row>
    <row r="75" spans="2:12" ht="12.75">
      <c r="B75" s="89" t="str">
        <f>SummerGenerationbyCounty!B71</f>
        <v>Foard</v>
      </c>
      <c r="C75" s="49">
        <v>-3.1594729815609672</v>
      </c>
      <c r="D75" s="49">
        <v>-3.2300606699150074</v>
      </c>
      <c r="E75" s="49">
        <v>-3.308266277443713</v>
      </c>
      <c r="F75" s="49">
        <v>-3.365234211107442</v>
      </c>
      <c r="G75" s="49">
        <v>-3.4159791361627017</v>
      </c>
      <c r="H75" s="49">
        <v>-3.456193631121888</v>
      </c>
      <c r="I75" s="49">
        <v>-3.5157950062327843</v>
      </c>
      <c r="J75" s="49">
        <v>-3.563738176293548</v>
      </c>
      <c r="K75" s="49">
        <v>-3.612717628746635</v>
      </c>
      <c r="L75" s="49">
        <v>-3.649490909702205</v>
      </c>
    </row>
    <row r="76" spans="2:12" ht="12.75">
      <c r="B76" s="89" t="str">
        <f>SummerGenerationbyCounty!B72</f>
        <v>Fort Bend</v>
      </c>
      <c r="C76" s="49">
        <v>2973.073238374926</v>
      </c>
      <c r="D76" s="49">
        <v>2944.732318151544</v>
      </c>
      <c r="E76" s="49">
        <v>2913.332807334934</v>
      </c>
      <c r="F76" s="49">
        <v>2890.4602115480193</v>
      </c>
      <c r="G76" s="49">
        <v>2870.086150486274</v>
      </c>
      <c r="H76" s="49">
        <v>2853.9400516404594</v>
      </c>
      <c r="I76" s="49">
        <v>2830.010130479851</v>
      </c>
      <c r="J76" s="49">
        <v>2810.76097259366</v>
      </c>
      <c r="K76" s="49">
        <v>2791.0957478650134</v>
      </c>
      <c r="L76" s="49">
        <v>2776.331294654893</v>
      </c>
    </row>
    <row r="77" spans="2:12" ht="12.75">
      <c r="B77" s="89" t="str">
        <f>SummerGenerationbyCounty!B73</f>
        <v>Franklin</v>
      </c>
      <c r="C77" s="49">
        <v>-2.9886753695879236</v>
      </c>
      <c r="D77" s="49">
        <v>-3.0554471656472906</v>
      </c>
      <c r="E77" s="49">
        <v>-3.1294250646034723</v>
      </c>
      <c r="F77" s="49">
        <v>-3.183313374834562</v>
      </c>
      <c r="G77" s="49">
        <v>-3.231315085413936</v>
      </c>
      <c r="H77" s="49">
        <v>-3.2693556292914647</v>
      </c>
      <c r="I77" s="49">
        <v>-3.325735020040203</v>
      </c>
      <c r="J77" s="49">
        <v>-3.3710864353986527</v>
      </c>
      <c r="K77" s="49">
        <v>-3.4174181128704193</v>
      </c>
      <c r="L77" s="49">
        <v>-3.452203470964081</v>
      </c>
    </row>
    <row r="78" spans="2:12" ht="12.75">
      <c r="B78" s="89" t="str">
        <f>SummerGenerationbyCounty!B74</f>
        <v>Freestone</v>
      </c>
      <c r="C78" s="49">
        <v>2099.0865590521566</v>
      </c>
      <c r="D78" s="49">
        <v>2097.882046404025</v>
      </c>
      <c r="E78" s="49">
        <v>2096.5475411153593</v>
      </c>
      <c r="F78" s="49">
        <v>2095.575436797511</v>
      </c>
      <c r="G78" s="49">
        <v>2094.7095222806483</v>
      </c>
      <c r="H78" s="49">
        <v>2094.0232996695095</v>
      </c>
      <c r="I78" s="49">
        <v>2093.0062581451143</v>
      </c>
      <c r="J78" s="49">
        <v>2092.1881529475045</v>
      </c>
      <c r="K78" s="49">
        <v>2091.3523645635246</v>
      </c>
      <c r="L78" s="49">
        <v>2090.724863039433</v>
      </c>
    </row>
    <row r="79" spans="2:12" ht="12.75">
      <c r="B79" s="89" t="str">
        <f>SummerGenerationbyCounty!B75</f>
        <v>Frio</v>
      </c>
      <c r="C79" s="49">
        <v>244.44347166661015</v>
      </c>
      <c r="D79" s="49">
        <v>243.70270170194885</v>
      </c>
      <c r="E79" s="49">
        <v>242.88198683684675</v>
      </c>
      <c r="F79" s="49">
        <v>242.28414696999565</v>
      </c>
      <c r="G79" s="49">
        <v>241.75161336227376</v>
      </c>
      <c r="H79" s="49">
        <v>241.32958948382665</v>
      </c>
      <c r="I79" s="49">
        <v>240.7041134331984</v>
      </c>
      <c r="J79" s="49">
        <v>240.20098234589696</v>
      </c>
      <c r="K79" s="49">
        <v>239.6869761769908</v>
      </c>
      <c r="L79" s="49">
        <v>239.3010655080182</v>
      </c>
    </row>
    <row r="80" spans="2:12" ht="12.75">
      <c r="B80" s="89" t="str">
        <f>SummerGenerationbyCounty!B76</f>
        <v>Galveston</v>
      </c>
      <c r="C80" s="49">
        <v>-413.82810925913304</v>
      </c>
      <c r="D80" s="49">
        <v>-444.67355319170406</v>
      </c>
      <c r="E80" s="49">
        <v>-478.8478793169661</v>
      </c>
      <c r="F80" s="49">
        <v>-503.7417559228345</v>
      </c>
      <c r="G80" s="49">
        <v>-525.9162990641801</v>
      </c>
      <c r="H80" s="49">
        <v>-543.4892495101376</v>
      </c>
      <c r="I80" s="49">
        <v>-569.5338886980146</v>
      </c>
      <c r="J80" s="49">
        <v>-590.484119517896</v>
      </c>
      <c r="K80" s="49">
        <v>-611.8871855442571</v>
      </c>
      <c r="L80" s="49">
        <v>-627.9563925459449</v>
      </c>
    </row>
    <row r="81" spans="2:12" ht="12.75">
      <c r="B81" s="89" t="str">
        <f>SummerGenerationbyCounty!B77</f>
        <v>Gillespie</v>
      </c>
      <c r="C81" s="49">
        <v>-66.13072273959611</v>
      </c>
      <c r="D81" s="49">
        <v>-67.60818903685933</v>
      </c>
      <c r="E81" s="49">
        <v>-69.2451055031009</v>
      </c>
      <c r="F81" s="49">
        <v>-70.43749760398302</v>
      </c>
      <c r="G81" s="49">
        <v>-71.49963631789379</v>
      </c>
      <c r="H81" s="49">
        <v>-72.34136328684697</v>
      </c>
      <c r="I81" s="49">
        <v>-73.58887577875949</v>
      </c>
      <c r="J81" s="49">
        <v>-74.59237114176754</v>
      </c>
      <c r="K81" s="49">
        <v>-75.61755686388504</v>
      </c>
      <c r="L81" s="49">
        <v>-76.38725600715689</v>
      </c>
    </row>
    <row r="82" spans="2:12" ht="12.75">
      <c r="B82" s="89" t="str">
        <f>SummerGenerationbyCounty!B78</f>
        <v>Glasscock</v>
      </c>
      <c r="C82" s="49">
        <v>-0.62368794507816</v>
      </c>
      <c r="D82" s="49">
        <v>-1.0531759329805226</v>
      </c>
      <c r="E82" s="49">
        <v>-1.529014847717601</v>
      </c>
      <c r="F82" s="49">
        <v>-1.8756339788254657</v>
      </c>
      <c r="G82" s="49">
        <v>-2.1843894610694505</v>
      </c>
      <c r="H82" s="49">
        <v>-2.4290729593857954</v>
      </c>
      <c r="I82" s="49">
        <v>-2.7917151604478683</v>
      </c>
      <c r="J82" s="49">
        <v>-3.083423475639915</v>
      </c>
      <c r="K82" s="49">
        <v>-3.3814370099141478</v>
      </c>
      <c r="L82" s="49">
        <v>-3.6051825782200666</v>
      </c>
    </row>
    <row r="83" spans="2:12" ht="12.75">
      <c r="B83" s="89" t="str">
        <f>SummerGenerationbyCounty!B79</f>
        <v>Goliad</v>
      </c>
      <c r="C83" s="49">
        <v>618.7683339083759</v>
      </c>
      <c r="D83" s="49">
        <v>618.2939844715999</v>
      </c>
      <c r="E83" s="49">
        <v>617.7684425995116</v>
      </c>
      <c r="F83" s="49">
        <v>617.3856179472556</v>
      </c>
      <c r="G83" s="49">
        <v>617.0446119279272</v>
      </c>
      <c r="H83" s="49">
        <v>616.7743704243601</v>
      </c>
      <c r="I83" s="49">
        <v>1276.3738490391981</v>
      </c>
      <c r="J83" s="49">
        <v>1276.0516708202215</v>
      </c>
      <c r="K83" s="49">
        <v>1275.7225287810577</v>
      </c>
      <c r="L83" s="49">
        <v>1275.475412243933</v>
      </c>
    </row>
    <row r="84" spans="2:12" ht="12.75">
      <c r="B84" s="89" t="str">
        <f>SummerGenerationbyCounty!B80</f>
        <v>Gonzales</v>
      </c>
      <c r="C84" s="49">
        <v>-54.633324915602394</v>
      </c>
      <c r="D84" s="49">
        <v>-55.96116061524945</v>
      </c>
      <c r="E84" s="49">
        <v>-57.432298146604204</v>
      </c>
      <c r="F84" s="49">
        <v>-58.50393057738197</v>
      </c>
      <c r="G84" s="49">
        <v>-59.45850105044141</v>
      </c>
      <c r="H84" s="49">
        <v>-60.21498200760577</v>
      </c>
      <c r="I84" s="49">
        <v>-61.336152504412</v>
      </c>
      <c r="J84" s="49">
        <v>-62.238018739804716</v>
      </c>
      <c r="K84" s="49">
        <v>-63.15937864027596</v>
      </c>
      <c r="L84" s="49">
        <v>-63.85112639947512</v>
      </c>
    </row>
    <row r="85" spans="2:12" ht="12.75">
      <c r="B85" s="89" t="str">
        <f>SummerGenerationbyCounty!B81</f>
        <v>Grayson</v>
      </c>
      <c r="C85" s="49">
        <v>-365.4315121266844</v>
      </c>
      <c r="D85" s="49">
        <v>-375.3831657551744</v>
      </c>
      <c r="E85" s="49">
        <v>-386.40881535610464</v>
      </c>
      <c r="F85" s="49">
        <v>-394.44031712322226</v>
      </c>
      <c r="G85" s="49">
        <v>-401.59448138797006</v>
      </c>
      <c r="H85" s="49">
        <v>-407.26403558375597</v>
      </c>
      <c r="I85" s="49">
        <v>-415.6668074369781</v>
      </c>
      <c r="J85" s="49">
        <v>-422.42597229166915</v>
      </c>
      <c r="K85" s="49">
        <v>-429.3312351936284</v>
      </c>
      <c r="L85" s="49">
        <v>-434.51563722443996</v>
      </c>
    </row>
    <row r="86" spans="2:12" ht="12.75">
      <c r="B86" s="89" t="str">
        <f>SummerGenerationbyCounty!B82</f>
        <v>Grimes</v>
      </c>
      <c r="C86" s="49">
        <v>1003.1785769810042</v>
      </c>
      <c r="D86" s="49">
        <v>1002.73573463389</v>
      </c>
      <c r="E86" s="49">
        <v>1002.2451001393617</v>
      </c>
      <c r="F86" s="49">
        <v>1001.8877033462077</v>
      </c>
      <c r="G86" s="49">
        <v>1001.5693475218478</v>
      </c>
      <c r="H86" s="49">
        <v>1001.3170559147559</v>
      </c>
      <c r="I86" s="49">
        <v>1317.9431378355441</v>
      </c>
      <c r="J86" s="49">
        <v>1317.6423592372803</v>
      </c>
      <c r="K86" s="49">
        <v>1317.3350793675118</v>
      </c>
      <c r="L86" s="49">
        <v>1317.1043767275871</v>
      </c>
    </row>
    <row r="87" spans="2:12" ht="12.75">
      <c r="B87" s="89" t="str">
        <f>SummerGenerationbyCounty!B83</f>
        <v>Guadalupe</v>
      </c>
      <c r="C87" s="49">
        <v>1486.0591901238638</v>
      </c>
      <c r="D87" s="49">
        <v>1480.4170238232657</v>
      </c>
      <c r="E87" s="49">
        <v>1474.165947274291</v>
      </c>
      <c r="F87" s="49">
        <v>1469.6124257887868</v>
      </c>
      <c r="G87" s="49">
        <v>1465.5563175247346</v>
      </c>
      <c r="H87" s="49">
        <v>1462.3419203182946</v>
      </c>
      <c r="I87" s="49">
        <v>1457.5779044118187</v>
      </c>
      <c r="J87" s="49">
        <v>1453.7457440908297</v>
      </c>
      <c r="K87" s="49">
        <v>1449.830752362152</v>
      </c>
      <c r="L87" s="49">
        <v>1446.8914158941648</v>
      </c>
    </row>
    <row r="88" spans="2:12" ht="12.75">
      <c r="B88" s="89" t="str">
        <f>SummerGenerationbyCounty!B84</f>
        <v>Hall</v>
      </c>
      <c r="C88" s="49">
        <v>-4.101930064924848</v>
      </c>
      <c r="D88" s="49">
        <v>-4.213681196411714</v>
      </c>
      <c r="E88" s="49">
        <v>-4.337492661749924</v>
      </c>
      <c r="F88" s="49">
        <v>-4.4276816337057685</v>
      </c>
      <c r="G88" s="49">
        <v>-4.508018629071008</v>
      </c>
      <c r="H88" s="49">
        <v>-4.571684339319538</v>
      </c>
      <c r="I88" s="49">
        <v>-4.666042452782742</v>
      </c>
      <c r="J88" s="49">
        <v>-4.741943840493379</v>
      </c>
      <c r="K88" s="49">
        <v>-4.819485822089186</v>
      </c>
      <c r="L88" s="49">
        <v>-4.877703563045058</v>
      </c>
    </row>
    <row r="89" spans="2:12" ht="12.75">
      <c r="B89" s="89" t="str">
        <f>SummerGenerationbyCounty!B85</f>
        <v>Hamilton</v>
      </c>
      <c r="C89" s="49">
        <v>-21.34310189802253</v>
      </c>
      <c r="D89" s="49">
        <v>-21.819940989250274</v>
      </c>
      <c r="E89" s="49">
        <v>-22.348241202679308</v>
      </c>
      <c r="F89" s="49">
        <v>-22.73307513549048</v>
      </c>
      <c r="G89" s="49">
        <v>-23.075870947508104</v>
      </c>
      <c r="H89" s="49">
        <v>-23.347530831514256</v>
      </c>
      <c r="I89" s="49">
        <v>-23.750154379706665</v>
      </c>
      <c r="J89" s="49">
        <v>-24.074023572414735</v>
      </c>
      <c r="K89" s="49">
        <v>-24.40489313538188</v>
      </c>
      <c r="L89" s="49">
        <v>-24.653306680026773</v>
      </c>
    </row>
    <row r="90" spans="2:12" ht="12.75">
      <c r="B90" s="89" t="str">
        <f>SummerGenerationbyCounty!B86</f>
        <v>Hardeman</v>
      </c>
      <c r="C90" s="49">
        <v>-16.191719208622263</v>
      </c>
      <c r="D90" s="49">
        <v>-16.55346815728701</v>
      </c>
      <c r="E90" s="49">
        <v>-16.954257543692492</v>
      </c>
      <c r="F90" s="49">
        <v>-17.246207749046928</v>
      </c>
      <c r="G90" s="49">
        <v>-17.506266177320434</v>
      </c>
      <c r="H90" s="49">
        <v>-17.712358083880744</v>
      </c>
      <c r="I90" s="49">
        <v>-18.01780419336658</v>
      </c>
      <c r="J90" s="49">
        <v>-18.263504141467287</v>
      </c>
      <c r="K90" s="49">
        <v>-18.514514846651615</v>
      </c>
      <c r="L90" s="49">
        <v>-18.70297116296997</v>
      </c>
    </row>
    <row r="91" spans="2:12" ht="12.75">
      <c r="B91" s="89" t="str">
        <f>SummerGenerationbyCounty!B87</f>
        <v>Harris</v>
      </c>
      <c r="C91" s="49">
        <v>-6206.940875439261</v>
      </c>
      <c r="D91" s="49">
        <v>-6417.61141419532</v>
      </c>
      <c r="E91" s="49">
        <v>-6732.006854811783</v>
      </c>
      <c r="F91" s="49">
        <v>-6961.024430036719</v>
      </c>
      <c r="G91" s="49">
        <v>-5785.024802592379</v>
      </c>
      <c r="H91" s="49">
        <v>-5946.691647993728</v>
      </c>
      <c r="I91" s="49">
        <v>-6186.2959574731885</v>
      </c>
      <c r="J91" s="49">
        <v>-6379.032956163099</v>
      </c>
      <c r="K91" s="49">
        <v>-6575.935927979908</v>
      </c>
      <c r="L91" s="49">
        <v>-6723.768701540239</v>
      </c>
    </row>
    <row r="92" spans="2:12" ht="12.75">
      <c r="B92" s="89" t="str">
        <f>SummerGenerationbyCounty!B88</f>
        <v>Haskell</v>
      </c>
      <c r="C92" s="49">
        <v>-26.118609162707557</v>
      </c>
      <c r="D92" s="49">
        <v>-26.702140737301782</v>
      </c>
      <c r="E92" s="49">
        <v>-27.348647831774606</v>
      </c>
      <c r="F92" s="49">
        <v>-27.819588144558942</v>
      </c>
      <c r="G92" s="49">
        <v>-28.239084330234313</v>
      </c>
      <c r="H92" s="49">
        <v>-28.571527963284694</v>
      </c>
      <c r="I92" s="49">
        <v>-29.064238308068948</v>
      </c>
      <c r="J92" s="49">
        <v>-29.460573053814944</v>
      </c>
      <c r="K92" s="49">
        <v>-29.8654744988001</v>
      </c>
      <c r="L92" s="49">
        <v>-30.16947043689305</v>
      </c>
    </row>
    <row r="93" spans="2:12" ht="12.75">
      <c r="B93" s="89" t="str">
        <f>SummerGenerationbyCounty!B89</f>
        <v>Hays</v>
      </c>
      <c r="C93" s="49">
        <v>450.6939948503715</v>
      </c>
      <c r="D93" s="49">
        <v>441.05792767891353</v>
      </c>
      <c r="E93" s="49">
        <v>430.38192305397735</v>
      </c>
      <c r="F93" s="49">
        <v>422.6051159619311</v>
      </c>
      <c r="G93" s="49">
        <v>415.6778242791302</v>
      </c>
      <c r="H93" s="49">
        <v>410.18806276789644</v>
      </c>
      <c r="I93" s="49">
        <v>402.05175929243364</v>
      </c>
      <c r="J93" s="49">
        <v>395.5069408135932</v>
      </c>
      <c r="K93" s="49">
        <v>388.8206573431392</v>
      </c>
      <c r="L93" s="49">
        <v>383.8006628700877</v>
      </c>
    </row>
    <row r="94" spans="2:12" ht="12.75">
      <c r="B94" s="89" t="str">
        <f>SummerGenerationbyCounty!B90</f>
        <v>Henderson</v>
      </c>
      <c r="C94" s="49">
        <v>65.3688434105093</v>
      </c>
      <c r="D94" s="49">
        <v>61.780086017279075</v>
      </c>
      <c r="E94" s="49">
        <v>57.804025053176986</v>
      </c>
      <c r="F94" s="49">
        <v>54.907711292520275</v>
      </c>
      <c r="G94" s="49">
        <v>52.32778228212999</v>
      </c>
      <c r="H94" s="49">
        <v>50.283232170558904</v>
      </c>
      <c r="I94" s="49">
        <v>47.25303128760743</v>
      </c>
      <c r="J94" s="49">
        <v>44.81554664938707</v>
      </c>
      <c r="K94" s="49">
        <v>42.32537624990093</v>
      </c>
      <c r="L94" s="49">
        <v>40.45578132506475</v>
      </c>
    </row>
    <row r="95" spans="2:12" ht="12.75">
      <c r="B95" s="89" t="str">
        <f>SummerGenerationbyCounty!B91</f>
        <v>Hidalgo</v>
      </c>
      <c r="C95" s="49">
        <v>371.090295260886</v>
      </c>
      <c r="D95" s="49">
        <v>343.9807783940648</v>
      </c>
      <c r="E95" s="49">
        <v>313.94556565631706</v>
      </c>
      <c r="F95" s="49">
        <v>292.0667763867375</v>
      </c>
      <c r="G95" s="49">
        <v>272.5779613572481</v>
      </c>
      <c r="H95" s="49">
        <v>257.13340502160554</v>
      </c>
      <c r="I95" s="49">
        <v>234.24323080665567</v>
      </c>
      <c r="J95" s="49">
        <v>215.83044229186135</v>
      </c>
      <c r="K95" s="49">
        <v>197.01966489758183</v>
      </c>
      <c r="L95" s="49">
        <v>182.8967221640944</v>
      </c>
    </row>
    <row r="96" spans="2:12" ht="12.75">
      <c r="B96" s="89" t="str">
        <f>SummerGenerationbyCounty!B92</f>
        <v>Hill</v>
      </c>
      <c r="C96" s="49">
        <v>-97.92013014535374</v>
      </c>
      <c r="D96" s="49">
        <v>-100.10782273542374</v>
      </c>
      <c r="E96" s="49">
        <v>-102.53161408037262</v>
      </c>
      <c r="F96" s="49">
        <v>-104.29719571725315</v>
      </c>
      <c r="G96" s="49">
        <v>-105.86991043727974</v>
      </c>
      <c r="H96" s="49">
        <v>-107.11626025673212</v>
      </c>
      <c r="I96" s="49">
        <v>-108.96345896416263</v>
      </c>
      <c r="J96" s="49">
        <v>-110.44934014729951</v>
      </c>
      <c r="K96" s="49">
        <v>-111.96733836619389</v>
      </c>
      <c r="L96" s="49">
        <v>-113.10703618227143</v>
      </c>
    </row>
    <row r="97" spans="2:12" ht="12.75">
      <c r="B97" s="89" t="str">
        <f>SummerGenerationbyCounty!B93</f>
        <v>Hood</v>
      </c>
      <c r="C97" s="49">
        <v>758.8989385504452</v>
      </c>
      <c r="D97" s="49">
        <v>753.8921617944069</v>
      </c>
      <c r="E97" s="49">
        <v>748.3450468924046</v>
      </c>
      <c r="F97" s="49">
        <v>744.3043177970344</v>
      </c>
      <c r="G97" s="49">
        <v>740.7049859988422</v>
      </c>
      <c r="H97" s="49">
        <v>737.852576417052</v>
      </c>
      <c r="I97" s="49">
        <v>733.6250576175066</v>
      </c>
      <c r="J97" s="49">
        <v>730.2244539843762</v>
      </c>
      <c r="K97" s="49">
        <v>726.7503469582948</v>
      </c>
      <c r="L97" s="49">
        <v>724.142022296802</v>
      </c>
    </row>
    <row r="98" spans="2:12" ht="12.75">
      <c r="B98" s="89" t="str">
        <f>SummerGenerationbyCounty!B94</f>
        <v>Hopkins</v>
      </c>
      <c r="C98" s="49">
        <v>-111.88474230242772</v>
      </c>
      <c r="D98" s="49">
        <v>-114.3844267014739</v>
      </c>
      <c r="E98" s="49">
        <v>-117.15388043506178</v>
      </c>
      <c r="F98" s="49">
        <v>-119.1712556791821</v>
      </c>
      <c r="G98" s="49">
        <v>-120.96825881739494</v>
      </c>
      <c r="H98" s="49">
        <v>-122.39235341531989</v>
      </c>
      <c r="I98" s="49">
        <v>-124.50298532579072</v>
      </c>
      <c r="J98" s="49">
        <v>-126.20077139920093</v>
      </c>
      <c r="K98" s="49">
        <v>-127.93525479178248</v>
      </c>
      <c r="L98" s="49">
        <v>-129.23748750190236</v>
      </c>
    </row>
    <row r="99" spans="2:12" ht="12.75">
      <c r="B99" s="89" t="str">
        <f>SummerGenerationbyCounty!B95</f>
        <v>Houston</v>
      </c>
      <c r="C99" s="49">
        <v>-39.67037579218453</v>
      </c>
      <c r="D99" s="49">
        <v>-40.55667554522844</v>
      </c>
      <c r="E99" s="49">
        <v>-41.53862597108303</v>
      </c>
      <c r="F99" s="49">
        <v>-42.25391594182613</v>
      </c>
      <c r="G99" s="49">
        <v>-42.89106975141301</v>
      </c>
      <c r="H99" s="49">
        <v>-43.396003370606564</v>
      </c>
      <c r="I99" s="49">
        <v>-44.14435885969578</v>
      </c>
      <c r="J99" s="49">
        <v>-44.7463338042764</v>
      </c>
      <c r="K99" s="49">
        <v>-45.36132032141047</v>
      </c>
      <c r="L99" s="49">
        <v>-45.823046021593</v>
      </c>
    </row>
    <row r="100" spans="2:12" ht="12.75">
      <c r="B100" s="89" t="str">
        <f>SummerGenerationbyCounty!B96</f>
        <v>Howard</v>
      </c>
      <c r="C100" s="49">
        <v>182.0362456387858</v>
      </c>
      <c r="D100" s="49">
        <v>179.49011277945957</v>
      </c>
      <c r="E100" s="49">
        <v>187.16919780468817</v>
      </c>
      <c r="F100" s="49">
        <v>185.1143362387217</v>
      </c>
      <c r="G100" s="49">
        <v>183.28394167360702</v>
      </c>
      <c r="H100" s="49">
        <v>181.8333849345446</v>
      </c>
      <c r="I100" s="49">
        <v>179.68353383204428</v>
      </c>
      <c r="J100" s="49">
        <v>177.95419995642956</v>
      </c>
      <c r="K100" s="49">
        <v>176.18748686197145</v>
      </c>
      <c r="L100" s="49">
        <v>174.86105641539552</v>
      </c>
    </row>
    <row r="101" spans="2:12" ht="12.75">
      <c r="B101" s="89" t="str">
        <f>SummerGenerationbyCounty!B97</f>
        <v>Hunt</v>
      </c>
      <c r="C101" s="49">
        <v>-130.03625255854013</v>
      </c>
      <c r="D101" s="49">
        <v>-135.45043269944347</v>
      </c>
      <c r="E101" s="49">
        <v>-141.44891851279806</v>
      </c>
      <c r="F101" s="49">
        <v>-145.81844331666292</v>
      </c>
      <c r="G101" s="49">
        <v>-149.71065415246505</v>
      </c>
      <c r="H101" s="49">
        <v>-152.79516541868531</v>
      </c>
      <c r="I101" s="49">
        <v>-157.3666790780851</v>
      </c>
      <c r="J101" s="49">
        <v>-161.04399116022933</v>
      </c>
      <c r="K101" s="49">
        <v>-164.8007876351864</v>
      </c>
      <c r="L101" s="49">
        <v>-167.62135269558206</v>
      </c>
    </row>
    <row r="102" spans="2:12" ht="12.75">
      <c r="B102" s="89" t="str">
        <f>SummerGenerationbyCounty!B98</f>
        <v>Irion</v>
      </c>
      <c r="C102" s="49">
        <v>-10.612607105444502</v>
      </c>
      <c r="D102" s="49">
        <v>-10.849709751156281</v>
      </c>
      <c r="E102" s="49">
        <v>-11.11240083634312</v>
      </c>
      <c r="F102" s="49">
        <v>-11.303754996075002</v>
      </c>
      <c r="G102" s="49">
        <v>-11.474206193268222</v>
      </c>
      <c r="H102" s="49">
        <v>-11.609285884544729</v>
      </c>
      <c r="I102" s="49">
        <v>-11.809485721887112</v>
      </c>
      <c r="J102" s="49">
        <v>-11.970525879601333</v>
      </c>
      <c r="K102" s="49">
        <v>-12.135046889326063</v>
      </c>
      <c r="L102" s="49">
        <v>-12.25856761098983</v>
      </c>
    </row>
    <row r="103" spans="2:12" ht="12.75">
      <c r="B103" s="89" t="str">
        <f>SummerGenerationbyCounty!B99</f>
        <v>Jack</v>
      </c>
      <c r="C103" s="49">
        <f>SummerGenerationbyCounty!C99-SummerLoadbyCounty!C99</f>
        <v>552.9686542471512</v>
      </c>
      <c r="D103" s="49">
        <f>SummerGenerationbyCounty!D99-SummerLoadbyCounty!D99</f>
        <v>1131.4764386855377</v>
      </c>
      <c r="E103" s="49">
        <f>SummerGenerationbyCounty!E99-SummerLoadbyCounty!E99</f>
        <v>1130.9311025521597</v>
      </c>
      <c r="F103" s="49">
        <f>SummerGenerationbyCounty!F99-SummerLoadbyCounty!F99</f>
        <v>1130.533859008475</v>
      </c>
      <c r="G103" s="49">
        <f>SummerGenerationbyCounty!G99-SummerLoadbyCounty!G99</f>
        <v>1130.1800091747782</v>
      </c>
      <c r="H103" s="49">
        <f>SummerGenerationbyCounty!H99-SummerLoadbyCounty!H99</f>
        <v>1129.8995891655259</v>
      </c>
      <c r="I103" s="49">
        <f>SummerGenerationbyCounty!I99-SummerLoadbyCounty!I99</f>
        <v>1129.483982350694</v>
      </c>
      <c r="J103" s="49">
        <f>SummerGenerationbyCounty!J99-SummerLoadbyCounty!J99</f>
        <v>1129.1496694566574</v>
      </c>
      <c r="K103" s="49">
        <f>SummerGenerationbyCounty!K99-SummerLoadbyCounty!K99</f>
        <v>1128.808130453768</v>
      </c>
      <c r="L103" s="49">
        <f>SummerGenerationbyCounty!L99-SummerLoadbyCounty!L99</f>
        <v>1128.5517064007922</v>
      </c>
    </row>
    <row r="104" spans="2:12" ht="12.75">
      <c r="B104" s="89" t="str">
        <f>SummerGenerationbyCounty!B100</f>
        <v>Jackson</v>
      </c>
      <c r="C104" s="49">
        <v>-36.61260828197046</v>
      </c>
      <c r="D104" s="49">
        <v>-37.43059260983752</v>
      </c>
      <c r="E104" s="49">
        <v>-38.336854917068074</v>
      </c>
      <c r="F104" s="49">
        <v>-38.997010788644126</v>
      </c>
      <c r="G104" s="49">
        <v>-39.58505318501501</v>
      </c>
      <c r="H104" s="49">
        <v>-40.05106683975769</v>
      </c>
      <c r="I104" s="49">
        <v>-40.74173956040995</v>
      </c>
      <c r="J104" s="49">
        <v>-41.29731465647024</v>
      </c>
      <c r="K104" s="49">
        <v>-41.8648984012897</v>
      </c>
      <c r="L104" s="49">
        <v>-42.29103457612856</v>
      </c>
    </row>
    <row r="105" spans="2:12" ht="12.75">
      <c r="B105" s="89" t="str">
        <f>SummerGenerationbyCounty!B101</f>
        <v>Jeff Davis</v>
      </c>
      <c r="C105" s="49">
        <v>-3.850092691886061</v>
      </c>
      <c r="D105" s="49">
        <v>-3.9361099310443306</v>
      </c>
      <c r="E105" s="49">
        <v>-4.031410267451075</v>
      </c>
      <c r="F105" s="49">
        <v>-4.100830650644923</v>
      </c>
      <c r="G105" s="49">
        <v>-4.162667756467881</v>
      </c>
      <c r="H105" s="49">
        <v>-4.211672617105669</v>
      </c>
      <c r="I105" s="49">
        <v>-4.284302077803716</v>
      </c>
      <c r="J105" s="49">
        <v>-4.342725001422325</v>
      </c>
      <c r="K105" s="49">
        <v>-4.4024107252891715</v>
      </c>
      <c r="L105" s="49">
        <v>-4.447222167289148</v>
      </c>
    </row>
    <row r="106" spans="2:12" ht="12.75">
      <c r="B106" s="89" t="str">
        <f>SummerGenerationbyCounty!B102</f>
        <v>Jim Hogg</v>
      </c>
      <c r="C106" s="49">
        <v>-3.1459343764167143</v>
      </c>
      <c r="D106" s="49">
        <v>-3.2162195906409714</v>
      </c>
      <c r="E106" s="49">
        <v>-3.2940900806210935</v>
      </c>
      <c r="F106" s="49">
        <v>-3.3508139019394223</v>
      </c>
      <c r="G106" s="49">
        <v>-3.401341380760007</v>
      </c>
      <c r="H106" s="49">
        <v>-3.441383553255445</v>
      </c>
      <c r="I106" s="49">
        <v>-3.5007295315047795</v>
      </c>
      <c r="J106" s="49">
        <v>-3.5484672610846135</v>
      </c>
      <c r="K106" s="49">
        <v>-3.5972368325003203</v>
      </c>
      <c r="L106" s="49">
        <v>-3.6338525368810557</v>
      </c>
    </row>
    <row r="107" spans="2:12" ht="12.75">
      <c r="B107" s="89" t="str">
        <f>SummerGenerationbyCounty!B103</f>
        <v>Jim Wells</v>
      </c>
      <c r="C107" s="49">
        <v>-83.90771153304374</v>
      </c>
      <c r="D107" s="49">
        <v>-85.78234424133453</v>
      </c>
      <c r="E107" s="49">
        <v>-87.8592898569742</v>
      </c>
      <c r="F107" s="49">
        <v>-89.37221589634426</v>
      </c>
      <c r="G107" s="49">
        <v>-90.71987436918204</v>
      </c>
      <c r="H107" s="49">
        <v>-91.78787091866204</v>
      </c>
      <c r="I107" s="49">
        <v>-93.37073458578763</v>
      </c>
      <c r="J107" s="49">
        <v>-94.64398544341982</v>
      </c>
      <c r="K107" s="49">
        <v>-95.94475737325276</v>
      </c>
      <c r="L107" s="49">
        <v>-96.92136387330868</v>
      </c>
    </row>
    <row r="108" spans="2:12" ht="12.75">
      <c r="B108" s="89" t="str">
        <f>SummerGenerationbyCounty!B104</f>
        <v>Johnson</v>
      </c>
      <c r="C108" s="49">
        <v>-75.4127811517697</v>
      </c>
      <c r="D108" s="49">
        <v>-83.1075144832376</v>
      </c>
      <c r="E108" s="49">
        <v>-91.63267388413169</v>
      </c>
      <c r="F108" s="49">
        <v>-97.84272365638856</v>
      </c>
      <c r="G108" s="49">
        <v>-103.37440595581603</v>
      </c>
      <c r="H108" s="49">
        <v>-107.75817063186781</v>
      </c>
      <c r="I108" s="49">
        <v>-114.25529071556986</v>
      </c>
      <c r="J108" s="49">
        <v>-119.48155491666517</v>
      </c>
      <c r="K108" s="49">
        <v>-124.820783812468</v>
      </c>
      <c r="L108" s="49">
        <v>-128.82942324059366</v>
      </c>
    </row>
    <row r="109" spans="2:12" ht="12.75">
      <c r="B109" s="89" t="str">
        <f>SummerGenerationbyCounty!B105</f>
        <v>Jones</v>
      </c>
      <c r="C109" s="49">
        <v>-45.173988487287666</v>
      </c>
      <c r="D109" s="49">
        <v>-46.18324776554687</v>
      </c>
      <c r="E109" s="49">
        <v>-47.30142767553858</v>
      </c>
      <c r="F109" s="49">
        <v>-48.11595237459089</v>
      </c>
      <c r="G109" s="49">
        <v>-48.84150080422235</v>
      </c>
      <c r="H109" s="49">
        <v>-49.41648566496036</v>
      </c>
      <c r="I109" s="49">
        <v>-50.26866317962799</v>
      </c>
      <c r="J109" s="49">
        <v>-50.95415225486579</v>
      </c>
      <c r="K109" s="49">
        <v>-51.65445804451563</v>
      </c>
      <c r="L109" s="49">
        <v>-52.180240597562175</v>
      </c>
    </row>
    <row r="110" spans="2:12" ht="12.75">
      <c r="B110" s="89" t="str">
        <f>SummerGenerationbyCounty!B106</f>
        <v>Karnes</v>
      </c>
      <c r="C110" s="49">
        <v>-28.35771155040561</v>
      </c>
      <c r="D110" s="49">
        <v>-28.9912682597163</v>
      </c>
      <c r="E110" s="49">
        <v>-29.693199269370822</v>
      </c>
      <c r="F110" s="49">
        <v>-30.204512466187754</v>
      </c>
      <c r="G110" s="49">
        <v>-30.659971321434256</v>
      </c>
      <c r="H110" s="49">
        <v>-31.020914761955282</v>
      </c>
      <c r="I110" s="49">
        <v>-31.555864297294335</v>
      </c>
      <c r="J110" s="49">
        <v>-31.98617612313672</v>
      </c>
      <c r="K110" s="49">
        <v>-32.42578905626433</v>
      </c>
      <c r="L110" s="49">
        <v>-32.75584603101486</v>
      </c>
    </row>
    <row r="111" spans="2:12" ht="12.75">
      <c r="B111" s="89" t="str">
        <f>SummerGenerationbyCounty!B107</f>
        <v>Kaufman</v>
      </c>
      <c r="C111" s="49">
        <v>1595.00837988275</v>
      </c>
      <c r="D111" s="49">
        <v>1588.6613179322715</v>
      </c>
      <c r="E111" s="49">
        <v>1581.6292724377386</v>
      </c>
      <c r="F111" s="49">
        <v>1576.5068635221655</v>
      </c>
      <c r="G111" s="49">
        <v>1571.9440114085971</v>
      </c>
      <c r="H111" s="49">
        <v>1568.3280282709577</v>
      </c>
      <c r="I111" s="49">
        <v>1562.9688271271943</v>
      </c>
      <c r="J111" s="49">
        <v>1558.6579015596683</v>
      </c>
      <c r="K111" s="49">
        <v>1554.2537961658065</v>
      </c>
      <c r="L111" s="49">
        <v>1550.947238070623</v>
      </c>
    </row>
    <row r="112" spans="2:12" ht="12.75">
      <c r="B112" s="89" t="str">
        <f>SummerGenerationbyCounty!B108</f>
        <v>Kendall</v>
      </c>
      <c r="C112" s="49">
        <v>-102.13483067297176</v>
      </c>
      <c r="D112" s="49">
        <v>-104.4166864254063</v>
      </c>
      <c r="E112" s="49">
        <v>-106.94480314906157</v>
      </c>
      <c r="F112" s="49">
        <v>-108.7863793525901</v>
      </c>
      <c r="G112" s="49">
        <v>-110.4267872175344</v>
      </c>
      <c r="H112" s="49">
        <v>-111.7267827095757</v>
      </c>
      <c r="I112" s="49">
        <v>-113.65348896418027</v>
      </c>
      <c r="J112" s="49">
        <v>-115.20332578337737</v>
      </c>
      <c r="K112" s="49">
        <v>-116.78666202709462</v>
      </c>
      <c r="L112" s="49">
        <v>-117.97541497595861</v>
      </c>
    </row>
    <row r="113" spans="2:12" ht="12.75">
      <c r="B113" s="89" t="str">
        <f>SummerGenerationbyCounty!B109</f>
        <v>Kenedy</v>
      </c>
      <c r="C113" s="49">
        <v>58.33686233553155</v>
      </c>
      <c r="D113" s="49">
        <v>58.306407656157894</v>
      </c>
      <c r="E113" s="49">
        <v>58.272666266433355</v>
      </c>
      <c r="F113" s="49">
        <v>75.84808775713854</v>
      </c>
      <c r="G113" s="49">
        <v>75.8261941315158</v>
      </c>
      <c r="H113" s="49">
        <v>75.80884380345275</v>
      </c>
      <c r="I113" s="49">
        <v>75.78312910997636</v>
      </c>
      <c r="J113" s="49">
        <v>75.76244428651205</v>
      </c>
      <c r="K113" s="49">
        <v>75.74131236457016</v>
      </c>
      <c r="L113" s="49">
        <v>75.72544672982374</v>
      </c>
    </row>
    <row r="114" spans="2:12" ht="12.75">
      <c r="B114" s="89" t="str">
        <f>SummerGenerationbyCounty!B110</f>
        <v>Kent</v>
      </c>
      <c r="C114" s="49">
        <v>-54.406148123914924</v>
      </c>
      <c r="D114" s="49">
        <v>-55.62166863975022</v>
      </c>
      <c r="E114" s="49">
        <v>-56.968369780149075</v>
      </c>
      <c r="F114" s="49">
        <v>-57.94935801942527</v>
      </c>
      <c r="G114" s="49">
        <v>-58.82318600441073</v>
      </c>
      <c r="H114" s="49">
        <v>-59.51567990521217</v>
      </c>
      <c r="I114" s="49">
        <v>-60.542016025697166</v>
      </c>
      <c r="J114" s="49">
        <v>-61.367597768943234</v>
      </c>
      <c r="K114" s="49">
        <v>-62.21102430265403</v>
      </c>
      <c r="L114" s="49">
        <v>-62.84426047284676</v>
      </c>
    </row>
    <row r="115" spans="2:12" ht="12.75">
      <c r="B115" s="89" t="str">
        <f>SummerGenerationbyCounty!B111</f>
        <v>Kerr</v>
      </c>
      <c r="C115" s="49">
        <v>-133.08489670604268</v>
      </c>
      <c r="D115" s="49">
        <v>-136.0582265202684</v>
      </c>
      <c r="E115" s="49">
        <v>-139.3524421253814</v>
      </c>
      <c r="F115" s="49">
        <v>-141.75207383973407</v>
      </c>
      <c r="G115" s="49">
        <v>-143.88957688177578</v>
      </c>
      <c r="H115" s="49">
        <v>-145.58351189529336</v>
      </c>
      <c r="I115" s="49">
        <v>-148.09407074370384</v>
      </c>
      <c r="J115" s="49">
        <v>-150.11355686450133</v>
      </c>
      <c r="K115" s="49">
        <v>-152.17669378907067</v>
      </c>
      <c r="L115" s="49">
        <v>-153.7256762700338</v>
      </c>
    </row>
    <row r="116" spans="2:12" ht="12.75">
      <c r="B116" s="89" t="str">
        <f>SummerGenerationbyCounty!B112</f>
        <v>Kimble</v>
      </c>
      <c r="C116" s="49">
        <v>-14.749342869503904</v>
      </c>
      <c r="D116" s="49">
        <v>-15.078866819851171</v>
      </c>
      <c r="E116" s="49">
        <v>-15.443953442364034</v>
      </c>
      <c r="F116" s="49">
        <v>-15.70989639901447</v>
      </c>
      <c r="G116" s="49">
        <v>-15.946788533524044</v>
      </c>
      <c r="H116" s="49">
        <v>-16.13452154404149</v>
      </c>
      <c r="I116" s="49">
        <v>-16.412758174686836</v>
      </c>
      <c r="J116" s="49">
        <v>-16.63657089839235</v>
      </c>
      <c r="K116" s="49">
        <v>-16.865221291039237</v>
      </c>
      <c r="L116" s="49">
        <v>-17.036889709289905</v>
      </c>
    </row>
    <row r="117" spans="2:12" ht="12.75">
      <c r="B117" s="89" t="str">
        <f>SummerGenerationbyCounty!B113</f>
        <v>King</v>
      </c>
      <c r="C117" s="49">
        <v>-7.593762142220359</v>
      </c>
      <c r="D117" s="49">
        <v>-7.763418954814759</v>
      </c>
      <c r="E117" s="49">
        <v>-7.951385360992862</v>
      </c>
      <c r="F117" s="49">
        <v>-8.088307227551256</v>
      </c>
      <c r="G117" s="49">
        <v>-8.210272154310674</v>
      </c>
      <c r="H117" s="49">
        <v>-8.306927296219406</v>
      </c>
      <c r="I117" s="49">
        <v>-8.450178613316535</v>
      </c>
      <c r="J117" s="49">
        <v>-8.565409549586668</v>
      </c>
      <c r="K117" s="49">
        <v>-8.683131180363576</v>
      </c>
      <c r="L117" s="49">
        <v>-8.77151539836302</v>
      </c>
    </row>
    <row r="118" spans="2:12" ht="12.75">
      <c r="B118" s="89" t="str">
        <f>SummerGenerationbyCounty!B114</f>
        <v>Kinney</v>
      </c>
      <c r="C118" s="49">
        <v>-5.686968400427242</v>
      </c>
      <c r="D118" s="49">
        <v>-5.814024385862605</v>
      </c>
      <c r="E118" s="49">
        <v>-5.9547924257691305</v>
      </c>
      <c r="F118" s="49">
        <v>-6.057333210410751</v>
      </c>
      <c r="G118" s="49">
        <v>-6.148672742970619</v>
      </c>
      <c r="H118" s="49">
        <v>-6.221057777882056</v>
      </c>
      <c r="I118" s="49">
        <v>-6.328338687975553</v>
      </c>
      <c r="J118" s="49">
        <v>-6.414635135118193</v>
      </c>
      <c r="K118" s="49">
        <v>-6.502796863354691</v>
      </c>
      <c r="L118" s="49">
        <v>-6.568987803424396</v>
      </c>
    </row>
    <row r="119" spans="2:12" ht="12.75">
      <c r="B119" s="89" t="str">
        <f>SummerGenerationbyCounty!B115</f>
        <v>Kleberg</v>
      </c>
      <c r="C119" s="49">
        <v>-75.22623183225957</v>
      </c>
      <c r="D119" s="49">
        <v>-76.90690637501223</v>
      </c>
      <c r="E119" s="49">
        <v>-78.76896159652279</v>
      </c>
      <c r="F119" s="49">
        <v>-80.1253533143197</v>
      </c>
      <c r="G119" s="49">
        <v>-81.3335768119714</v>
      </c>
      <c r="H119" s="49">
        <v>-82.29107350160042</v>
      </c>
      <c r="I119" s="49">
        <v>-83.7101667768968</v>
      </c>
      <c r="J119" s="49">
        <v>-84.85168121516321</v>
      </c>
      <c r="K119" s="49">
        <v>-86.01786926828359</v>
      </c>
      <c r="L119" s="49">
        <v>-86.89343154545483</v>
      </c>
    </row>
    <row r="120" spans="2:12" ht="12.75">
      <c r="B120" s="89" t="str">
        <f>SummerGenerationbyCounty!B116</f>
        <v>Knox</v>
      </c>
      <c r="C120" s="49">
        <v>-20.94135604676423</v>
      </c>
      <c r="D120" s="49">
        <v>-21.409219492018217</v>
      </c>
      <c r="E120" s="49">
        <v>-21.927575395572422</v>
      </c>
      <c r="F120" s="49">
        <v>-22.305165515526916</v>
      </c>
      <c r="G120" s="49">
        <v>-22.641508807382998</v>
      </c>
      <c r="H120" s="49">
        <v>-22.908055178279657</v>
      </c>
      <c r="I120" s="49">
        <v>-23.303100055814067</v>
      </c>
      <c r="J120" s="49">
        <v>-23.620872988234268</v>
      </c>
      <c r="K120" s="49">
        <v>-23.945514521420886</v>
      </c>
      <c r="L120" s="49">
        <v>-24.18925212386046</v>
      </c>
    </row>
    <row r="121" spans="2:12" ht="12.75">
      <c r="B121" s="89" t="str">
        <f>SummerGenerationbyCounty!B117</f>
        <v>La Salle</v>
      </c>
      <c r="C121" s="49">
        <v>-14.515996270088547</v>
      </c>
      <c r="D121" s="49">
        <v>-14.840306883548891</v>
      </c>
      <c r="E121" s="49">
        <v>-15.199617538779066</v>
      </c>
      <c r="F121" s="49">
        <v>-15.46135306157147</v>
      </c>
      <c r="G121" s="49">
        <v>-15.694497369855489</v>
      </c>
      <c r="H121" s="49">
        <v>-15.879260291468647</v>
      </c>
      <c r="I121" s="49">
        <v>-16.15309499233527</v>
      </c>
      <c r="J121" s="49">
        <v>-16.37336681673126</v>
      </c>
      <c r="K121" s="49">
        <v>-16.59839977421163</v>
      </c>
      <c r="L121" s="49">
        <v>-16.767352258472545</v>
      </c>
    </row>
    <row r="122" spans="2:12" ht="12.75">
      <c r="B122" s="89" t="str">
        <f>SummerGenerationbyCounty!B118</f>
        <v>Lamar</v>
      </c>
      <c r="C122" s="49">
        <v>1156.981807375093</v>
      </c>
      <c r="D122" s="49">
        <v>1153.527389230495</v>
      </c>
      <c r="E122" s="49">
        <v>1149.7001655891497</v>
      </c>
      <c r="F122" s="49">
        <v>1146.9122705851198</v>
      </c>
      <c r="G122" s="49">
        <v>1144.4289169869971</v>
      </c>
      <c r="H122" s="49">
        <v>1142.460901256462</v>
      </c>
      <c r="I122" s="49">
        <v>1139.5441309750295</v>
      </c>
      <c r="J122" s="49">
        <v>1137.1978895775667</v>
      </c>
      <c r="K122" s="49">
        <v>1134.8009346239237</v>
      </c>
      <c r="L122" s="49">
        <v>1133.001324919577</v>
      </c>
    </row>
    <row r="123" spans="2:12" ht="12.75">
      <c r="B123" s="89" t="str">
        <f>SummerGenerationbyCounty!B119</f>
        <v>Lampasas</v>
      </c>
      <c r="C123" s="49">
        <v>-51.90584052460983</v>
      </c>
      <c r="D123" s="49">
        <v>-53.06550016281173</v>
      </c>
      <c r="E123" s="49">
        <v>-54.35031184381231</v>
      </c>
      <c r="F123" s="49">
        <v>-55.286217451178864</v>
      </c>
      <c r="G123" s="49">
        <v>-56.11988749764664</v>
      </c>
      <c r="H123" s="49">
        <v>-56.78055691128345</v>
      </c>
      <c r="I123" s="49">
        <v>-57.759726377079986</v>
      </c>
      <c r="J123" s="49">
        <v>-58.5473674026376</v>
      </c>
      <c r="K123" s="49">
        <v>-59.35203313735029</v>
      </c>
      <c r="L123" s="49">
        <v>-59.956168088965995</v>
      </c>
    </row>
    <row r="124" spans="2:12" ht="12.75">
      <c r="B124" s="89" t="str">
        <f>SummerGenerationbyCounty!B120</f>
        <v>Lavaca</v>
      </c>
      <c r="C124" s="49">
        <v>-38.1716811843816</v>
      </c>
      <c r="D124" s="49">
        <v>-39.02449769875536</v>
      </c>
      <c r="E124" s="49">
        <v>-39.9693513293573</v>
      </c>
      <c r="F124" s="49">
        <v>-40.65761858602822</v>
      </c>
      <c r="G124" s="49">
        <v>-41.27070156291689</v>
      </c>
      <c r="H124" s="49">
        <v>-41.756559454258806</v>
      </c>
      <c r="I124" s="49">
        <v>-42.47664305749312</v>
      </c>
      <c r="J124" s="49">
        <v>-43.05587618061478</v>
      </c>
      <c r="K124" s="49">
        <v>-43.64762931619662</v>
      </c>
      <c r="L124" s="49">
        <v>-44.0919116268642</v>
      </c>
    </row>
    <row r="125" spans="2:12" ht="12.75">
      <c r="B125" s="89" t="str">
        <f>SummerGenerationbyCounty!B121</f>
        <v>Lee</v>
      </c>
      <c r="C125" s="49">
        <v>-35.63080176068246</v>
      </c>
      <c r="D125" s="49">
        <v>-36.42685095786376</v>
      </c>
      <c r="E125" s="49">
        <v>-37.30881086532034</v>
      </c>
      <c r="F125" s="49">
        <v>-37.95126394624056</v>
      </c>
      <c r="G125" s="49">
        <v>-38.523537352456344</v>
      </c>
      <c r="H125" s="49">
        <v>-38.9770543491704</v>
      </c>
      <c r="I125" s="49">
        <v>-39.64920593699351</v>
      </c>
      <c r="J125" s="49">
        <v>-40.18988268852243</v>
      </c>
      <c r="K125" s="49">
        <v>-40.74224606396123</v>
      </c>
      <c r="L125" s="49">
        <v>-41.15695493834142</v>
      </c>
    </row>
    <row r="126" spans="2:12" ht="12.75">
      <c r="B126" s="89" t="str">
        <f>SummerGenerationbyCounty!B122</f>
        <v>Leon</v>
      </c>
      <c r="C126" s="49">
        <v>-62.17551615709411</v>
      </c>
      <c r="D126" s="49">
        <v>-63.564616802474596</v>
      </c>
      <c r="E126" s="49">
        <v>-65.10363107569495</v>
      </c>
      <c r="F126" s="49">
        <v>-66.22470750224362</v>
      </c>
      <c r="G126" s="49">
        <v>-67.22332085519119</v>
      </c>
      <c r="H126" s="49">
        <v>-68.01470504985802</v>
      </c>
      <c r="I126" s="49">
        <v>-69.18760517681581</v>
      </c>
      <c r="J126" s="49">
        <v>-70.13108257387923</v>
      </c>
      <c r="K126" s="49">
        <v>-71.09495305327101</v>
      </c>
      <c r="L126" s="49">
        <v>-71.81861732815041</v>
      </c>
    </row>
    <row r="127" spans="2:12" ht="12.75">
      <c r="B127" s="89" t="str">
        <f>SummerGenerationbyCounty!B123</f>
        <v>Limestone</v>
      </c>
      <c r="C127" s="49">
        <v>1622.9135994198427</v>
      </c>
      <c r="D127" s="49">
        <v>1621.4371233506322</v>
      </c>
      <c r="E127" s="49">
        <v>1619.8013039791992</v>
      </c>
      <c r="F127" s="49">
        <v>1618.6097110438277</v>
      </c>
      <c r="G127" s="49">
        <v>1617.5482841969506</v>
      </c>
      <c r="H127" s="49">
        <v>1616.707121370583</v>
      </c>
      <c r="I127" s="49">
        <v>1615.4604449869917</v>
      </c>
      <c r="J127" s="49">
        <v>1614.4576221870473</v>
      </c>
      <c r="K127" s="49">
        <v>1613.4331235653144</v>
      </c>
      <c r="L127" s="49">
        <v>1612.66394029011</v>
      </c>
    </row>
    <row r="128" spans="2:12" ht="12.75">
      <c r="B128" s="89" t="str">
        <f>SummerGenerationbyCounty!B124</f>
        <v>Live Oak</v>
      </c>
      <c r="C128" s="49">
        <v>-75.83722267138106</v>
      </c>
      <c r="D128" s="49">
        <v>-77.53154772837794</v>
      </c>
      <c r="E128" s="49">
        <v>-79.40872664616533</v>
      </c>
      <c r="F128" s="49">
        <v>-80.77613503851379</v>
      </c>
      <c r="G128" s="49">
        <v>-81.99417178176739</v>
      </c>
      <c r="H128" s="49">
        <v>-82.9594453025842</v>
      </c>
      <c r="I128" s="49">
        <v>-84.39006451730286</v>
      </c>
      <c r="J128" s="49">
        <v>-85.54085038718983</v>
      </c>
      <c r="K128" s="49">
        <v>-86.71651027214062</v>
      </c>
      <c r="L128" s="49">
        <v>-87.59918390551569</v>
      </c>
    </row>
    <row r="129" spans="2:12" ht="12.75">
      <c r="B129" s="89" t="str">
        <f>SummerGenerationbyCounty!B125</f>
        <v>Llano</v>
      </c>
      <c r="C129" s="49">
        <v>422.9554618920655</v>
      </c>
      <c r="D129" s="49">
        <v>421.4128962911077</v>
      </c>
      <c r="E129" s="49">
        <v>419.7038549159217</v>
      </c>
      <c r="F129" s="49">
        <v>418.4589242930833</v>
      </c>
      <c r="G129" s="49">
        <v>417.3499862099885</v>
      </c>
      <c r="H129" s="49">
        <v>416.47117153238077</v>
      </c>
      <c r="I129" s="49">
        <v>415.1686918342963</v>
      </c>
      <c r="J129" s="49">
        <v>414.1209810130314</v>
      </c>
      <c r="K129" s="49">
        <v>413.05062412403777</v>
      </c>
      <c r="L129" s="49">
        <v>412.2470109223714</v>
      </c>
    </row>
    <row r="130" spans="2:12" ht="12.75">
      <c r="B130" s="89" t="str">
        <f>SummerGenerationbyCounty!B126</f>
        <v>Loving</v>
      </c>
      <c r="C130" s="49">
        <v>-7.947802323541386</v>
      </c>
      <c r="D130" s="49">
        <v>-8.125368961011564</v>
      </c>
      <c r="E130" s="49">
        <v>-8.322098831106393</v>
      </c>
      <c r="F130" s="49">
        <v>-8.465404337493803</v>
      </c>
      <c r="G130" s="49">
        <v>-8.593055574144946</v>
      </c>
      <c r="H130" s="49">
        <v>-8.694217020481718</v>
      </c>
      <c r="I130" s="49">
        <v>-8.844147072220476</v>
      </c>
      <c r="J130" s="49">
        <v>-8.964750362905564</v>
      </c>
      <c r="K130" s="49">
        <v>-9.087960470503985</v>
      </c>
      <c r="L130" s="49">
        <v>-9.180465381775143</v>
      </c>
    </row>
    <row r="131" spans="2:12" ht="12.75">
      <c r="B131" s="89" t="str">
        <f>SummerGenerationbyCounty!B127</f>
        <v>Madison</v>
      </c>
      <c r="C131" s="49">
        <v>-4.374591077251724</v>
      </c>
      <c r="D131" s="49">
        <v>-4.472326450663542</v>
      </c>
      <c r="E131" s="49">
        <v>-4.580609558283946</v>
      </c>
      <c r="F131" s="49">
        <v>-4.659487084931347</v>
      </c>
      <c r="G131" s="49">
        <v>-4.729748263823552</v>
      </c>
      <c r="H131" s="49">
        <v>-4.785429059909273</v>
      </c>
      <c r="I131" s="49">
        <v>-4.867952836904272</v>
      </c>
      <c r="J131" s="49">
        <v>-4.934334719321686</v>
      </c>
      <c r="K131" s="49">
        <v>-5.002151433349762</v>
      </c>
      <c r="L131" s="49">
        <v>-5.05306754109569</v>
      </c>
    </row>
    <row r="132" spans="2:12" ht="12.75">
      <c r="B132" s="89" t="str">
        <f>SummerGenerationbyCounty!B128</f>
        <v>Martin</v>
      </c>
      <c r="C132" s="49">
        <v>-19.36016563820747</v>
      </c>
      <c r="D132" s="49">
        <v>-20.033992059639377</v>
      </c>
      <c r="E132" s="49">
        <v>-20.780538743427467</v>
      </c>
      <c r="F132" s="49">
        <v>-21.324351691153833</v>
      </c>
      <c r="G132" s="49">
        <v>-21.80876012062833</v>
      </c>
      <c r="H132" s="49">
        <v>-22.192645609158976</v>
      </c>
      <c r="I132" s="49">
        <v>-22.76159725270855</v>
      </c>
      <c r="J132" s="49">
        <v>-23.219260273944133</v>
      </c>
      <c r="K132" s="49">
        <v>-23.686815593288554</v>
      </c>
      <c r="L132" s="49">
        <v>-24.03785143095929</v>
      </c>
    </row>
    <row r="133" spans="2:12" ht="12.75">
      <c r="B133" s="89" t="str">
        <f>SummerGenerationbyCounty!B129</f>
        <v>Mason</v>
      </c>
      <c r="C133" s="49">
        <v>-12.099332407800171</v>
      </c>
      <c r="D133" s="49">
        <v>-12.369650878721792</v>
      </c>
      <c r="E133" s="49">
        <v>-12.66914248607723</v>
      </c>
      <c r="F133" s="49">
        <v>-12.887303543318625</v>
      </c>
      <c r="G133" s="49">
        <v>-13.081633331810487</v>
      </c>
      <c r="H133" s="49">
        <v>-13.235636402880461</v>
      </c>
      <c r="I133" s="49">
        <v>-13.463882333020507</v>
      </c>
      <c r="J133" s="49">
        <v>-13.647482684925489</v>
      </c>
      <c r="K133" s="49">
        <v>-13.835051523095819</v>
      </c>
      <c r="L133" s="49">
        <v>-13.97587632286576</v>
      </c>
    </row>
    <row r="134" spans="2:12" ht="12.75">
      <c r="B134" s="89" t="str">
        <f>SummerGenerationbyCounty!B130</f>
        <v>Matagorda</v>
      </c>
      <c r="C134" s="49">
        <v>2582.8932750641507</v>
      </c>
      <c r="D134" s="49">
        <v>2579.740724755108</v>
      </c>
      <c r="E134" s="49">
        <v>2576.2479469360233</v>
      </c>
      <c r="F134" s="49">
        <v>2573.7036749664367</v>
      </c>
      <c r="G134" s="49">
        <v>2571.4373317429145</v>
      </c>
      <c r="H134" s="49">
        <v>2569.6412930643887</v>
      </c>
      <c r="I134" s="49">
        <v>2566.9794077143147</v>
      </c>
      <c r="J134" s="49">
        <v>2564.8381950026383</v>
      </c>
      <c r="K134" s="49">
        <v>2562.650700390359</v>
      </c>
      <c r="L134" s="49">
        <v>2561.008351406503</v>
      </c>
    </row>
    <row r="135" spans="2:12" ht="12.75">
      <c r="B135" s="89" t="str">
        <f>SummerGenerationbyCounty!B131</f>
        <v>Maverick</v>
      </c>
      <c r="C135" s="49">
        <v>-60.157138648431186</v>
      </c>
      <c r="D135" s="49">
        <v>-62.0373439580991</v>
      </c>
      <c r="E135" s="49">
        <v>-64.12046357782327</v>
      </c>
      <c r="F135" s="49">
        <v>-65.63788699616958</v>
      </c>
      <c r="G135" s="49">
        <v>-66.98955156760385</v>
      </c>
      <c r="H135" s="49">
        <v>-68.06072288247447</v>
      </c>
      <c r="I135" s="49">
        <v>-69.64829182771253</v>
      </c>
      <c r="J135" s="49">
        <v>-70.92532759715772</v>
      </c>
      <c r="K135" s="49">
        <v>-72.22996624894394</v>
      </c>
      <c r="L135" s="49">
        <v>-73.2094758450053</v>
      </c>
    </row>
    <row r="136" spans="2:12" ht="12.75">
      <c r="B136" s="89" t="str">
        <f>SummerGenerationbyCounty!B132</f>
        <v>Mcculloch</v>
      </c>
      <c r="C136" s="49">
        <v>-29.462583379635014</v>
      </c>
      <c r="D136" s="49">
        <v>-30.120824695779806</v>
      </c>
      <c r="E136" s="49">
        <v>-30.850104308555963</v>
      </c>
      <c r="F136" s="49">
        <v>-31.38133926619877</v>
      </c>
      <c r="G136" s="49">
        <v>-31.854543688030937</v>
      </c>
      <c r="H136" s="49">
        <v>-32.22955018997594</v>
      </c>
      <c r="I136" s="49">
        <v>-32.7853424040553</v>
      </c>
      <c r="J136" s="49">
        <v>-33.23242001910153</v>
      </c>
      <c r="K136" s="49">
        <v>-33.68916113073939</v>
      </c>
      <c r="L136" s="49">
        <v>-34.0320777698812</v>
      </c>
    </row>
    <row r="137" spans="2:12" ht="12.75">
      <c r="B137" s="89" t="str">
        <f>SummerGenerationbyCounty!B133</f>
        <v>Mclennan</v>
      </c>
      <c r="C137" s="49">
        <v>-720.3709836895499</v>
      </c>
      <c r="D137" s="49">
        <v>188.5347743932905</v>
      </c>
      <c r="E137" s="49">
        <v>170.70362003486366</v>
      </c>
      <c r="F137" s="49">
        <v>157.71473022583416</v>
      </c>
      <c r="G137" s="49">
        <v>146.1447083289387</v>
      </c>
      <c r="H137" s="49">
        <v>136.9756616362164</v>
      </c>
      <c r="I137" s="49">
        <v>123.38633788872414</v>
      </c>
      <c r="J137" s="49">
        <v>112.45512601274709</v>
      </c>
      <c r="K137" s="49">
        <v>101.28763809621057</v>
      </c>
      <c r="L137" s="49">
        <v>92.9032003339455</v>
      </c>
    </row>
    <row r="138" spans="2:12" ht="12.75">
      <c r="B138" s="89" t="str">
        <f>SummerGenerationbyCounty!B134</f>
        <v>Mcmullen</v>
      </c>
      <c r="C138" s="49">
        <v>-7.944559092225494</v>
      </c>
      <c r="D138" s="49">
        <v>-8.122053270711936</v>
      </c>
      <c r="E138" s="49">
        <v>-8.318702861951115</v>
      </c>
      <c r="F138" s="49">
        <v>-8.461949890172217</v>
      </c>
      <c r="G138" s="49">
        <v>-8.589549036639008</v>
      </c>
      <c r="H138" s="49">
        <v>-8.69066920238558</v>
      </c>
      <c r="I138" s="49">
        <v>-8.840538072703463</v>
      </c>
      <c r="J138" s="49">
        <v>-8.961092149234345</v>
      </c>
      <c r="K138" s="49">
        <v>-9.084251978924089</v>
      </c>
      <c r="L138" s="49">
        <v>-9.1767191420464</v>
      </c>
    </row>
    <row r="139" spans="2:12" ht="12.75">
      <c r="B139" s="89" t="str">
        <f>SummerGenerationbyCounty!B135</f>
        <v>Medina</v>
      </c>
      <c r="C139" s="49">
        <v>-200.84419833064877</v>
      </c>
      <c r="D139" s="49">
        <v>-205.33137950365457</v>
      </c>
      <c r="E139" s="49">
        <v>-210.30282336177044</v>
      </c>
      <c r="F139" s="49">
        <v>-213.92421181295202</v>
      </c>
      <c r="G139" s="49">
        <v>-217.15001049885728</v>
      </c>
      <c r="H139" s="49">
        <v>-219.70640140597598</v>
      </c>
      <c r="I139" s="49">
        <v>-223.49519481342523</v>
      </c>
      <c r="J139" s="49">
        <v>-226.54288903726592</v>
      </c>
      <c r="K139" s="49">
        <v>-229.65645858510686</v>
      </c>
      <c r="L139" s="49">
        <v>-231.99409532915018</v>
      </c>
    </row>
    <row r="140" spans="2:12" ht="12.75">
      <c r="B140" s="89" t="str">
        <f>SummerGenerationbyCounty!B136</f>
        <v>Menard</v>
      </c>
      <c r="C140" s="49">
        <v>-5.8683360492663095</v>
      </c>
      <c r="D140" s="49">
        <v>-5.9994440785547045</v>
      </c>
      <c r="E140" s="49">
        <v>-6.144701464388951</v>
      </c>
      <c r="F140" s="49">
        <v>-6.250512459046011</v>
      </c>
      <c r="G140" s="49">
        <v>-6.344764973549861</v>
      </c>
      <c r="H140" s="49">
        <v>-6.419458497390484</v>
      </c>
      <c r="I140" s="49">
        <v>-6.530160788623978</v>
      </c>
      <c r="J140" s="49">
        <v>-6.619209384647953</v>
      </c>
      <c r="K140" s="49">
        <v>-6.710182748934097</v>
      </c>
      <c r="L140" s="49">
        <v>-6.778484637110001</v>
      </c>
    </row>
    <row r="141" spans="2:12" ht="12.75">
      <c r="B141" s="89" t="str">
        <f>SummerGenerationbyCounty!B137</f>
        <v>Midland</v>
      </c>
      <c r="C141" s="49">
        <v>-362.6601999027759</v>
      </c>
      <c r="D141" s="49">
        <v>-370.76260980422205</v>
      </c>
      <c r="E141" s="49">
        <v>-379.7394427840901</v>
      </c>
      <c r="F141" s="49">
        <v>-386.2785087394282</v>
      </c>
      <c r="G141" s="49">
        <v>-392.1032664670602</v>
      </c>
      <c r="H141" s="49">
        <v>-396.7192884637675</v>
      </c>
      <c r="I141" s="49">
        <v>-403.5606340737302</v>
      </c>
      <c r="J141" s="49">
        <v>-409.06379227121516</v>
      </c>
      <c r="K141" s="49">
        <v>-414.6859001738405</v>
      </c>
      <c r="L141" s="49">
        <v>-418.90692231907144</v>
      </c>
    </row>
    <row r="142" spans="2:12" ht="12.75">
      <c r="B142" s="89" t="str">
        <f>SummerGenerationbyCounty!B138</f>
        <v>Milam</v>
      </c>
      <c r="C142" s="49">
        <v>1077.7020073954084</v>
      </c>
      <c r="D142" s="49">
        <v>1076.198462419221</v>
      </c>
      <c r="E142" s="49">
        <v>1074.532652827615</v>
      </c>
      <c r="F142" s="49">
        <v>1073.3192138772663</v>
      </c>
      <c r="G142" s="49">
        <v>1072.238327409485</v>
      </c>
      <c r="H142" s="49">
        <v>1071.3817431626328</v>
      </c>
      <c r="I142" s="49">
        <v>1070.1122108941672</v>
      </c>
      <c r="J142" s="49">
        <v>1069.0910028879523</v>
      </c>
      <c r="K142" s="49">
        <v>1068.0477216672543</v>
      </c>
      <c r="L142" s="49">
        <v>1067.2644366053985</v>
      </c>
    </row>
    <row r="143" spans="2:12" ht="12.75">
      <c r="B143" s="89" t="str">
        <f>SummerGenerationbyCounty!B139</f>
        <v>Mills</v>
      </c>
      <c r="C143" s="49">
        <v>-9.242383501919111</v>
      </c>
      <c r="D143" s="49">
        <v>-9.448873157025979</v>
      </c>
      <c r="E143" s="49">
        <v>-9.677647456093972</v>
      </c>
      <c r="F143" s="49">
        <v>-9.844295341138373</v>
      </c>
      <c r="G143" s="49">
        <v>-9.992739104029848</v>
      </c>
      <c r="H143" s="49">
        <v>-10.110378275789804</v>
      </c>
      <c r="I143" s="49">
        <v>-10.284729748086454</v>
      </c>
      <c r="J143" s="49">
        <v>-10.424977557320886</v>
      </c>
      <c r="K143" s="49">
        <v>-10.568256795955739</v>
      </c>
      <c r="L143" s="49">
        <v>-10.675829409236096</v>
      </c>
    </row>
    <row r="144" spans="2:12" ht="12.75">
      <c r="B144" s="89" t="str">
        <f>SummerGenerationbyCounty!B140</f>
        <v>Mitchell</v>
      </c>
      <c r="C144" s="49">
        <v>398.62302053021676</v>
      </c>
      <c r="D144" s="49">
        <v>398.1431903995441</v>
      </c>
      <c r="E144" s="49">
        <v>397.61157634963183</v>
      </c>
      <c r="F144" s="49">
        <v>397.2243284925138</v>
      </c>
      <c r="G144" s="49">
        <v>396.87938244614213</v>
      </c>
      <c r="H144" s="49">
        <v>396.606018537773</v>
      </c>
      <c r="I144" s="49">
        <v>396.2008694774398</v>
      </c>
      <c r="J144" s="49">
        <v>395.87496877022676</v>
      </c>
      <c r="K144" s="49">
        <v>395.5420237819596</v>
      </c>
      <c r="L144" s="49">
        <v>395.29205202884486</v>
      </c>
    </row>
    <row r="145" spans="2:12" ht="12.75">
      <c r="B145" s="89" t="str">
        <f>SummerGenerationbyCounty!B141</f>
        <v>Montague</v>
      </c>
      <c r="C145" s="49">
        <v>-65.68599350461645</v>
      </c>
      <c r="D145" s="49">
        <v>-67.15352383824779</v>
      </c>
      <c r="E145" s="49">
        <v>-68.7794320381708</v>
      </c>
      <c r="F145" s="49">
        <v>-69.96380529992862</v>
      </c>
      <c r="G145" s="49">
        <v>-71.01880112898782</v>
      </c>
      <c r="H145" s="49">
        <v>-71.85486748248942</v>
      </c>
      <c r="I145" s="49">
        <v>-73.09399045054415</v>
      </c>
      <c r="J145" s="49">
        <v>-74.09073730534593</v>
      </c>
      <c r="K145" s="49">
        <v>-75.10902865155127</v>
      </c>
      <c r="L145" s="49">
        <v>-75.87355156663492</v>
      </c>
    </row>
    <row r="146" spans="2:12" ht="12.75">
      <c r="B146" s="89" t="str">
        <f>SummerGenerationbyCounty!B142</f>
        <v>Montgomery</v>
      </c>
      <c r="C146" s="49">
        <v>-224.58319161537597</v>
      </c>
      <c r="D146" s="49">
        <v>-229.70797962207754</v>
      </c>
      <c r="E146" s="49">
        <v>-235.38584170915607</v>
      </c>
      <c r="F146" s="49">
        <v>-239.52181201805962</v>
      </c>
      <c r="G146" s="49">
        <v>-243.20598116126519</v>
      </c>
      <c r="H146" s="49">
        <v>-246.12562290429446</v>
      </c>
      <c r="I146" s="49">
        <v>-250.45278560750202</v>
      </c>
      <c r="J146" s="49">
        <v>-253.93354250236348</v>
      </c>
      <c r="K146" s="49">
        <v>-257.4895352874994</v>
      </c>
      <c r="L146" s="49">
        <v>-260.1593389544356</v>
      </c>
    </row>
    <row r="147" spans="2:12" ht="12.75">
      <c r="B147" s="89" t="str">
        <f>SummerGenerationbyCounty!B143</f>
        <v>Motley</v>
      </c>
      <c r="C147" s="49">
        <v>-3.732959244593441</v>
      </c>
      <c r="D147" s="49">
        <v>-3.816359534873977</v>
      </c>
      <c r="E147" s="49">
        <v>-3.9087604977266786</v>
      </c>
      <c r="F147" s="49">
        <v>-3.9760688671466746</v>
      </c>
      <c r="G147" s="49">
        <v>-4.036024669334812</v>
      </c>
      <c r="H147" s="49">
        <v>-4.083538628656719</v>
      </c>
      <c r="I147" s="49">
        <v>-4.1539584440845365</v>
      </c>
      <c r="J147" s="49">
        <v>-4.2106039355756595</v>
      </c>
      <c r="K147" s="49">
        <v>-4.26847380846172</v>
      </c>
      <c r="L147" s="49">
        <v>-4.311921927783603</v>
      </c>
    </row>
    <row r="148" spans="2:12" ht="12.75">
      <c r="B148" s="89" t="str">
        <f>SummerGenerationbyCounty!B144</f>
        <v>Nacogdoches</v>
      </c>
      <c r="C148" s="49">
        <v>-163.80615644669658</v>
      </c>
      <c r="D148" s="49">
        <v>-67.4658484235591</v>
      </c>
      <c r="E148" s="49">
        <v>-71.52049932787762</v>
      </c>
      <c r="F148" s="49">
        <v>-74.4740609847193</v>
      </c>
      <c r="G148" s="49">
        <v>-77.10498430040818</v>
      </c>
      <c r="H148" s="49">
        <v>-79.18994653656404</v>
      </c>
      <c r="I148" s="49">
        <v>-82.2800416989003</v>
      </c>
      <c r="J148" s="49">
        <v>-84.76570511851406</v>
      </c>
      <c r="K148" s="49">
        <v>-87.3050956744795</v>
      </c>
      <c r="L148" s="49">
        <v>-89.21164459843652</v>
      </c>
    </row>
    <row r="149" spans="2:12" ht="12.75">
      <c r="B149" s="89" t="str">
        <f>SummerGenerationbyCounty!B145</f>
        <v>Navarro</v>
      </c>
      <c r="C149" s="49">
        <v>-187.75009519719518</v>
      </c>
      <c r="D149" s="49">
        <v>-191.9447331274975</v>
      </c>
      <c r="E149" s="49">
        <v>-196.59206207892746</v>
      </c>
      <c r="F149" s="49">
        <v>-199.97735292679167</v>
      </c>
      <c r="G149" s="49">
        <v>-202.99284461338064</v>
      </c>
      <c r="H149" s="49">
        <v>-205.3825707800415</v>
      </c>
      <c r="I149" s="49">
        <v>-208.92435256335207</v>
      </c>
      <c r="J149" s="49">
        <v>-211.77335136647415</v>
      </c>
      <c r="K149" s="49">
        <v>-214.68393073032433</v>
      </c>
      <c r="L149" s="49">
        <v>-216.8691644830467</v>
      </c>
    </row>
    <row r="150" spans="2:12" ht="12.75">
      <c r="B150" s="89" t="str">
        <f>SummerGenerationbyCounty!B146</f>
        <v>Nolan</v>
      </c>
      <c r="C150" s="49">
        <v>77.9892066145587</v>
      </c>
      <c r="D150" s="49">
        <v>76.73783575270036</v>
      </c>
      <c r="E150" s="49">
        <v>75.35141524825625</v>
      </c>
      <c r="F150" s="49">
        <v>74.34149391623139</v>
      </c>
      <c r="G150" s="49">
        <v>73.44189340398847</v>
      </c>
      <c r="H150" s="49">
        <v>72.72897521117457</v>
      </c>
      <c r="I150" s="49">
        <v>71.67236851559356</v>
      </c>
      <c r="J150" s="49">
        <v>70.82243721116765</v>
      </c>
      <c r="K150" s="49">
        <v>69.95413480519913</v>
      </c>
      <c r="L150" s="49">
        <v>69.30222207996685</v>
      </c>
    </row>
    <row r="151" spans="2:12" ht="12.75">
      <c r="B151" s="89" t="str">
        <f>SummerGenerationbyCounty!B147</f>
        <v>Nueces</v>
      </c>
      <c r="C151" s="49">
        <v>1046.7329523690814</v>
      </c>
      <c r="D151" s="49">
        <v>1024.501560279492</v>
      </c>
      <c r="E151" s="49">
        <v>1002.8709261686965</v>
      </c>
      <c r="F151" s="49">
        <v>984.9290371602349</v>
      </c>
      <c r="G151" s="49">
        <v>968.9470670494975</v>
      </c>
      <c r="H151" s="49">
        <v>1576.281626007734</v>
      </c>
      <c r="I151" s="49">
        <v>2177.5103420903</v>
      </c>
      <c r="J151" s="49">
        <v>2162.4107767625214</v>
      </c>
      <c r="K151" s="49">
        <v>2146.9848372366855</v>
      </c>
      <c r="L151" s="49">
        <v>2135.4031967777496</v>
      </c>
    </row>
    <row r="152" spans="2:12" ht="12.75">
      <c r="B152" s="89" t="str">
        <f>SummerGenerationbyCounty!B148</f>
        <v>Palo Pinto</v>
      </c>
      <c r="C152" s="49">
        <v>525.9632291371129</v>
      </c>
      <c r="D152" s="49">
        <v>524.0633714344723</v>
      </c>
      <c r="E152" s="49">
        <v>521.9584785088408</v>
      </c>
      <c r="F152" s="49">
        <v>520.4251945878302</v>
      </c>
      <c r="G152" s="49">
        <v>519.0594020681402</v>
      </c>
      <c r="H152" s="49">
        <v>517.9770345931946</v>
      </c>
      <c r="I152" s="49">
        <v>516.3728719660737</v>
      </c>
      <c r="J152" s="49">
        <v>515.0824882879442</v>
      </c>
      <c r="K152" s="49">
        <v>513.7642132149967</v>
      </c>
      <c r="L152" s="49">
        <v>512.7744655308908</v>
      </c>
    </row>
    <row r="153" spans="2:12" ht="12.75">
      <c r="B153" s="89" t="str">
        <f>SummerGenerationbyCounty!B149</f>
        <v>Parker</v>
      </c>
      <c r="C153" s="49">
        <v>-330.02200718339833</v>
      </c>
      <c r="D153" s="49">
        <v>-337.60747278866495</v>
      </c>
      <c r="E153" s="49">
        <v>-355.51157214197696</v>
      </c>
      <c r="F153" s="49">
        <v>-361.6334371794314</v>
      </c>
      <c r="G153" s="49">
        <v>-367.08656778370727</v>
      </c>
      <c r="H153" s="49">
        <v>-371.40808156973867</v>
      </c>
      <c r="I153" s="49">
        <v>-377.81294042646624</v>
      </c>
      <c r="J153" s="49">
        <v>-382.96498996914767</v>
      </c>
      <c r="K153" s="49">
        <v>-388.2284000709805</v>
      </c>
      <c r="L153" s="49">
        <v>-392.1801155101123</v>
      </c>
    </row>
    <row r="154" spans="2:12" ht="12.75">
      <c r="B154" s="89" t="str">
        <f>SummerGenerationbyCounty!B150</f>
        <v>Pecos</v>
      </c>
      <c r="C154" s="49">
        <v>-31.422601283873966</v>
      </c>
      <c r="D154" s="49">
        <v>-33.489704431533916</v>
      </c>
      <c r="E154" s="49">
        <v>-35.77989215770547</v>
      </c>
      <c r="F154" s="49">
        <v>-37.44815184629798</v>
      </c>
      <c r="G154" s="49">
        <v>-38.93417577986815</v>
      </c>
      <c r="H154" s="49">
        <v>-40.11182461708113</v>
      </c>
      <c r="I154" s="49">
        <v>-41.857202500525354</v>
      </c>
      <c r="J154" s="49">
        <v>-43.26117931365368</v>
      </c>
      <c r="K154" s="49">
        <v>-44.695502815347474</v>
      </c>
      <c r="L154" s="49">
        <v>-45.77237849417384</v>
      </c>
    </row>
    <row r="155" spans="2:12" ht="12.75">
      <c r="B155" s="89" t="str">
        <f>SummerGenerationbyCounty!B151</f>
        <v>Presidio</v>
      </c>
      <c r="C155" s="49">
        <v>-10.586246423004855</v>
      </c>
      <c r="D155" s="49">
        <v>-10.822760128837196</v>
      </c>
      <c r="E155" s="49">
        <v>-11.084798714953115</v>
      </c>
      <c r="F155" s="49">
        <v>-11.275677569589078</v>
      </c>
      <c r="G155" s="49">
        <v>-11.445705382609491</v>
      </c>
      <c r="H155" s="49">
        <v>-11.580449549088895</v>
      </c>
      <c r="I155" s="49">
        <v>-11.780152109533697</v>
      </c>
      <c r="J155" s="49">
        <v>-11.940792259180592</v>
      </c>
      <c r="K155" s="49">
        <v>-12.104904614740617</v>
      </c>
      <c r="L155" s="49">
        <v>-12.228118522962019</v>
      </c>
    </row>
    <row r="156" spans="2:12" ht="12.75">
      <c r="B156" s="89" t="str">
        <f>SummerGenerationbyCounty!B152</f>
        <v>Rains</v>
      </c>
      <c r="C156" s="49">
        <v>-25.793116959364802</v>
      </c>
      <c r="D156" s="49">
        <v>-26.369376516649393</v>
      </c>
      <c r="E156" s="49">
        <v>-27.00782678783022</v>
      </c>
      <c r="F156" s="49">
        <v>-27.472898204644782</v>
      </c>
      <c r="G156" s="49">
        <v>-27.88716659519068</v>
      </c>
      <c r="H156" s="49">
        <v>-28.21546728900817</v>
      </c>
      <c r="I156" s="49">
        <v>-28.70203743793687</v>
      </c>
      <c r="J156" s="49">
        <v>-29.093433028276447</v>
      </c>
      <c r="K156" s="49">
        <v>-29.493288558961808</v>
      </c>
      <c r="L156" s="49">
        <v>-29.793496075279286</v>
      </c>
    </row>
    <row r="157" spans="2:12" ht="12.75">
      <c r="B157" s="89" t="str">
        <f>SummerGenerationbyCounty!B153</f>
        <v>Reagan</v>
      </c>
      <c r="C157" s="49">
        <v>-16.12191431134646</v>
      </c>
      <c r="D157" s="49">
        <v>-16.482103706768232</v>
      </c>
      <c r="E157" s="49">
        <v>-16.881165230827115</v>
      </c>
      <c r="F157" s="49">
        <v>-17.171856795648583</v>
      </c>
      <c r="G157" s="49">
        <v>-17.4307940735589</v>
      </c>
      <c r="H157" s="49">
        <v>-17.63599748741616</v>
      </c>
      <c r="I157" s="49">
        <v>-17.940126773529425</v>
      </c>
      <c r="J157" s="49">
        <v>-18.184767472799486</v>
      </c>
      <c r="K157" s="49">
        <v>-18.43469603369359</v>
      </c>
      <c r="L157" s="49">
        <v>-18.62233988694783</v>
      </c>
    </row>
    <row r="158" spans="2:12" ht="12.75">
      <c r="B158" s="89" t="str">
        <f>SummerGenerationbyCounty!B154</f>
        <v>Real</v>
      </c>
      <c r="C158" s="49">
        <v>-10.565014571483367</v>
      </c>
      <c r="D158" s="49">
        <v>-10.80105392373613</v>
      </c>
      <c r="E158" s="49">
        <v>-11.062566963390065</v>
      </c>
      <c r="F158" s="49">
        <v>-11.253062990030317</v>
      </c>
      <c r="G158" s="49">
        <v>-11.422749794053175</v>
      </c>
      <c r="H158" s="49">
        <v>-11.557223716668819</v>
      </c>
      <c r="I158" s="49">
        <v>-11.756525752230447</v>
      </c>
      <c r="J158" s="49">
        <v>-11.916843720844575</v>
      </c>
      <c r="K158" s="49">
        <v>-12.080626931490826</v>
      </c>
      <c r="L158" s="49">
        <v>-12.203593721016874</v>
      </c>
    </row>
    <row r="159" spans="2:12" ht="12.75">
      <c r="B159" s="89" t="str">
        <f>SummerGenerationbyCounty!B155</f>
        <v>Red River</v>
      </c>
      <c r="C159" s="49">
        <v>-24.811190966485995</v>
      </c>
      <c r="D159" s="49">
        <v>-25.365512723898085</v>
      </c>
      <c r="E159" s="49">
        <v>-25.979657638055926</v>
      </c>
      <c r="F159" s="49">
        <v>-26.427024110042197</v>
      </c>
      <c r="G159" s="49">
        <v>-26.825521591575978</v>
      </c>
      <c r="H159" s="49">
        <v>-27.141324106703106</v>
      </c>
      <c r="I159" s="49">
        <v>-27.609370869049847</v>
      </c>
      <c r="J159" s="49">
        <v>-27.985866301945947</v>
      </c>
      <c r="K159" s="49">
        <v>-28.370499611152805</v>
      </c>
      <c r="L159" s="49">
        <v>-28.659278436475155</v>
      </c>
    </row>
    <row r="160" spans="2:12" ht="12.75">
      <c r="B160" s="89" t="str">
        <f>SummerGenerationbyCounty!B156</f>
        <v>Reeves</v>
      </c>
      <c r="C160" s="49">
        <v>-35.3114351916316</v>
      </c>
      <c r="D160" s="49">
        <v>-36.100349227987536</v>
      </c>
      <c r="E160" s="49">
        <v>-36.97440393837398</v>
      </c>
      <c r="F160" s="49">
        <v>-37.61109857362105</v>
      </c>
      <c r="G160" s="49">
        <v>-38.17824256974021</v>
      </c>
      <c r="H160" s="49">
        <v>-38.627694595696106</v>
      </c>
      <c r="I160" s="49">
        <v>-39.29382154371664</v>
      </c>
      <c r="J160" s="49">
        <v>-39.829652092786766</v>
      </c>
      <c r="K160" s="49">
        <v>-40.37706451603347</v>
      </c>
      <c r="L160" s="49">
        <v>-40.78805626523486</v>
      </c>
    </row>
    <row r="161" spans="2:12" ht="12.75">
      <c r="B161" s="89" t="str">
        <f>SummerGenerationbyCounty!B157</f>
        <v>Refugio</v>
      </c>
      <c r="C161" s="49">
        <v>-22.56549369417902</v>
      </c>
      <c r="D161" s="49">
        <v>-23.069642976586493</v>
      </c>
      <c r="E161" s="49">
        <v>-23.62820073411052</v>
      </c>
      <c r="F161" s="49">
        <v>-24.035075410792885</v>
      </c>
      <c r="G161" s="49">
        <v>-24.397504300999856</v>
      </c>
      <c r="H161" s="49">
        <v>-24.684723067456208</v>
      </c>
      <c r="I161" s="49">
        <v>-25.11040623109727</v>
      </c>
      <c r="J161" s="49">
        <v>-25.45282451034795</v>
      </c>
      <c r="K161" s="49">
        <v>-25.802644094792825</v>
      </c>
      <c r="L161" s="49">
        <v>-26.065285125230506</v>
      </c>
    </row>
    <row r="162" spans="2:12" ht="12.75">
      <c r="B162" s="89" t="str">
        <f>SummerGenerationbyCounty!B158</f>
        <v>Robertson</v>
      </c>
      <c r="C162" s="49">
        <v>1895.7117466506777</v>
      </c>
      <c r="D162" s="49">
        <v>1894.9903753402664</v>
      </c>
      <c r="E162" s="49">
        <v>1894.191152658521</v>
      </c>
      <c r="F162" s="49">
        <v>1893.6089685139955</v>
      </c>
      <c r="G162" s="49">
        <v>1893.0903804437892</v>
      </c>
      <c r="H162" s="49">
        <v>1892.6794081679902</v>
      </c>
      <c r="I162" s="49">
        <v>1892.0703115525803</v>
      </c>
      <c r="J162" s="49">
        <v>1891.580356034579</v>
      </c>
      <c r="K162" s="49">
        <v>1891.0798102223673</v>
      </c>
      <c r="L162" s="49">
        <v>1890.704005454006</v>
      </c>
    </row>
    <row r="163" spans="2:12" ht="12.75">
      <c r="B163" s="89" t="str">
        <f>SummerGenerationbyCounty!B159</f>
        <v>Rockwall</v>
      </c>
      <c r="C163" s="49">
        <v>-256.29305380782165</v>
      </c>
      <c r="D163" s="49">
        <v>-262.01905124950696</v>
      </c>
      <c r="E163" s="49">
        <v>-268.3630061101449</v>
      </c>
      <c r="F163" s="49">
        <v>-272.9841836840658</v>
      </c>
      <c r="G163" s="49">
        <v>-277.1005574855078</v>
      </c>
      <c r="H163" s="49">
        <v>-280.3627141111793</v>
      </c>
      <c r="I163" s="49">
        <v>-285.1975136259927</v>
      </c>
      <c r="J163" s="49">
        <v>-289.08661207241465</v>
      </c>
      <c r="K163" s="49">
        <v>-293.05977263314674</v>
      </c>
      <c r="L163" s="49">
        <v>-296.04278167599654</v>
      </c>
    </row>
    <row r="164" spans="2:12" ht="12.75">
      <c r="B164" s="89" t="str">
        <f>SummerGenerationbyCounty!B160</f>
        <v>Runnels</v>
      </c>
      <c r="C164" s="49">
        <v>-31.97648831108398</v>
      </c>
      <c r="D164" s="49">
        <v>-32.69089429104721</v>
      </c>
      <c r="E164" s="49">
        <v>-33.48239993442428</v>
      </c>
      <c r="F164" s="49">
        <v>-34.05896269521891</v>
      </c>
      <c r="G164" s="49">
        <v>-34.57254344502949</v>
      </c>
      <c r="H164" s="49">
        <v>-34.97954750409355</v>
      </c>
      <c r="I164" s="49">
        <v>-35.582762877569074</v>
      </c>
      <c r="J164" s="49">
        <v>-36.067987541932844</v>
      </c>
      <c r="K164" s="49">
        <v>-36.56370024401635</v>
      </c>
      <c r="L164" s="49">
        <v>-36.93587636183681</v>
      </c>
    </row>
    <row r="165" spans="2:12" ht="12.75">
      <c r="B165" s="89" t="str">
        <f>SummerGenerationbyCounty!B161</f>
        <v>Rusk</v>
      </c>
      <c r="C165" s="49">
        <v>3263.931169931054</v>
      </c>
      <c r="D165" s="49">
        <v>3263.7732409419955</v>
      </c>
      <c r="E165" s="49">
        <v>3263.5982680419943</v>
      </c>
      <c r="F165" s="49">
        <v>3263.4708111386444</v>
      </c>
      <c r="G165" s="49">
        <v>3263.357277250502</v>
      </c>
      <c r="H165" s="49">
        <v>3263.26730356412</v>
      </c>
      <c r="I165" s="49">
        <v>3263.133954744557</v>
      </c>
      <c r="J165" s="49">
        <v>3263.026689348048</v>
      </c>
      <c r="K165" s="49">
        <v>3262.9171054306407</v>
      </c>
      <c r="L165" s="49">
        <v>3262.834830926105</v>
      </c>
    </row>
    <row r="166" spans="2:12" ht="12.75">
      <c r="B166" s="89" t="str">
        <f>SummerGenerationbyCounty!B162</f>
        <v>San Patricio</v>
      </c>
      <c r="C166" s="49">
        <v>293.6757861612524</v>
      </c>
      <c r="D166" s="49">
        <v>290.56082584575245</v>
      </c>
      <c r="E166" s="49">
        <v>287.1096947833547</v>
      </c>
      <c r="F166" s="49">
        <v>284.5957598924923</v>
      </c>
      <c r="G166" s="49">
        <v>282.3564398149266</v>
      </c>
      <c r="H166" s="49">
        <v>280.5818165225835</v>
      </c>
      <c r="I166" s="49">
        <v>277.9516706352655</v>
      </c>
      <c r="J166" s="49">
        <v>275.83598905366296</v>
      </c>
      <c r="K166" s="49">
        <v>273.6745774219198</v>
      </c>
      <c r="L166" s="49">
        <v>272.0518112778749</v>
      </c>
    </row>
    <row r="167" spans="2:12" ht="12.75">
      <c r="B167" s="89" t="str">
        <f>SummerGenerationbyCounty!B163</f>
        <v>San Saba</v>
      </c>
      <c r="C167" s="49">
        <v>-12.577791173041138</v>
      </c>
      <c r="D167" s="49">
        <v>-12.858799179340398</v>
      </c>
      <c r="E167" s="49">
        <v>-13.170133951246216</v>
      </c>
      <c r="F167" s="49">
        <v>-13.39692201918153</v>
      </c>
      <c r="G167" s="49">
        <v>-13.598936429230811</v>
      </c>
      <c r="H167" s="49">
        <v>-13.759029432930452</v>
      </c>
      <c r="I167" s="49">
        <v>-13.996301172282555</v>
      </c>
      <c r="J167" s="49">
        <v>-14.187161858453058</v>
      </c>
      <c r="K167" s="49">
        <v>-14.382147961616521</v>
      </c>
      <c r="L167" s="49">
        <v>-14.528541569444815</v>
      </c>
    </row>
    <row r="168" spans="2:12" ht="12.75">
      <c r="B168" s="89" t="str">
        <f>SummerGenerationbyCounty!B164</f>
        <v>Schleicher</v>
      </c>
      <c r="C168" s="49">
        <v>-13.885404623101518</v>
      </c>
      <c r="D168" s="49">
        <v>-14.195626808866496</v>
      </c>
      <c r="E168" s="49">
        <v>-14.53932859415445</v>
      </c>
      <c r="F168" s="49">
        <v>-14.789694023477434</v>
      </c>
      <c r="G168" s="49">
        <v>-15.012710273679113</v>
      </c>
      <c r="H168" s="49">
        <v>-15.189446880537544</v>
      </c>
      <c r="I168" s="49">
        <v>-15.451385885662116</v>
      </c>
      <c r="J168" s="49">
        <v>-15.662088847546277</v>
      </c>
      <c r="K168" s="49">
        <v>-15.877346113393527</v>
      </c>
      <c r="L168" s="49">
        <v>-16.03895910656266</v>
      </c>
    </row>
    <row r="169" spans="2:12" ht="12.75">
      <c r="B169" s="89" t="str">
        <f>SummerGenerationbyCounty!B165</f>
        <v>Scurry</v>
      </c>
      <c r="C169" s="49">
        <v>-47.72020693992057</v>
      </c>
      <c r="D169" s="49">
        <v>-50.20504455428379</v>
      </c>
      <c r="E169" s="49">
        <v>-52.958049218026005</v>
      </c>
      <c r="F169" s="49">
        <v>-54.96344233516835</v>
      </c>
      <c r="G169" s="49">
        <v>-56.74977223852089</v>
      </c>
      <c r="H169" s="49">
        <v>-58.16540847831405</v>
      </c>
      <c r="I169" s="49">
        <v>-60.263504367224826</v>
      </c>
      <c r="J169" s="49">
        <v>-61.951206501926904</v>
      </c>
      <c r="K169" s="49">
        <v>-63.675387993406204</v>
      </c>
      <c r="L169" s="49">
        <v>-64.96988613965007</v>
      </c>
    </row>
    <row r="170" spans="2:12" ht="12.75">
      <c r="B170" s="89" t="str">
        <f>SummerGenerationbyCounty!B166</f>
        <v>Shackelford</v>
      </c>
      <c r="C170" s="49">
        <v>35.41407961191392</v>
      </c>
      <c r="D170" s="49">
        <v>35.10608006334773</v>
      </c>
      <c r="E170" s="49">
        <v>34.76484078528308</v>
      </c>
      <c r="F170" s="49">
        <v>34.51626913971265</v>
      </c>
      <c r="G170" s="49">
        <v>34.29485072563095</v>
      </c>
      <c r="H170" s="49">
        <v>34.119380376876606</v>
      </c>
      <c r="I170" s="49">
        <v>33.859318076266796</v>
      </c>
      <c r="J170" s="49">
        <v>33.65012472995002</v>
      </c>
      <c r="K170" s="49">
        <v>33.43640970972007</v>
      </c>
      <c r="L170" s="49">
        <v>33.27595461907019</v>
      </c>
    </row>
    <row r="171" spans="2:12" ht="12.75">
      <c r="B171" s="89" t="str">
        <f>SummerGenerationbyCounty!B167</f>
        <v>Smith</v>
      </c>
      <c r="C171" s="49">
        <v>-600.7971179676967</v>
      </c>
      <c r="D171" s="49">
        <v>-614.2198881494999</v>
      </c>
      <c r="E171" s="49">
        <v>-629.0912619154327</v>
      </c>
      <c r="F171" s="49">
        <v>-639.9241351704</v>
      </c>
      <c r="G171" s="49">
        <v>-649.57365738585</v>
      </c>
      <c r="H171" s="49">
        <v>-657.2207405585849</v>
      </c>
      <c r="I171" s="49">
        <v>-668.5543821508757</v>
      </c>
      <c r="J171" s="49">
        <v>-677.6711299650984</v>
      </c>
      <c r="K171" s="49">
        <v>-686.9849345284507</v>
      </c>
      <c r="L171" s="49">
        <v>-693.9776454474113</v>
      </c>
    </row>
    <row r="172" spans="2:12" ht="12.75">
      <c r="B172" s="89" t="str">
        <f>SummerGenerationbyCounty!B168</f>
        <v>Somervell</v>
      </c>
      <c r="C172" s="49">
        <v>2379.4193346176894</v>
      </c>
      <c r="D172" s="49">
        <v>2378.8031383647176</v>
      </c>
      <c r="E172" s="49">
        <v>2378.1204413754226</v>
      </c>
      <c r="F172" s="49">
        <v>2377.623138969271</v>
      </c>
      <c r="G172" s="49">
        <v>2377.1801604073503</v>
      </c>
      <c r="H172" s="49">
        <v>2376.8291073882356</v>
      </c>
      <c r="I172" s="49">
        <v>2376.3088163166385</v>
      </c>
      <c r="J172" s="49">
        <v>2375.8902957157247</v>
      </c>
      <c r="K172" s="49">
        <v>2375.4627288725833</v>
      </c>
      <c r="L172" s="49">
        <v>2375.141715981204</v>
      </c>
    </row>
    <row r="173" spans="2:12" ht="12.75">
      <c r="B173" s="89" t="str">
        <f>SummerGenerationbyCounty!B169</f>
        <v>Starr</v>
      </c>
      <c r="C173" s="49">
        <v>-32.31449106617798</v>
      </c>
      <c r="D173" s="49">
        <v>-33.84074624657892</v>
      </c>
      <c r="E173" s="49">
        <v>-35.53171695847443</v>
      </c>
      <c r="F173" s="49">
        <v>-36.7634842241045</v>
      </c>
      <c r="G173" s="49">
        <v>-37.860696876205964</v>
      </c>
      <c r="H173" s="49">
        <v>-38.73021934804014</v>
      </c>
      <c r="I173" s="49">
        <v>-40.01892718992002</v>
      </c>
      <c r="J173" s="49">
        <v>-41.055559970739736</v>
      </c>
      <c r="K173" s="49">
        <v>-42.1145993695763</v>
      </c>
      <c r="L173" s="49">
        <v>-42.90971551330486</v>
      </c>
    </row>
    <row r="174" spans="2:12" ht="12.75">
      <c r="B174" s="89" t="str">
        <f>SummerGenerationbyCounty!B170</f>
        <v>Stephens</v>
      </c>
      <c r="C174" s="49">
        <v>-67.22916821910906</v>
      </c>
      <c r="D174" s="49">
        <v>-68.73117554825774</v>
      </c>
      <c r="E174" s="49">
        <v>-70.3952815478689</v>
      </c>
      <c r="F174" s="49">
        <v>-71.60747953713029</v>
      </c>
      <c r="G174" s="49">
        <v>-72.68726060274354</v>
      </c>
      <c r="H174" s="49">
        <v>-73.54296883707124</v>
      </c>
      <c r="I174" s="49">
        <v>-74.81120277887283</v>
      </c>
      <c r="J174" s="49">
        <v>-75.83136641495494</v>
      </c>
      <c r="K174" s="49">
        <v>-76.87358069166054</v>
      </c>
      <c r="L174" s="49">
        <v>-77.65606470268351</v>
      </c>
    </row>
    <row r="175" spans="2:12" ht="12.75">
      <c r="B175" s="89" t="str">
        <f>SummerGenerationbyCounty!B171</f>
        <v>Sterling</v>
      </c>
      <c r="C175" s="49">
        <v>58.79330588752194</v>
      </c>
      <c r="D175" s="49">
        <v>58.52729126475303</v>
      </c>
      <c r="E175" s="49">
        <v>58.23256798268694</v>
      </c>
      <c r="F175" s="49">
        <v>58.01788035461966</v>
      </c>
      <c r="G175" s="49">
        <v>57.82664456817053</v>
      </c>
      <c r="H175" s="49">
        <v>57.67509344139677</v>
      </c>
      <c r="I175" s="49">
        <v>57.45048150571315</v>
      </c>
      <c r="J175" s="49">
        <v>57.26980432821312</v>
      </c>
      <c r="K175" s="49">
        <v>57.085221848299824</v>
      </c>
      <c r="L175" s="49">
        <v>56.94663917631449</v>
      </c>
    </row>
    <row r="176" spans="2:12" ht="12.75">
      <c r="B176" s="89" t="str">
        <f>SummerGenerationbyCounty!B172</f>
        <v>Stonewall</v>
      </c>
      <c r="C176" s="49">
        <v>-6.119323190029087</v>
      </c>
      <c r="D176" s="49">
        <v>-6.256038674160879</v>
      </c>
      <c r="E176" s="49">
        <v>-6.407508678979304</v>
      </c>
      <c r="F176" s="49">
        <v>-6.517845181171598</v>
      </c>
      <c r="G176" s="49">
        <v>-6.616128850150315</v>
      </c>
      <c r="H176" s="49">
        <v>-6.694016995741443</v>
      </c>
      <c r="I176" s="49">
        <v>-6.809453993937749</v>
      </c>
      <c r="J176" s="49">
        <v>-6.902311174255017</v>
      </c>
      <c r="K176" s="49">
        <v>-6.997175444650841</v>
      </c>
      <c r="L176" s="49">
        <v>-7.068398586053903</v>
      </c>
    </row>
    <row r="177" spans="2:12" ht="12.75">
      <c r="B177" s="89" t="str">
        <f>SummerGenerationbyCounty!B173</f>
        <v>Sutton</v>
      </c>
      <c r="C177" s="49">
        <v>-17.836527741676864</v>
      </c>
      <c r="D177" s="49">
        <v>-18.235024348198134</v>
      </c>
      <c r="E177" s="49">
        <v>-18.67652724959382</v>
      </c>
      <c r="F177" s="49">
        <v>-18.998134724989004</v>
      </c>
      <c r="G177" s="49">
        <v>-19.284610750826157</v>
      </c>
      <c r="H177" s="49">
        <v>-19.51163815670784</v>
      </c>
      <c r="I177" s="49">
        <v>-19.84811249493192</v>
      </c>
      <c r="J177" s="49">
        <v>-20.11877145856397</v>
      </c>
      <c r="K177" s="49">
        <v>-20.395280663596008</v>
      </c>
      <c r="L177" s="49">
        <v>-20.60288099749487</v>
      </c>
    </row>
    <row r="178" spans="2:12" ht="12.75">
      <c r="B178" s="89" t="str">
        <f>SummerGenerationbyCounty!B174</f>
        <v>Tarrant</v>
      </c>
      <c r="C178" s="49">
        <v>-4061.42666616121</v>
      </c>
      <c r="D178" s="49">
        <v>-4180.4610840147725</v>
      </c>
      <c r="E178" s="49">
        <v>-4312.341857873984</v>
      </c>
      <c r="F178" s="49">
        <v>-4408.408820514419</v>
      </c>
      <c r="G178" s="49">
        <v>-4493.9817122441955</v>
      </c>
      <c r="H178" s="49">
        <v>-4561.796781817412</v>
      </c>
      <c r="I178" s="49">
        <v>-4662.304606269936</v>
      </c>
      <c r="J178" s="49">
        <v>-4743.152803332487</v>
      </c>
      <c r="K178" s="49">
        <v>-4825.748518612143</v>
      </c>
      <c r="L178" s="49">
        <v>-4887.760552058499</v>
      </c>
    </row>
    <row r="179" spans="2:12" ht="12.75">
      <c r="B179" s="89" t="str">
        <f>SummerGenerationbyCounty!B175</f>
        <v>Taylor</v>
      </c>
      <c r="C179" s="49">
        <v>-252.9617688286317</v>
      </c>
      <c r="D179" s="49">
        <v>-261.0597454619653</v>
      </c>
      <c r="E179" s="49">
        <v>-270.0316667294064</v>
      </c>
      <c r="F179" s="49">
        <v>-276.5671548069356</v>
      </c>
      <c r="G179" s="49">
        <v>-282.3887254935501</v>
      </c>
      <c r="H179" s="49">
        <v>-287.002221814147</v>
      </c>
      <c r="I179" s="49">
        <v>-293.83982415269935</v>
      </c>
      <c r="J179" s="49">
        <v>-299.3399712737204</v>
      </c>
      <c r="K179" s="49">
        <v>-304.95900301604365</v>
      </c>
      <c r="L179" s="49">
        <v>-309.1777156110166</v>
      </c>
    </row>
    <row r="180" spans="2:12" ht="12.75">
      <c r="B180" s="89" t="str">
        <f>SummerGenerationbyCounty!B176</f>
        <v>Terrell</v>
      </c>
      <c r="C180" s="49">
        <v>-1.8827712028602788</v>
      </c>
      <c r="D180" s="49">
        <v>-1.9248353280118735</v>
      </c>
      <c r="E180" s="49">
        <v>-1.9714390706666038</v>
      </c>
      <c r="F180" s="49">
        <v>-2.0053870061654955</v>
      </c>
      <c r="G180" s="49">
        <v>-2.035626569580956</v>
      </c>
      <c r="H180" s="49">
        <v>-2.0595909122066423</v>
      </c>
      <c r="I180" s="49">
        <v>-2.0951081498486706</v>
      </c>
      <c r="J180" s="49">
        <v>-2.1236781108804763</v>
      </c>
      <c r="K180" s="49">
        <v>-2.1528656061205766</v>
      </c>
      <c r="L180" s="49">
        <v>-2.174779284389675</v>
      </c>
    </row>
    <row r="181" spans="2:12" ht="12.75">
      <c r="B181" s="89" t="str">
        <f>SummerGenerationbyCounty!B177</f>
        <v>Throckmorton</v>
      </c>
      <c r="C181" s="49">
        <v>-7.854125735300927</v>
      </c>
      <c r="D181" s="49">
        <v>-8.029599487705974</v>
      </c>
      <c r="E181" s="49">
        <v>-8.224010605737623</v>
      </c>
      <c r="F181" s="49">
        <v>-8.365627045088894</v>
      </c>
      <c r="G181" s="49">
        <v>-8.491773723392033</v>
      </c>
      <c r="H181" s="49">
        <v>-8.591742832681591</v>
      </c>
      <c r="I181" s="49">
        <v>-8.739905737333663</v>
      </c>
      <c r="J181" s="49">
        <v>-8.859087540122847</v>
      </c>
      <c r="K181" s="49">
        <v>-8.980845434638114</v>
      </c>
      <c r="L181" s="49">
        <v>-9.072260038912368</v>
      </c>
    </row>
    <row r="182" spans="2:12" ht="12.75">
      <c r="B182" s="89" t="str">
        <f>SummerGenerationbyCounty!B178</f>
        <v>Titus</v>
      </c>
      <c r="C182" s="49">
        <v>1890</v>
      </c>
      <c r="D182" s="49">
        <v>1890</v>
      </c>
      <c r="E182" s="49">
        <v>1890</v>
      </c>
      <c r="F182" s="49">
        <v>1890</v>
      </c>
      <c r="G182" s="49">
        <v>1890</v>
      </c>
      <c r="H182" s="49">
        <v>1890</v>
      </c>
      <c r="I182" s="49">
        <v>1890</v>
      </c>
      <c r="J182" s="49">
        <v>1890</v>
      </c>
      <c r="K182" s="49">
        <v>1890</v>
      </c>
      <c r="L182" s="49">
        <v>1890</v>
      </c>
    </row>
    <row r="183" spans="2:12" ht="12.75">
      <c r="B183" s="89" t="str">
        <f>SummerGenerationbyCounty!B179</f>
        <v>Tom Green</v>
      </c>
      <c r="C183" s="49">
        <v>-256.49846798062265</v>
      </c>
      <c r="D183" s="49">
        <v>-262.52172969218213</v>
      </c>
      <c r="E183" s="49">
        <v>-269.1950299863395</v>
      </c>
      <c r="F183" s="49">
        <v>-274.05611527790444</v>
      </c>
      <c r="G183" s="49">
        <v>-278.3861899873677</v>
      </c>
      <c r="H183" s="49">
        <v>-281.81770096875124</v>
      </c>
      <c r="I183" s="49">
        <v>-286.903498351167</v>
      </c>
      <c r="J183" s="49">
        <v>-290.9944987407733</v>
      </c>
      <c r="K183" s="49">
        <v>-295.17392531632765</v>
      </c>
      <c r="L183" s="49">
        <v>-298.31179681138457</v>
      </c>
    </row>
    <row r="184" spans="2:12" ht="12.75">
      <c r="B184" s="89" t="str">
        <f>SummerGenerationbyCounty!B180</f>
        <v>Travis</v>
      </c>
      <c r="C184" s="49">
        <v>-920.6677211798178</v>
      </c>
      <c r="D184" s="49">
        <v>-947.5732948525665</v>
      </c>
      <c r="E184" s="49">
        <v>-1010.6201953053155</v>
      </c>
      <c r="F184" s="49">
        <v>-1056.5459512222114</v>
      </c>
      <c r="G184" s="49">
        <v>-1097.4549133738938</v>
      </c>
      <c r="H184" s="49">
        <v>-1129.8745740679014</v>
      </c>
      <c r="I184" s="49">
        <v>-1177.9233276318241</v>
      </c>
      <c r="J184" s="49">
        <v>-1216.5736030497437</v>
      </c>
      <c r="K184" s="49">
        <v>-1256.0592967310622</v>
      </c>
      <c r="L184" s="49">
        <v>-1285.70475895544</v>
      </c>
    </row>
    <row r="185" spans="2:12" ht="12.75">
      <c r="B185" s="89" t="str">
        <f>SummerGenerationbyCounty!B181</f>
        <v>Upton</v>
      </c>
      <c r="C185" s="49">
        <v>7.281230059805619</v>
      </c>
      <c r="D185" s="49">
        <v>6.758017218986613</v>
      </c>
      <c r="E185" s="49">
        <v>6.178338537941826</v>
      </c>
      <c r="F185" s="49">
        <v>5.7560785786938204</v>
      </c>
      <c r="G185" s="49">
        <v>5.379945048691482</v>
      </c>
      <c r="H185" s="49">
        <v>5.081865586956383</v>
      </c>
      <c r="I185" s="49">
        <v>4.640085929403586</v>
      </c>
      <c r="J185" s="49">
        <v>4.284719678003668</v>
      </c>
      <c r="K185" s="49">
        <v>3.921672253483891</v>
      </c>
      <c r="L185" s="49">
        <v>3.649099893577482</v>
      </c>
    </row>
    <row r="186" spans="2:12" ht="12.75">
      <c r="B186" s="89" t="str">
        <f>SummerGenerationbyCounty!B182</f>
        <v>Uvalde</v>
      </c>
      <c r="C186" s="49">
        <v>-54.28532832939988</v>
      </c>
      <c r="D186" s="49">
        <v>-55.49814953745442</v>
      </c>
      <c r="E186" s="49">
        <v>-56.84186005711155</v>
      </c>
      <c r="F186" s="49">
        <v>-57.82066981469812</v>
      </c>
      <c r="G186" s="49">
        <v>-58.69255728889155</v>
      </c>
      <c r="H186" s="49">
        <v>-59.383513367706264</v>
      </c>
      <c r="I186" s="49">
        <v>-60.407570302410676</v>
      </c>
      <c r="J186" s="49">
        <v>-61.23131867534817</v>
      </c>
      <c r="K186" s="49">
        <v>-62.07287221080408</v>
      </c>
      <c r="L186" s="49">
        <v>-62.7047021527193</v>
      </c>
    </row>
    <row r="187" spans="2:12" ht="12.75">
      <c r="B187" s="89" t="str">
        <f>SummerGenerationbyCounty!B183</f>
        <v>Val Verde</v>
      </c>
      <c r="C187" s="49">
        <v>-14.578674536100166</v>
      </c>
      <c r="D187" s="49">
        <v>-16.59787892532509</v>
      </c>
      <c r="E187" s="49">
        <v>-18.834998594012006</v>
      </c>
      <c r="F187" s="49">
        <v>-20.4646014947605</v>
      </c>
      <c r="G187" s="49">
        <v>-21.916191393675305</v>
      </c>
      <c r="H187" s="49">
        <v>-23.06655184073766</v>
      </c>
      <c r="I187" s="49">
        <v>-24.771485959335635</v>
      </c>
      <c r="J187" s="49">
        <v>-26.14292992750336</v>
      </c>
      <c r="K187" s="49">
        <v>-27.54401739305493</v>
      </c>
      <c r="L187" s="49">
        <v>-28.595939789766163</v>
      </c>
    </row>
    <row r="188" spans="2:12" ht="12.75">
      <c r="B188" s="89" t="str">
        <f>SummerGenerationbyCounty!B184</f>
        <v>Van Zandt</v>
      </c>
      <c r="C188" s="49">
        <v>-64.13049795234274</v>
      </c>
      <c r="D188" s="49">
        <v>-65.56327602320088</v>
      </c>
      <c r="E188" s="49">
        <v>-67.15068144896385</v>
      </c>
      <c r="F188" s="49">
        <v>-68.30700782823423</v>
      </c>
      <c r="G188" s="49">
        <v>-69.33702053330896</v>
      </c>
      <c r="H188" s="49">
        <v>-70.15328818354232</v>
      </c>
      <c r="I188" s="49">
        <v>-71.3630677533672</v>
      </c>
      <c r="J188" s="49">
        <v>-72.33621086532115</v>
      </c>
      <c r="K188" s="49">
        <v>-73.33038827832047</v>
      </c>
      <c r="L188" s="49">
        <v>-74.07680669455169</v>
      </c>
    </row>
    <row r="189" spans="2:12" ht="12.75">
      <c r="B189" s="89" t="str">
        <f>SummerGenerationbyCounty!B185</f>
        <v>Victoria</v>
      </c>
      <c r="C189" s="49">
        <v>260.3259249374429</v>
      </c>
      <c r="D189" s="49">
        <v>254.5020484618787</v>
      </c>
      <c r="E189" s="49">
        <v>248.0496513291206</v>
      </c>
      <c r="F189" s="49">
        <v>243.34948028708789</v>
      </c>
      <c r="G189" s="49">
        <v>239.16274203039188</v>
      </c>
      <c r="H189" s="49">
        <v>235.84482276386456</v>
      </c>
      <c r="I189" s="49">
        <v>230.92737817099658</v>
      </c>
      <c r="J189" s="49">
        <v>226.97180026794325</v>
      </c>
      <c r="K189" s="49">
        <v>222.9307233099213</v>
      </c>
      <c r="L189" s="49">
        <v>219.89672331813387</v>
      </c>
    </row>
    <row r="190" spans="2:12" ht="12.75">
      <c r="B190" s="89" t="str">
        <f>SummerGenerationbyCounty!B186</f>
        <v>Waller</v>
      </c>
      <c r="C190" s="49">
        <v>-197.69682071629646</v>
      </c>
      <c r="D190" s="49">
        <v>-202.11368443083023</v>
      </c>
      <c r="E190" s="49">
        <v>-207.00722207487522</v>
      </c>
      <c r="F190" s="49">
        <v>-210.5718606819545</v>
      </c>
      <c r="G190" s="49">
        <v>-213.74710870890712</v>
      </c>
      <c r="H190" s="49">
        <v>-216.26343907366774</v>
      </c>
      <c r="I190" s="49">
        <v>-219.99285927713538</v>
      </c>
      <c r="J190" s="49">
        <v>-222.9927938710976</v>
      </c>
      <c r="K190" s="49">
        <v>-226.05757147385347</v>
      </c>
      <c r="L190" s="49">
        <v>-228.35857571558984</v>
      </c>
    </row>
    <row r="191" spans="2:12" ht="12.75">
      <c r="B191" s="89" t="str">
        <f>SummerGenerationbyCounty!B187</f>
        <v>Ward</v>
      </c>
      <c r="C191" s="49">
        <v>269.76424321508154</v>
      </c>
      <c r="D191" s="49">
        <v>268.1950638803703</v>
      </c>
      <c r="E191" s="49">
        <v>277.1565365811467</v>
      </c>
      <c r="F191" s="49">
        <v>281.29012729178226</v>
      </c>
      <c r="G191" s="49">
        <v>285.46205680817604</v>
      </c>
      <c r="H191" s="49">
        <v>289.968080026711</v>
      </c>
      <c r="I191" s="49">
        <v>288.6431287735221</v>
      </c>
      <c r="J191" s="49">
        <v>287.5773418997182</v>
      </c>
      <c r="K191" s="49">
        <v>286.48851824778944</v>
      </c>
      <c r="L191" s="49">
        <v>285.6710403859902</v>
      </c>
    </row>
    <row r="192" spans="2:12" ht="12.75">
      <c r="B192" s="89" t="str">
        <f>SummerGenerationbyCounty!B188</f>
        <v>Washington</v>
      </c>
      <c r="C192" s="49">
        <v>-116.83770089440232</v>
      </c>
      <c r="D192" s="49">
        <v>-119.44804232377007</v>
      </c>
      <c r="E192" s="49">
        <v>-122.34009534464747</v>
      </c>
      <c r="F192" s="49">
        <v>-124.44677656421163</v>
      </c>
      <c r="G192" s="49">
        <v>-126.32333015720552</v>
      </c>
      <c r="H192" s="49">
        <v>-127.8104671452672</v>
      </c>
      <c r="I192" s="49">
        <v>-130.0145333546454</v>
      </c>
      <c r="J192" s="49">
        <v>-131.78747770206678</v>
      </c>
      <c r="K192" s="49">
        <v>-133.59874390028506</v>
      </c>
      <c r="L192" s="49">
        <v>-134.95862436967587</v>
      </c>
    </row>
    <row r="193" spans="2:12" ht="12.75">
      <c r="B193" s="89" t="str">
        <f>SummerGenerationbyCounty!B189</f>
        <v>Webb</v>
      </c>
      <c r="C193" s="49">
        <v>-177.60398760354803</v>
      </c>
      <c r="D193" s="49">
        <v>-187.1908581750667</v>
      </c>
      <c r="E193" s="49">
        <v>-197.81235683619656</v>
      </c>
      <c r="F193" s="49">
        <v>-205.54945971484278</v>
      </c>
      <c r="G193" s="49">
        <v>-212.44138435510263</v>
      </c>
      <c r="H193" s="49">
        <v>-217.90311808321445</v>
      </c>
      <c r="I193" s="49">
        <v>-225.99788194921365</v>
      </c>
      <c r="J193" s="49">
        <v>-232.50928608892076</v>
      </c>
      <c r="K193" s="49">
        <v>-239.16143297573296</v>
      </c>
      <c r="L193" s="49">
        <v>-244.15579804465165</v>
      </c>
    </row>
    <row r="194" spans="2:12" ht="12.75">
      <c r="B194" s="89" t="str">
        <f>SummerGenerationbyCounty!B190</f>
        <v>Wharton</v>
      </c>
      <c r="C194" s="49">
        <v>456.6901503043217</v>
      </c>
      <c r="D194" s="49">
        <v>454.180968325025</v>
      </c>
      <c r="E194" s="49">
        <v>451.4009920194297</v>
      </c>
      <c r="F194" s="49">
        <v>449.3759517343611</v>
      </c>
      <c r="G194" s="49">
        <v>447.57212086160615</v>
      </c>
      <c r="H194" s="49">
        <v>446.14261539952037</v>
      </c>
      <c r="I194" s="49">
        <v>444.02396411830154</v>
      </c>
      <c r="J194" s="49">
        <v>442.31972728675294</v>
      </c>
      <c r="K194" s="49">
        <v>440.5786537041376</v>
      </c>
      <c r="L194" s="49">
        <v>439.27147314553173</v>
      </c>
    </row>
    <row r="195" spans="2:12" ht="12.75">
      <c r="B195" s="89" t="str">
        <f>SummerGenerationbyCounty!B191</f>
        <v>Wichita</v>
      </c>
      <c r="C195" s="49">
        <v>-333.3744493182371</v>
      </c>
      <c r="D195" s="49">
        <v>-342.5428719969539</v>
      </c>
      <c r="E195" s="49">
        <v>-352.70076330050125</v>
      </c>
      <c r="F195" s="49">
        <v>-360.1001569786521</v>
      </c>
      <c r="G195" s="49">
        <v>-366.6912627728086</v>
      </c>
      <c r="H195" s="49">
        <v>-371.91460265252914</v>
      </c>
      <c r="I195" s="49">
        <v>-379.65604612506036</v>
      </c>
      <c r="J195" s="49">
        <v>-385.88324038406495</v>
      </c>
      <c r="K195" s="49">
        <v>-392.24503424831056</v>
      </c>
      <c r="L195" s="49">
        <v>-397.0214051841718</v>
      </c>
    </row>
    <row r="196" spans="2:12" ht="12.75">
      <c r="B196" s="89" t="str">
        <f>SummerGenerationbyCounty!B192</f>
        <v>Wilbarger</v>
      </c>
      <c r="C196" s="49">
        <v>723.8566759758417</v>
      </c>
      <c r="D196" s="49">
        <v>723.0491762101574</v>
      </c>
      <c r="E196" s="49">
        <v>722.1545299732968</v>
      </c>
      <c r="F196" s="49">
        <v>721.5028356883919</v>
      </c>
      <c r="G196" s="49">
        <v>720.9223305599867</v>
      </c>
      <c r="H196" s="49">
        <v>720.4622900626441</v>
      </c>
      <c r="I196" s="49">
        <v>719.7804700801689</v>
      </c>
      <c r="J196" s="49">
        <v>719.232016100545</v>
      </c>
      <c r="K196" s="49">
        <v>718.6717073937228</v>
      </c>
      <c r="L196" s="49">
        <v>718.2510332443425</v>
      </c>
    </row>
    <row r="197" spans="2:12" ht="12.75">
      <c r="B197" s="89" t="str">
        <f>SummerGenerationbyCounty!B193</f>
        <v>Willacy</v>
      </c>
      <c r="C197" s="49">
        <v>-36.90617162724809</v>
      </c>
      <c r="D197" s="49">
        <v>-20.130714630580826</v>
      </c>
      <c r="E197" s="49">
        <v>-21.04424343443901</v>
      </c>
      <c r="F197" s="49">
        <v>-21.709692498037114</v>
      </c>
      <c r="G197" s="49">
        <v>-22.30244987378653</v>
      </c>
      <c r="H197" s="49">
        <v>-22.7722000699517</v>
      </c>
      <c r="I197" s="49">
        <v>-23.46841066959923</v>
      </c>
      <c r="J197" s="49">
        <v>-24.02844041916294</v>
      </c>
      <c r="K197" s="49">
        <v>-24.60057510396382</v>
      </c>
      <c r="L197" s="49">
        <v>-25.030128078831396</v>
      </c>
    </row>
    <row r="198" spans="2:12" ht="12.75">
      <c r="B198" s="89" t="str">
        <f>SummerGenerationbyCounty!B194</f>
        <v>Williamson</v>
      </c>
      <c r="C198" s="49">
        <v>-1064.430947471341</v>
      </c>
      <c r="D198" s="49">
        <v>-1088.212040214657</v>
      </c>
      <c r="E198" s="49">
        <v>-1114.5596207779902</v>
      </c>
      <c r="F198" s="49">
        <v>-1133.752198767756</v>
      </c>
      <c r="G198" s="49">
        <v>-1150.848236294004</v>
      </c>
      <c r="H198" s="49">
        <v>-1164.3965569225727</v>
      </c>
      <c r="I198" s="49">
        <v>-1184.476345086655</v>
      </c>
      <c r="J198" s="49">
        <v>-1200.6284673647654</v>
      </c>
      <c r="K198" s="49">
        <v>-1217.1297146568088</v>
      </c>
      <c r="L198" s="49">
        <v>-1229.5186853862967</v>
      </c>
    </row>
    <row r="199" spans="2:12" ht="12.75">
      <c r="B199" s="89" t="str">
        <f>SummerGenerationbyCounty!B195</f>
        <v>Wilson</v>
      </c>
      <c r="C199" s="49">
        <v>-74.41940596538625</v>
      </c>
      <c r="D199" s="49">
        <v>-76.08205472561782</v>
      </c>
      <c r="E199" s="49">
        <v>-77.92413879768132</v>
      </c>
      <c r="F199" s="49">
        <v>-79.26598277199999</v>
      </c>
      <c r="G199" s="49">
        <v>-80.46124767865057</v>
      </c>
      <c r="H199" s="49">
        <v>-81.40847490405385</v>
      </c>
      <c r="I199" s="49">
        <v>-82.81234794122149</v>
      </c>
      <c r="J199" s="49">
        <v>-83.9416192649018</v>
      </c>
      <c r="K199" s="49">
        <v>-85.09529957087098</v>
      </c>
      <c r="L199" s="49">
        <v>-85.96147115710802</v>
      </c>
    </row>
    <row r="200" spans="2:12" ht="12.75">
      <c r="B200" s="89" t="str">
        <f>SummerGenerationbyCounty!B196</f>
        <v>Winkler</v>
      </c>
      <c r="C200" s="49">
        <v>-32.40410595946807</v>
      </c>
      <c r="D200" s="49">
        <v>-33.42520891138287</v>
      </c>
      <c r="E200" s="49">
        <v>-34.55651068037302</v>
      </c>
      <c r="F200" s="49">
        <v>-35.380593839701916</v>
      </c>
      <c r="G200" s="49">
        <v>-36.11465659167551</v>
      </c>
      <c r="H200" s="49">
        <v>-36.69638890888402</v>
      </c>
      <c r="I200" s="49">
        <v>-37.558566740217316</v>
      </c>
      <c r="J200" s="49">
        <v>-38.25210004063737</v>
      </c>
      <c r="K200" s="49">
        <v>-38.96062392984835</v>
      </c>
      <c r="L200" s="49">
        <v>-39.49257654950338</v>
      </c>
    </row>
    <row r="201" spans="2:12" ht="12.75">
      <c r="B201" s="89" t="str">
        <f>SummerGenerationbyCounty!B197</f>
        <v>Wise</v>
      </c>
      <c r="C201" s="49">
        <v>456.25469603139993</v>
      </c>
      <c r="D201" s="49">
        <v>451.59099149969506</v>
      </c>
      <c r="E201" s="49">
        <v>446.4239736423171</v>
      </c>
      <c r="F201" s="49">
        <v>442.66012166494625</v>
      </c>
      <c r="G201" s="49">
        <v>439.307421747161</v>
      </c>
      <c r="H201" s="49">
        <v>436.6504637598034</v>
      </c>
      <c r="I201" s="49">
        <v>432.7126212028071</v>
      </c>
      <c r="J201" s="49">
        <v>429.545032283402</v>
      </c>
      <c r="K201" s="49">
        <v>426.30897653923046</v>
      </c>
      <c r="L201" s="49">
        <v>423.8793783892248</v>
      </c>
    </row>
    <row r="202" spans="2:12" ht="12.75">
      <c r="B202" s="89" t="str">
        <f>SummerGenerationbyCounty!B198</f>
        <v>Wood</v>
      </c>
      <c r="C202" s="49">
        <v>-7.441518830333591</v>
      </c>
      <c r="D202" s="49">
        <v>-7.6077742834239945</v>
      </c>
      <c r="E202" s="49">
        <v>-7.791972250761894</v>
      </c>
      <c r="F202" s="49">
        <v>-7.926149043397224</v>
      </c>
      <c r="G202" s="49">
        <v>-8.045668759991228</v>
      </c>
      <c r="H202" s="49">
        <v>-8.140386114194804</v>
      </c>
      <c r="I202" s="49">
        <v>-8.280765461570134</v>
      </c>
      <c r="J202" s="49">
        <v>-8.39368619388062</v>
      </c>
      <c r="K202" s="49">
        <v>-8.509047686083981</v>
      </c>
      <c r="L202" s="49">
        <v>-8.595659935747474</v>
      </c>
    </row>
    <row r="203" spans="2:12" ht="12.75">
      <c r="B203" s="89" t="str">
        <f>SummerGenerationbyCounty!B199</f>
        <v>Young</v>
      </c>
      <c r="C203" s="49">
        <v>554.1517008349513</v>
      </c>
      <c r="D203" s="49">
        <v>574.5922523435721</v>
      </c>
      <c r="E203" s="49">
        <v>573.0860903250763</v>
      </c>
      <c r="F203" s="49">
        <v>571.9889447281316</v>
      </c>
      <c r="G203" s="49">
        <v>571.0116480717301</v>
      </c>
      <c r="H203" s="49">
        <v>570.2371569985895</v>
      </c>
      <c r="I203" s="49">
        <v>569.0892939453013</v>
      </c>
      <c r="J203" s="49">
        <v>568.1659562963315</v>
      </c>
      <c r="K203" s="49">
        <v>567.2226608818116</v>
      </c>
      <c r="L203" s="49">
        <v>566.5144441589836</v>
      </c>
    </row>
    <row r="204" spans="2:12" ht="12.75">
      <c r="B204" s="89" t="str">
        <f>SummerGenerationbyCounty!B200</f>
        <v>Zapata</v>
      </c>
      <c r="C204" s="49">
        <v>-27.30012587348597</v>
      </c>
      <c r="D204" s="49">
        <v>-27.91005442436461</v>
      </c>
      <c r="E204" s="49">
        <v>-28.5858072926456</v>
      </c>
      <c r="F204" s="49">
        <v>-29.078051337411516</v>
      </c>
      <c r="G204" s="49">
        <v>-29.51652409838596</v>
      </c>
      <c r="H204" s="49">
        <v>-29.864006346448118</v>
      </c>
      <c r="I204" s="49">
        <v>-30.379005225139725</v>
      </c>
      <c r="J204" s="49">
        <v>-30.793268801714493</v>
      </c>
      <c r="K204" s="49">
        <v>-31.216486605755684</v>
      </c>
      <c r="L204" s="49">
        <v>-31.534234282259668</v>
      </c>
    </row>
    <row r="205" spans="2:12" ht="12.75">
      <c r="B205" s="89"/>
      <c r="C205" s="49"/>
      <c r="D205" s="49"/>
      <c r="E205" s="49"/>
      <c r="F205" s="49"/>
      <c r="G205" s="49"/>
      <c r="H205" s="49"/>
      <c r="I205" s="49"/>
      <c r="J205" s="49"/>
      <c r="K205" s="49"/>
      <c r="L205" s="49"/>
    </row>
    <row r="206" spans="2:8" ht="12.75">
      <c r="B206" s="89"/>
      <c r="C206" s="49"/>
      <c r="D206" s="49"/>
      <c r="E206" s="49"/>
      <c r="F206" s="49"/>
      <c r="G206" s="49"/>
      <c r="H206" s="49"/>
    </row>
    <row r="209" spans="2:3" ht="26.25" customHeight="1">
      <c r="B209" s="219"/>
      <c r="C209" s="219"/>
    </row>
  </sheetData>
  <sheetProtection/>
  <mergeCells count="4">
    <mergeCell ref="B209:C209"/>
    <mergeCell ref="C9:L9"/>
    <mergeCell ref="B1:L1"/>
    <mergeCell ref="B6:L6"/>
  </mergeCells>
  <conditionalFormatting sqref="E11 E7:E8 E207:E65536 E2:E5">
    <cfRule type="cellIs" priority="1" dxfId="0" operator="lessThan" stopIfTrue="1">
      <formula>0</formula>
    </cfRule>
    <cfRule type="cellIs" priority="2" dxfId="1" operator="greaterThan" stopIfTrue="1">
      <formula>0</formula>
    </cfRule>
  </conditionalFormatting>
  <conditionalFormatting sqref="I12:L204 D205:L205 C12:H206 D12:L85 C86:L204">
    <cfRule type="cellIs" priority="3" dxfId="1" operator="greaterThanOrEqual" stopIfTrue="1">
      <formula>0</formula>
    </cfRule>
    <cfRule type="cellIs" priority="4" dxfId="0" operator="lessThan" stopIfTrue="1">
      <formula>0</formula>
    </cfRule>
  </conditionalFormatting>
  <printOptions horizontalCentered="1"/>
  <pageMargins left="0.75" right="0.75" top="1" bottom="1" header="0.5" footer="0.5"/>
  <pageSetup fitToHeight="8" fitToWidth="1" horizontalDpi="600" verticalDpi="600" orientation="landscape" scale="95" r:id="rId1"/>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P204"/>
  <sheetViews>
    <sheetView showGridLines="0" zoomScalePageLayoutView="0" workbookViewId="0" topLeftCell="A1">
      <selection activeCell="B1" sqref="B1:L1"/>
    </sheetView>
  </sheetViews>
  <sheetFormatPr defaultColWidth="9.140625" defaultRowHeight="12.75"/>
  <cols>
    <col min="1" max="1" width="1.7109375" style="0" customWidth="1"/>
    <col min="2" max="2" width="16.7109375" style="0" bestFit="1" customWidth="1"/>
    <col min="3" max="8" width="10.28125" style="0" bestFit="1" customWidth="1"/>
  </cols>
  <sheetData>
    <row r="1" spans="2:12" ht="25.5" customHeight="1">
      <c r="B1" s="243" t="s">
        <v>299</v>
      </c>
      <c r="C1" s="243"/>
      <c r="D1" s="243"/>
      <c r="E1" s="243"/>
      <c r="F1" s="243"/>
      <c r="G1" s="243"/>
      <c r="H1" s="243"/>
      <c r="I1" s="243"/>
      <c r="J1" s="243"/>
      <c r="K1" s="243"/>
      <c r="L1" s="243"/>
    </row>
    <row r="2" ht="12.75" customHeight="1"/>
    <row r="3" spans="2:12" ht="47.25" customHeight="1">
      <c r="B3" s="219" t="s">
        <v>1542</v>
      </c>
      <c r="C3" s="219"/>
      <c r="D3" s="219"/>
      <c r="E3" s="219"/>
      <c r="F3" s="219"/>
      <c r="G3" s="219"/>
      <c r="H3" s="219"/>
      <c r="I3" s="219"/>
      <c r="J3" s="219"/>
      <c r="K3" s="219"/>
      <c r="L3" s="219"/>
    </row>
    <row r="4" spans="2:8" ht="12.75" customHeight="1">
      <c r="B4" s="85"/>
      <c r="C4" s="90"/>
      <c r="D4" s="90"/>
      <c r="E4" s="90"/>
      <c r="F4" s="90"/>
      <c r="G4" s="90"/>
      <c r="H4" s="90"/>
    </row>
    <row r="5" spans="3:8" ht="12.75" customHeight="1">
      <c r="C5" s="245" t="s">
        <v>305</v>
      </c>
      <c r="D5" s="245"/>
      <c r="E5" s="245"/>
      <c r="F5" s="245"/>
      <c r="G5" s="245"/>
      <c r="H5" s="245"/>
    </row>
    <row r="6" spans="2:12" ht="12.75" customHeight="1">
      <c r="B6" s="86" t="s">
        <v>312</v>
      </c>
      <c r="C6" s="188" t="s">
        <v>31</v>
      </c>
      <c r="D6" s="188" t="s">
        <v>32</v>
      </c>
      <c r="E6" s="188" t="s">
        <v>33</v>
      </c>
      <c r="F6" s="188" t="s">
        <v>34</v>
      </c>
      <c r="G6" s="188" t="s">
        <v>741</v>
      </c>
      <c r="H6" s="188" t="s">
        <v>1463</v>
      </c>
      <c r="I6" s="188" t="s">
        <v>1464</v>
      </c>
      <c r="J6" s="188" t="s">
        <v>1465</v>
      </c>
      <c r="K6" s="188" t="s">
        <v>1466</v>
      </c>
      <c r="L6" s="188" t="s">
        <v>1467</v>
      </c>
    </row>
    <row r="7" spans="2:12" ht="12.75" customHeight="1">
      <c r="B7" s="86"/>
      <c r="C7" s="88"/>
      <c r="D7" s="88"/>
      <c r="E7" s="88"/>
      <c r="F7" s="88"/>
      <c r="G7" s="88"/>
      <c r="H7" s="88"/>
      <c r="I7" s="91"/>
      <c r="J7" s="88"/>
      <c r="K7" s="88"/>
      <c r="L7" s="88"/>
    </row>
    <row r="8" spans="2:16" ht="12.75" customHeight="1">
      <c r="B8" t="s">
        <v>35</v>
      </c>
      <c r="C8" s="145">
        <v>154.49884856296188</v>
      </c>
      <c r="D8" s="145">
        <v>157.02541734037098</v>
      </c>
      <c r="E8" s="145">
        <v>159.5835715287865</v>
      </c>
      <c r="F8" s="145">
        <v>161.98760781415746</v>
      </c>
      <c r="G8" s="145">
        <v>163.938501672168</v>
      </c>
      <c r="H8" s="145">
        <v>166.92976436914168</v>
      </c>
      <c r="I8" s="145">
        <v>169.607747444917</v>
      </c>
      <c r="J8" s="145">
        <v>171.1864191980513</v>
      </c>
      <c r="K8" s="145">
        <v>172.82687357747403</v>
      </c>
      <c r="L8" s="145">
        <v>175.30418582952007</v>
      </c>
      <c r="P8" s="89"/>
    </row>
    <row r="9" spans="2:12" ht="12.75" customHeight="1">
      <c r="B9" t="s">
        <v>36</v>
      </c>
      <c r="C9" s="145">
        <v>123.39656341437201</v>
      </c>
      <c r="D9" s="145">
        <v>125.41450663700566</v>
      </c>
      <c r="E9" s="145">
        <v>127.45767678662601</v>
      </c>
      <c r="F9" s="145">
        <v>129.37775462990737</v>
      </c>
      <c r="G9" s="145">
        <v>130.935912505541</v>
      </c>
      <c r="H9" s="145">
        <v>133.3250017480135</v>
      </c>
      <c r="I9" s="145">
        <v>135.46387793709954</v>
      </c>
      <c r="J9" s="145">
        <v>136.7247460335807</v>
      </c>
      <c r="K9" s="145">
        <v>138.03495924708776</v>
      </c>
      <c r="L9" s="145">
        <v>140.01356181435688</v>
      </c>
    </row>
    <row r="10" spans="2:12" ht="12.75" customHeight="1">
      <c r="B10" t="s">
        <v>37</v>
      </c>
      <c r="C10" s="145">
        <v>202.6565076212901</v>
      </c>
      <c r="D10" s="145">
        <v>205.97061390400492</v>
      </c>
      <c r="E10" s="145">
        <v>209.3261508455621</v>
      </c>
      <c r="F10" s="145">
        <v>212.47953096664173</v>
      </c>
      <c r="G10" s="145">
        <v>215.03852308652878</v>
      </c>
      <c r="H10" s="145">
        <v>218.96216949027198</v>
      </c>
      <c r="I10" s="145">
        <v>222.47488626876876</v>
      </c>
      <c r="J10" s="145">
        <v>224.54563376718906</v>
      </c>
      <c r="K10" s="145">
        <v>226.69742168365616</v>
      </c>
      <c r="L10" s="145">
        <v>229.94691806474074</v>
      </c>
    </row>
    <row r="11" spans="2:12" ht="12.75" customHeight="1">
      <c r="B11" t="s">
        <v>38</v>
      </c>
      <c r="C11" s="145">
        <v>58.67025740582134</v>
      </c>
      <c r="D11" s="145">
        <v>59.62971077329218</v>
      </c>
      <c r="E11" s="145">
        <v>60.60115856150632</v>
      </c>
      <c r="F11" s="145">
        <v>61.51408075469774</v>
      </c>
      <c r="G11" s="145">
        <v>62.25492410651255</v>
      </c>
      <c r="H11" s="145">
        <v>63.39084294365753</v>
      </c>
      <c r="I11" s="145">
        <v>64.40779522417982</v>
      </c>
      <c r="J11" s="145">
        <v>65.0072888707486</v>
      </c>
      <c r="K11" s="145">
        <v>65.6302441975905</v>
      </c>
      <c r="L11" s="145">
        <v>66.57099261645594</v>
      </c>
    </row>
    <row r="12" spans="2:12" ht="12.75" customHeight="1">
      <c r="B12" t="s">
        <v>39</v>
      </c>
      <c r="C12" s="145">
        <v>22.15591844832596</v>
      </c>
      <c r="D12" s="145">
        <v>22.51824122488406</v>
      </c>
      <c r="E12" s="145">
        <v>22.885093509570705</v>
      </c>
      <c r="F12" s="145">
        <v>23.229844505328376</v>
      </c>
      <c r="G12" s="145">
        <v>23.509612578821862</v>
      </c>
      <c r="H12" s="145">
        <v>23.938574820211386</v>
      </c>
      <c r="I12" s="145">
        <v>24.322611175075842</v>
      </c>
      <c r="J12" s="145">
        <v>24.54900071094908</v>
      </c>
      <c r="K12" s="145">
        <v>24.784250188772067</v>
      </c>
      <c r="L12" s="145">
        <v>25.139509329781152</v>
      </c>
    </row>
    <row r="13" spans="2:12" ht="12.75" customHeight="1">
      <c r="B13" t="s">
        <v>40</v>
      </c>
      <c r="C13" s="145">
        <v>76.51961717325003</v>
      </c>
      <c r="D13" s="145">
        <v>77.77096679434732</v>
      </c>
      <c r="E13" s="145">
        <v>79.03795992075842</v>
      </c>
      <c r="F13" s="145">
        <v>80.22862210328091</v>
      </c>
      <c r="G13" s="145">
        <v>81.194853583639</v>
      </c>
      <c r="H13" s="145">
        <v>82.67635508715196</v>
      </c>
      <c r="I13" s="145">
        <v>84.00269662083183</v>
      </c>
      <c r="J13" s="145">
        <v>84.78457531647032</v>
      </c>
      <c r="K13" s="145">
        <v>85.59705348230243</v>
      </c>
      <c r="L13" s="145">
        <v>86.82400751405312</v>
      </c>
    </row>
    <row r="14" spans="2:12" ht="12.75">
      <c r="B14" t="s">
        <v>41</v>
      </c>
      <c r="C14" s="145">
        <v>83.05208403834487</v>
      </c>
      <c r="D14" s="145">
        <v>84.41026116640627</v>
      </c>
      <c r="E14" s="145">
        <v>85.78541728320249</v>
      </c>
      <c r="F14" s="145">
        <v>87.07772609625162</v>
      </c>
      <c r="G14" s="145">
        <v>88.12644459579018</v>
      </c>
      <c r="H14" s="145">
        <v>89.73442163381051</v>
      </c>
      <c r="I14" s="145">
        <v>91.17399272143528</v>
      </c>
      <c r="J14" s="145">
        <v>92.02262026998844</v>
      </c>
      <c r="K14" s="145">
        <v>92.90445956036582</v>
      </c>
      <c r="L14" s="145">
        <v>94.23615845171582</v>
      </c>
    </row>
    <row r="15" spans="2:12" ht="12.75">
      <c r="B15" t="s">
        <v>42</v>
      </c>
      <c r="C15" s="145">
        <v>65.35313020947756</v>
      </c>
      <c r="D15" s="145">
        <v>66.42187072003175</v>
      </c>
      <c r="E15" s="145">
        <v>67.50397188341557</v>
      </c>
      <c r="F15" s="145">
        <v>68.52088105683332</v>
      </c>
      <c r="G15" s="145">
        <v>69.34611063953454</v>
      </c>
      <c r="H15" s="145">
        <v>70.61141703077544</v>
      </c>
      <c r="I15" s="145">
        <v>71.74420590446468</v>
      </c>
      <c r="J15" s="145">
        <v>72.41198525428013</v>
      </c>
      <c r="K15" s="145">
        <v>73.10589870190968</v>
      </c>
      <c r="L15" s="145">
        <v>74.15380366484874</v>
      </c>
    </row>
    <row r="16" spans="2:12" ht="12.75">
      <c r="B16" t="s">
        <v>43</v>
      </c>
      <c r="C16" s="145">
        <v>162.6235663771361</v>
      </c>
      <c r="D16" s="145">
        <v>165.28300124737035</v>
      </c>
      <c r="E16" s="145">
        <v>167.97568252837814</v>
      </c>
      <c r="F16" s="145">
        <v>170.5061412215233</v>
      </c>
      <c r="G16" s="145">
        <v>172.55962783170753</v>
      </c>
      <c r="H16" s="145">
        <v>175.70819374192217</v>
      </c>
      <c r="I16" s="145">
        <v>178.52700541936142</v>
      </c>
      <c r="J16" s="145">
        <v>180.18869567156366</v>
      </c>
      <c r="K16" s="145">
        <v>181.91541754775935</v>
      </c>
      <c r="L16" s="145">
        <v>184.52300561203754</v>
      </c>
    </row>
    <row r="17" spans="2:12" ht="12.75">
      <c r="B17" t="s">
        <v>44</v>
      </c>
      <c r="C17" s="145">
        <v>4.103193542012802</v>
      </c>
      <c r="D17" s="145">
        <v>4.170294370189469</v>
      </c>
      <c r="E17" s="145">
        <v>4.238234046394252</v>
      </c>
      <c r="F17" s="145">
        <v>4.302080646240455</v>
      </c>
      <c r="G17" s="145">
        <v>4.353892651014582</v>
      </c>
      <c r="H17" s="145">
        <v>4.433334859774374</v>
      </c>
      <c r="I17" s="145">
        <v>4.5044569617469525</v>
      </c>
      <c r="J17" s="145">
        <v>4.546383460246252</v>
      </c>
      <c r="K17" s="145">
        <v>4.589950786981835</v>
      </c>
      <c r="L17" s="145">
        <v>4.655743456174461</v>
      </c>
    </row>
    <row r="18" spans="2:12" ht="12.75">
      <c r="B18" t="s">
        <v>45</v>
      </c>
      <c r="C18" s="145">
        <v>50.34604014752795</v>
      </c>
      <c r="D18" s="145">
        <v>51.1693649443538</v>
      </c>
      <c r="E18" s="145">
        <v>52.00298237692029</v>
      </c>
      <c r="F18" s="145">
        <v>52.78637790682339</v>
      </c>
      <c r="G18" s="145">
        <v>53.422109379339425</v>
      </c>
      <c r="H18" s="145">
        <v>54.39686248096056</v>
      </c>
      <c r="I18" s="145">
        <v>55.26952816553646</v>
      </c>
      <c r="J18" s="145">
        <v>55.783964824465194</v>
      </c>
      <c r="K18" s="145">
        <v>56.318534388023764</v>
      </c>
      <c r="L18" s="145">
        <v>57.12580812022019</v>
      </c>
    </row>
    <row r="19" spans="2:12" ht="12.75">
      <c r="B19" t="s">
        <v>46</v>
      </c>
      <c r="C19" s="145">
        <v>745.5643792201247</v>
      </c>
      <c r="D19" s="145">
        <v>757.7568304882537</v>
      </c>
      <c r="E19" s="145">
        <v>770.1017033282486</v>
      </c>
      <c r="F19" s="145">
        <v>781.7028501160502</v>
      </c>
      <c r="G19" s="145">
        <v>791.1172695871392</v>
      </c>
      <c r="H19" s="145">
        <v>805.5521921545048</v>
      </c>
      <c r="I19" s="145">
        <v>818.4753227022304</v>
      </c>
      <c r="J19" s="145">
        <v>826.093511682702</v>
      </c>
      <c r="K19" s="145">
        <v>834.0098447972158</v>
      </c>
      <c r="L19" s="145">
        <v>845.9645990786266</v>
      </c>
    </row>
    <row r="20" spans="2:12" ht="12.75">
      <c r="B20" t="s">
        <v>47</v>
      </c>
      <c r="C20" s="145">
        <v>2783.000496004755</v>
      </c>
      <c r="D20" s="145">
        <v>2828.5117876818194</v>
      </c>
      <c r="E20" s="145">
        <v>2874.5920299712357</v>
      </c>
      <c r="F20" s="145">
        <v>2917.896133767674</v>
      </c>
      <c r="G20" s="145">
        <v>2953.03774566314</v>
      </c>
      <c r="H20" s="145">
        <v>3006.9196072225536</v>
      </c>
      <c r="I20" s="145">
        <v>3055.1583371386405</v>
      </c>
      <c r="J20" s="145">
        <v>3083.595081573088</v>
      </c>
      <c r="K20" s="145">
        <v>3113.1447215482112</v>
      </c>
      <c r="L20" s="145">
        <v>3157.7687513732176</v>
      </c>
    </row>
    <row r="21" spans="2:12" ht="12.75">
      <c r="B21" t="s">
        <v>48</v>
      </c>
      <c r="C21" s="145">
        <v>33.00269318370464</v>
      </c>
      <c r="D21" s="145">
        <v>33.54239671511562</v>
      </c>
      <c r="E21" s="145">
        <v>34.088847245861686</v>
      </c>
      <c r="F21" s="145">
        <v>34.60237645767492</v>
      </c>
      <c r="G21" s="145">
        <v>35.01910934616411</v>
      </c>
      <c r="H21" s="145">
        <v>35.6580767296644</v>
      </c>
      <c r="I21" s="145">
        <v>36.230124059615534</v>
      </c>
      <c r="J21" s="145">
        <v>36.56734611655041</v>
      </c>
      <c r="K21" s="145">
        <v>36.91776563792237</v>
      </c>
      <c r="L21" s="145">
        <v>37.44694742105514</v>
      </c>
    </row>
    <row r="22" spans="2:12" ht="12.75">
      <c r="B22" t="s">
        <v>49</v>
      </c>
      <c r="C22" s="145">
        <v>1.653645168203985</v>
      </c>
      <c r="D22" s="145">
        <v>1.680687753244319</v>
      </c>
      <c r="E22" s="145">
        <v>1.7080684059322917</v>
      </c>
      <c r="F22" s="145">
        <v>1.733799490820414</v>
      </c>
      <c r="G22" s="145">
        <v>1.7546804632806279</v>
      </c>
      <c r="H22" s="145">
        <v>1.786696799659106</v>
      </c>
      <c r="I22" s="145">
        <v>1.8153600150485931</v>
      </c>
      <c r="J22" s="145">
        <v>1.832256988333716</v>
      </c>
      <c r="K22" s="145">
        <v>1.8498152386600022</v>
      </c>
      <c r="L22" s="145">
        <v>1.8763306170840621</v>
      </c>
    </row>
    <row r="23" spans="2:12" ht="12.75">
      <c r="B23" t="s">
        <v>50</v>
      </c>
      <c r="C23" s="145">
        <v>42.8664827275108</v>
      </c>
      <c r="D23" s="145">
        <v>43.567491944498826</v>
      </c>
      <c r="E23" s="145">
        <v>44.277264692658406</v>
      </c>
      <c r="F23" s="145">
        <v>44.944276653340864</v>
      </c>
      <c r="G23" s="145">
        <v>45.48556196805656</v>
      </c>
      <c r="H23" s="145">
        <v>46.315502850632235</v>
      </c>
      <c r="I23" s="145">
        <v>47.058522726379124</v>
      </c>
      <c r="J23" s="145">
        <v>47.4965331456643</v>
      </c>
      <c r="K23" s="145">
        <v>47.95168546540561</v>
      </c>
      <c r="L23" s="145">
        <v>48.639028211650775</v>
      </c>
    </row>
    <row r="24" spans="2:12" ht="12.75">
      <c r="B24" t="s">
        <v>51</v>
      </c>
      <c r="C24" s="145">
        <v>1648.156749158772</v>
      </c>
      <c r="D24" s="145">
        <v>1675.109580337987</v>
      </c>
      <c r="E24" s="145">
        <v>1702.3993571243016</v>
      </c>
      <c r="F24" s="145">
        <v>1728.0450409970977</v>
      </c>
      <c r="G24" s="145">
        <v>1748.8567098792907</v>
      </c>
      <c r="H24" s="145">
        <v>1780.76678460399</v>
      </c>
      <c r="I24" s="145">
        <v>1809.3348672889126</v>
      </c>
      <c r="J24" s="145">
        <v>1826.1757598187637</v>
      </c>
      <c r="K24" s="145">
        <v>1843.6757346229824</v>
      </c>
      <c r="L24" s="145">
        <v>1870.1031089753515</v>
      </c>
    </row>
    <row r="25" spans="2:12" ht="12.75">
      <c r="B25" t="s">
        <v>52</v>
      </c>
      <c r="C25" s="145">
        <v>373.6114065650517</v>
      </c>
      <c r="D25" s="145">
        <v>379.7211926475445</v>
      </c>
      <c r="E25" s="145">
        <v>385.90735903929414</v>
      </c>
      <c r="F25" s="145">
        <v>391.72083523258004</v>
      </c>
      <c r="G25" s="145">
        <v>396.43851568864767</v>
      </c>
      <c r="H25" s="145">
        <v>403.67203149809706</v>
      </c>
      <c r="I25" s="145">
        <v>410.1479698821303</v>
      </c>
      <c r="J25" s="145">
        <v>413.96553732472944</v>
      </c>
      <c r="K25" s="145">
        <v>417.9325084303565</v>
      </c>
      <c r="L25" s="145">
        <v>423.92318165282114</v>
      </c>
    </row>
    <row r="26" spans="2:12" ht="12.75">
      <c r="B26" t="s">
        <v>53</v>
      </c>
      <c r="C26" s="145">
        <v>19.03717943316178</v>
      </c>
      <c r="D26" s="145">
        <v>19.348500479325818</v>
      </c>
      <c r="E26" s="145">
        <v>19.663713445348115</v>
      </c>
      <c r="F26" s="145">
        <v>19.959936171628094</v>
      </c>
      <c r="G26" s="145">
        <v>20.20032318276407</v>
      </c>
      <c r="H26" s="145">
        <v>20.56890330632923</v>
      </c>
      <c r="I26" s="145">
        <v>20.898881457019005</v>
      </c>
      <c r="J26" s="145">
        <v>21.093403666796082</v>
      </c>
      <c r="K26" s="145">
        <v>21.29553866432818</v>
      </c>
      <c r="L26" s="145">
        <v>21.600790375216828</v>
      </c>
    </row>
    <row r="27" spans="2:12" ht="12.75">
      <c r="B27" t="s">
        <v>54</v>
      </c>
      <c r="C27" s="145">
        <v>16.95026947486966</v>
      </c>
      <c r="D27" s="145">
        <v>17.227462619169522</v>
      </c>
      <c r="E27" s="145">
        <v>17.508121039961825</v>
      </c>
      <c r="F27" s="145">
        <v>17.771870985307185</v>
      </c>
      <c r="G27" s="145">
        <v>17.98590608600679</v>
      </c>
      <c r="H27" s="145">
        <v>18.314081404175372</v>
      </c>
      <c r="I27" s="145">
        <v>18.607886407939095</v>
      </c>
      <c r="J27" s="145">
        <v>18.78108453774319</v>
      </c>
      <c r="K27" s="145">
        <v>18.96106091977502</v>
      </c>
      <c r="L27" s="145">
        <v>19.232850066659594</v>
      </c>
    </row>
    <row r="28" spans="2:12" ht="12.75">
      <c r="B28" t="s">
        <v>55</v>
      </c>
      <c r="C28" s="145">
        <v>95.67233022526163</v>
      </c>
      <c r="D28" s="145">
        <v>97.23689025051392</v>
      </c>
      <c r="E28" s="145">
        <v>98.82100932038186</v>
      </c>
      <c r="F28" s="145">
        <v>100.30969195786955</v>
      </c>
      <c r="G28" s="145">
        <v>101.51776931996042</v>
      </c>
      <c r="H28" s="145">
        <v>103.37008780127744</v>
      </c>
      <c r="I28" s="145">
        <v>105.02841007064262</v>
      </c>
      <c r="J28" s="145">
        <v>106.00599150045895</v>
      </c>
      <c r="K28" s="145">
        <v>107.02183138902386</v>
      </c>
      <c r="L28" s="145">
        <v>108.5558896558222</v>
      </c>
    </row>
    <row r="29" spans="2:12" ht="12.75">
      <c r="B29" t="s">
        <v>56</v>
      </c>
      <c r="C29" s="145">
        <v>28.830335645542164</v>
      </c>
      <c r="D29" s="145">
        <v>29.301807287963925</v>
      </c>
      <c r="E29" s="145">
        <v>29.779172941954634</v>
      </c>
      <c r="F29" s="145">
        <v>30.2277793468306</v>
      </c>
      <c r="G29" s="145">
        <v>30.59182688024862</v>
      </c>
      <c r="H29" s="145">
        <v>31.15001296616367</v>
      </c>
      <c r="I29" s="145">
        <v>31.649739350184067</v>
      </c>
      <c r="J29" s="145">
        <v>31.94432818977953</v>
      </c>
      <c r="K29" s="145">
        <v>32.25044600754878</v>
      </c>
      <c r="L29" s="145">
        <v>32.71272611118461</v>
      </c>
    </row>
    <row r="30" spans="2:12" ht="12.75">
      <c r="B30" t="s">
        <v>57</v>
      </c>
      <c r="C30" s="145">
        <v>120.9762132248447</v>
      </c>
      <c r="D30" s="145">
        <v>122.9545756915301</v>
      </c>
      <c r="E30" s="145">
        <v>124.95767027403548</v>
      </c>
      <c r="F30" s="145">
        <v>126.84008693256986</v>
      </c>
      <c r="G30" s="145">
        <v>128.36768246833557</v>
      </c>
      <c r="H30" s="145">
        <v>130.70991114645508</v>
      </c>
      <c r="I30" s="145">
        <v>132.80683455139228</v>
      </c>
      <c r="J30" s="145">
        <v>134.0429714701822</v>
      </c>
      <c r="K30" s="145">
        <v>135.3274856308803</v>
      </c>
      <c r="L30" s="145">
        <v>137.26727908575455</v>
      </c>
    </row>
    <row r="31" spans="2:12" ht="12.75">
      <c r="B31" t="s">
        <v>58</v>
      </c>
      <c r="C31" s="145">
        <v>95.18383466215737</v>
      </c>
      <c r="D31" s="145">
        <v>96.7404061641998</v>
      </c>
      <c r="E31" s="145">
        <v>98.31643684387971</v>
      </c>
      <c r="F31" s="145">
        <v>99.79751838226622</v>
      </c>
      <c r="G31" s="145">
        <v>100.99942739421991</v>
      </c>
      <c r="H31" s="145">
        <v>102.84228807977249</v>
      </c>
      <c r="I31" s="145">
        <v>104.49214308311755</v>
      </c>
      <c r="J31" s="145">
        <v>105.46473305730701</v>
      </c>
      <c r="K31" s="145">
        <v>106.47538614549589</v>
      </c>
      <c r="L31" s="145">
        <v>108.00161162871814</v>
      </c>
    </row>
    <row r="32" spans="2:12" ht="12.75">
      <c r="B32" t="s">
        <v>59</v>
      </c>
      <c r="C32" s="145">
        <v>72.64354281711384</v>
      </c>
      <c r="D32" s="145">
        <v>73.83150576227006</v>
      </c>
      <c r="E32" s="145">
        <v>75.03431979646793</v>
      </c>
      <c r="F32" s="145">
        <v>76.16466940395429</v>
      </c>
      <c r="G32" s="145">
        <v>77.08195676773862</v>
      </c>
      <c r="H32" s="145">
        <v>78.48841333247017</v>
      </c>
      <c r="I32" s="145">
        <v>79.74756950119277</v>
      </c>
      <c r="J32" s="145">
        <v>80.48984240587558</v>
      </c>
      <c r="K32" s="145">
        <v>81.2611647753271</v>
      </c>
      <c r="L32" s="145">
        <v>82.42596788115432</v>
      </c>
    </row>
    <row r="33" spans="2:12" ht="12.75">
      <c r="B33" t="s">
        <v>60</v>
      </c>
      <c r="C33" s="145">
        <v>36.42162425986411</v>
      </c>
      <c r="D33" s="145">
        <v>37.01723865785748</v>
      </c>
      <c r="E33" s="145">
        <v>37.62029901407301</v>
      </c>
      <c r="F33" s="145">
        <v>38.18702755028717</v>
      </c>
      <c r="G33" s="145">
        <v>38.64693209797951</v>
      </c>
      <c r="H33" s="145">
        <v>39.35209363817911</v>
      </c>
      <c r="I33" s="145">
        <v>39.983402507257296</v>
      </c>
      <c r="J33" s="145">
        <v>40.35555925766108</v>
      </c>
      <c r="K33" s="145">
        <v>40.74228067065875</v>
      </c>
      <c r="L33" s="145">
        <v>41.326283314417026</v>
      </c>
    </row>
    <row r="34" spans="2:12" ht="12.75">
      <c r="B34" t="s">
        <v>61</v>
      </c>
      <c r="C34" s="145">
        <v>634.2883926174575</v>
      </c>
      <c r="D34" s="145">
        <v>644.6611123080329</v>
      </c>
      <c r="E34" s="145">
        <v>655.1635045480401</v>
      </c>
      <c r="F34" s="145">
        <v>665.0331723509078</v>
      </c>
      <c r="G34" s="145">
        <v>673.0424833643842</v>
      </c>
      <c r="H34" s="145">
        <v>685.3229839998749</v>
      </c>
      <c r="I34" s="145">
        <v>696.3173285946053</v>
      </c>
      <c r="J34" s="145">
        <v>702.7984977300379</v>
      </c>
      <c r="K34" s="145">
        <v>709.5333127863602</v>
      </c>
      <c r="L34" s="145">
        <v>719.7038119258502</v>
      </c>
    </row>
    <row r="35" spans="2:12" ht="12.75">
      <c r="B35" t="s">
        <v>62</v>
      </c>
      <c r="C35" s="145">
        <v>370.1921292477889</v>
      </c>
      <c r="D35" s="145">
        <v>376.2459988015085</v>
      </c>
      <c r="E35" s="145">
        <v>382.37554963481307</v>
      </c>
      <c r="F35" s="145">
        <v>388.1358211161098</v>
      </c>
      <c r="G35" s="145">
        <v>392.8103255409052</v>
      </c>
      <c r="H35" s="145">
        <v>399.97764049005775</v>
      </c>
      <c r="I35" s="145">
        <v>406.3943113334447</v>
      </c>
      <c r="J35" s="145">
        <v>410.1769405446777</v>
      </c>
      <c r="K35" s="145">
        <v>414.10760608232323</v>
      </c>
      <c r="L35" s="145">
        <v>420.04345289235835</v>
      </c>
    </row>
    <row r="36" spans="2:12" ht="12.75">
      <c r="B36" t="s">
        <v>63</v>
      </c>
      <c r="C36" s="145">
        <v>70.05601901970016</v>
      </c>
      <c r="D36" s="145">
        <v>71.20166736576287</v>
      </c>
      <c r="E36" s="145">
        <v>72.36163781308909</v>
      </c>
      <c r="F36" s="145">
        <v>73.45172497748219</v>
      </c>
      <c r="G36" s="145">
        <v>74.33633906032763</v>
      </c>
      <c r="H36" s="145">
        <v>75.6926984011334</v>
      </c>
      <c r="I36" s="145">
        <v>76.90700410655421</v>
      </c>
      <c r="J36" s="145">
        <v>77.62283765089528</v>
      </c>
      <c r="K36" s="145">
        <v>78.3666859337448</v>
      </c>
      <c r="L36" s="145">
        <v>79.48999938145862</v>
      </c>
    </row>
    <row r="37" spans="2:12" ht="12.75">
      <c r="B37" t="s">
        <v>64</v>
      </c>
      <c r="C37" s="145">
        <v>9.847139906047259</v>
      </c>
      <c r="D37" s="145">
        <v>10.008173314806024</v>
      </c>
      <c r="E37" s="145">
        <v>10.171219851585247</v>
      </c>
      <c r="F37" s="145">
        <v>10.324443528405173</v>
      </c>
      <c r="G37" s="145">
        <v>10.448785715679463</v>
      </c>
      <c r="H37" s="145">
        <v>10.639436859987743</v>
      </c>
      <c r="I37" s="145">
        <v>10.810120811735382</v>
      </c>
      <c r="J37" s="145">
        <v>10.910739047815653</v>
      </c>
      <c r="K37" s="145">
        <v>11.015295061882519</v>
      </c>
      <c r="L37" s="145">
        <v>11.173189056328185</v>
      </c>
    </row>
    <row r="38" spans="2:12" ht="12.75">
      <c r="B38" t="s">
        <v>65</v>
      </c>
      <c r="C38" s="145">
        <v>21.181833298624937</v>
      </c>
      <c r="D38" s="145">
        <v>21.528226551120795</v>
      </c>
      <c r="E38" s="145">
        <v>21.878950171880437</v>
      </c>
      <c r="F38" s="145">
        <v>22.208544187073507</v>
      </c>
      <c r="G38" s="145">
        <v>22.476012254752018</v>
      </c>
      <c r="H38" s="145">
        <v>22.886115167421114</v>
      </c>
      <c r="I38" s="145">
        <v>23.253267360561864</v>
      </c>
      <c r="J38" s="145">
        <v>23.469703678496693</v>
      </c>
      <c r="K38" s="145">
        <v>23.69461041095542</v>
      </c>
      <c r="L38" s="145">
        <v>24.034250580701382</v>
      </c>
    </row>
    <row r="39" spans="2:12" ht="12.75">
      <c r="B39" t="s">
        <v>66</v>
      </c>
      <c r="C39" s="145">
        <v>13.890001531729682</v>
      </c>
      <c r="D39" s="145">
        <v>14.117149141661098</v>
      </c>
      <c r="E39" s="145">
        <v>14.347136393514383</v>
      </c>
      <c r="F39" s="145">
        <v>14.563267892206609</v>
      </c>
      <c r="G39" s="145">
        <v>14.738660258739136</v>
      </c>
      <c r="H39" s="145">
        <v>15.007585521478804</v>
      </c>
      <c r="I39" s="145">
        <v>15.24834582079784</v>
      </c>
      <c r="J39" s="145">
        <v>15.390274082872866</v>
      </c>
      <c r="K39" s="145">
        <v>15.537756825008827</v>
      </c>
      <c r="L39" s="145">
        <v>15.76047609635323</v>
      </c>
    </row>
    <row r="40" spans="2:12" ht="12.75">
      <c r="B40" t="s">
        <v>67</v>
      </c>
      <c r="C40" s="145">
        <v>29.5575171489827</v>
      </c>
      <c r="D40" s="145">
        <v>30.04088062166204</v>
      </c>
      <c r="E40" s="145">
        <v>30.53028676932676</v>
      </c>
      <c r="F40" s="145">
        <v>30.990208279373945</v>
      </c>
      <c r="G40" s="145">
        <v>31.36343810730041</v>
      </c>
      <c r="H40" s="145">
        <v>31.93570320367672</v>
      </c>
      <c r="I40" s="145">
        <v>32.44803408137033</v>
      </c>
      <c r="J40" s="145">
        <v>32.75005327342189</v>
      </c>
      <c r="K40" s="145">
        <v>33.063892236643355</v>
      </c>
      <c r="L40" s="145">
        <v>33.5378323342836</v>
      </c>
    </row>
    <row r="41" spans="2:12" ht="12.75">
      <c r="B41" t="s">
        <v>68</v>
      </c>
      <c r="C41" s="145">
        <v>1410.0531951713028</v>
      </c>
      <c r="D41" s="145">
        <v>1433.1122432518707</v>
      </c>
      <c r="E41" s="145">
        <v>1456.4595595630742</v>
      </c>
      <c r="F41" s="145">
        <v>1478.4002994263465</v>
      </c>
      <c r="G41" s="145">
        <v>1496.2053778687712</v>
      </c>
      <c r="H41" s="145">
        <v>1523.5055135182974</v>
      </c>
      <c r="I41" s="145">
        <v>1547.9464632582747</v>
      </c>
      <c r="J41" s="145">
        <v>1562.354409792106</v>
      </c>
      <c r="K41" s="145">
        <v>1577.3262232441339</v>
      </c>
      <c r="L41" s="145">
        <v>1599.9357254438282</v>
      </c>
    </row>
    <row r="42" spans="2:12" ht="12.75">
      <c r="B42" t="s">
        <v>69</v>
      </c>
      <c r="C42" s="145">
        <v>68.1146984860615</v>
      </c>
      <c r="D42" s="145">
        <v>69.22859980039644</v>
      </c>
      <c r="E42" s="145">
        <v>70.35642633661666</v>
      </c>
      <c r="F42" s="145">
        <v>71.41630612375218</v>
      </c>
      <c r="G42" s="145">
        <v>72.27640668859583</v>
      </c>
      <c r="H42" s="145">
        <v>73.59517999074076</v>
      </c>
      <c r="I42" s="145">
        <v>74.77583610212191</v>
      </c>
      <c r="J42" s="145">
        <v>75.47183320160438</v>
      </c>
      <c r="K42" s="145">
        <v>76.19506872390008</v>
      </c>
      <c r="L42" s="145">
        <v>77.28725406167737</v>
      </c>
    </row>
    <row r="43" spans="2:12" ht="12.75">
      <c r="B43" t="s">
        <v>70</v>
      </c>
      <c r="C43" s="145">
        <v>327.3874090291083</v>
      </c>
      <c r="D43" s="145">
        <v>332.74127938777775</v>
      </c>
      <c r="E43" s="145">
        <v>338.16208012145455</v>
      </c>
      <c r="F43" s="145">
        <v>343.25630068037873</v>
      </c>
      <c r="G43" s="145">
        <v>347.39029968040745</v>
      </c>
      <c r="H43" s="145">
        <v>353.7288695351113</v>
      </c>
      <c r="I43" s="145">
        <v>359.40359105411727</v>
      </c>
      <c r="J43" s="145">
        <v>362.7488409363871</v>
      </c>
      <c r="K43" s="145">
        <v>366.22500994285576</v>
      </c>
      <c r="L43" s="145">
        <v>371.4745043377793</v>
      </c>
    </row>
    <row r="44" spans="2:12" ht="12.75">
      <c r="B44" t="s">
        <v>71</v>
      </c>
      <c r="C44" s="145">
        <v>35.80296259457575</v>
      </c>
      <c r="D44" s="145">
        <v>36.38845982171746</v>
      </c>
      <c r="E44" s="145">
        <v>36.98127652922628</v>
      </c>
      <c r="F44" s="145">
        <v>37.53837855297413</v>
      </c>
      <c r="G44" s="145">
        <v>37.990471112070935</v>
      </c>
      <c r="H44" s="145">
        <v>38.68365470176387</v>
      </c>
      <c r="I44" s="145">
        <v>39.30424008982789</v>
      </c>
      <c r="J44" s="145">
        <v>39.67007534525083</v>
      </c>
      <c r="K44" s="145">
        <v>40.05022786632703</v>
      </c>
      <c r="L44" s="145">
        <v>40.62431057775217</v>
      </c>
    </row>
    <row r="45" spans="2:12" ht="12.75">
      <c r="B45" t="s">
        <v>72</v>
      </c>
      <c r="C45" s="145">
        <v>6.65874291742599</v>
      </c>
      <c r="D45" s="145">
        <v>6.767635456810231</v>
      </c>
      <c r="E45" s="145">
        <v>6.877889295218961</v>
      </c>
      <c r="F45" s="145">
        <v>6.98150080907387</v>
      </c>
      <c r="G45" s="145">
        <v>7.0655823461241845</v>
      </c>
      <c r="H45" s="145">
        <v>7.194502719854459</v>
      </c>
      <c r="I45" s="145">
        <v>7.30992106118623</v>
      </c>
      <c r="J45" s="145">
        <v>7.377960204862046</v>
      </c>
      <c r="K45" s="145">
        <v>7.448662116765875</v>
      </c>
      <c r="L45" s="145">
        <v>7.5554317501061625</v>
      </c>
    </row>
    <row r="46" spans="2:12" ht="12.75">
      <c r="B46" t="s">
        <v>73</v>
      </c>
      <c r="C46" s="145">
        <v>112.96794853428206</v>
      </c>
      <c r="D46" s="145">
        <v>114.81534930308686</v>
      </c>
      <c r="E46" s="145">
        <v>116.68584499536973</v>
      </c>
      <c r="F46" s="145">
        <v>118.44365128251276</v>
      </c>
      <c r="G46" s="145">
        <v>119.87012454750779</v>
      </c>
      <c r="H46" s="145">
        <v>122.0573046692194</v>
      </c>
      <c r="I46" s="145">
        <v>124.01541799558882</v>
      </c>
      <c r="J46" s="145">
        <v>125.16972633522619</v>
      </c>
      <c r="K46" s="145">
        <v>126.36920948756789</v>
      </c>
      <c r="L46" s="145">
        <v>128.18059439817085</v>
      </c>
    </row>
    <row r="47" spans="2:12" ht="12.75">
      <c r="B47" t="s">
        <v>74</v>
      </c>
      <c r="C47" s="145">
        <v>98.734892865298</v>
      </c>
      <c r="D47" s="145">
        <v>100.34953595082644</v>
      </c>
      <c r="E47" s="145">
        <v>101.98436418466399</v>
      </c>
      <c r="F47" s="145">
        <v>103.5207009747965</v>
      </c>
      <c r="G47" s="145">
        <v>104.76745004674017</v>
      </c>
      <c r="H47" s="145">
        <v>106.67906301126851</v>
      </c>
      <c r="I47" s="145">
        <v>108.39046975986966</v>
      </c>
      <c r="J47" s="145">
        <v>109.39934450466534</v>
      </c>
      <c r="K47" s="145">
        <v>110.44770239800397</v>
      </c>
      <c r="L47" s="145">
        <v>112.03086733466677</v>
      </c>
    </row>
    <row r="48" spans="2:12" ht="12.75">
      <c r="B48" t="s">
        <v>75</v>
      </c>
      <c r="C48" s="145">
        <v>2.9651142408358497</v>
      </c>
      <c r="D48" s="145">
        <v>3.0136036964662836</v>
      </c>
      <c r="E48" s="145">
        <v>3.0626993336498423</v>
      </c>
      <c r="F48" s="145">
        <v>3.1088371676307514</v>
      </c>
      <c r="G48" s="145">
        <v>3.1462783732743578</v>
      </c>
      <c r="H48" s="145">
        <v>3.2036861514123496</v>
      </c>
      <c r="I48" s="145">
        <v>3.2550815231484886</v>
      </c>
      <c r="J48" s="145">
        <v>3.2853791087962945</v>
      </c>
      <c r="K48" s="145">
        <v>3.3168624155465425</v>
      </c>
      <c r="L48" s="145">
        <v>3.3644065487608774</v>
      </c>
    </row>
    <row r="49" spans="2:12" ht="12.75">
      <c r="B49" t="s">
        <v>76</v>
      </c>
      <c r="C49" s="145">
        <v>73.21004230246515</v>
      </c>
      <c r="D49" s="145">
        <v>74.40726939376498</v>
      </c>
      <c r="E49" s="145">
        <v>75.61946338803806</v>
      </c>
      <c r="F49" s="145">
        <v>76.75862785292367</v>
      </c>
      <c r="G49" s="145">
        <v>77.68306854100017</v>
      </c>
      <c r="H49" s="145">
        <v>79.10049314073099</v>
      </c>
      <c r="I49" s="145">
        <v>80.36946864499114</v>
      </c>
      <c r="J49" s="145">
        <v>81.1175300506499</v>
      </c>
      <c r="K49" s="145">
        <v>81.89486745885627</v>
      </c>
      <c r="L49" s="145">
        <v>83.0687541023855</v>
      </c>
    </row>
    <row r="50" spans="2:12" ht="12.75">
      <c r="B50" t="s">
        <v>77</v>
      </c>
      <c r="C50" s="145">
        <v>29.920083323619988</v>
      </c>
      <c r="D50" s="145">
        <v>30.409375956193426</v>
      </c>
      <c r="E50" s="145">
        <v>30.904785385998128</v>
      </c>
      <c r="F50" s="145">
        <v>31.370348505984694</v>
      </c>
      <c r="G50" s="145">
        <v>31.74815654358587</v>
      </c>
      <c r="H50" s="145">
        <v>32.327441308286346</v>
      </c>
      <c r="I50" s="145">
        <v>32.84605667346034</v>
      </c>
      <c r="J50" s="145">
        <v>33.1517805725946</v>
      </c>
      <c r="K50" s="145">
        <v>33.46946922967817</v>
      </c>
      <c r="L50" s="145">
        <v>33.949222895736305</v>
      </c>
    </row>
    <row r="51" spans="2:12" ht="12.75">
      <c r="B51" t="s">
        <v>78</v>
      </c>
      <c r="C51" s="145">
        <v>1.6910432398546162</v>
      </c>
      <c r="D51" s="145">
        <v>1.7186974074474846</v>
      </c>
      <c r="E51" s="145">
        <v>1.7466972882690102</v>
      </c>
      <c r="F51" s="145">
        <v>1.7730102954309053</v>
      </c>
      <c r="G51" s="145">
        <v>1.7943635022732085</v>
      </c>
      <c r="H51" s="145">
        <v>1.8271039052561167</v>
      </c>
      <c r="I51" s="145">
        <v>1.8564153546219637</v>
      </c>
      <c r="J51" s="145">
        <v>1.8736944620128466</v>
      </c>
      <c r="K51" s="145">
        <v>1.8916498015795502</v>
      </c>
      <c r="L51" s="145">
        <v>1.9187648394959929</v>
      </c>
    </row>
    <row r="52" spans="2:12" ht="12.75">
      <c r="B52" t="s">
        <v>79</v>
      </c>
      <c r="C52" s="145">
        <v>2.674775124577734</v>
      </c>
      <c r="D52" s="145">
        <v>2.7185165723568385</v>
      </c>
      <c r="E52" s="145">
        <v>2.76280484538704</v>
      </c>
      <c r="F52" s="145">
        <v>2.804424938445999</v>
      </c>
      <c r="G52" s="145">
        <v>2.838199962730219</v>
      </c>
      <c r="H52" s="145">
        <v>2.8899864655252996</v>
      </c>
      <c r="I52" s="145">
        <v>2.9363492868780097</v>
      </c>
      <c r="J52" s="145">
        <v>2.963680182703012</v>
      </c>
      <c r="K52" s="145">
        <v>2.992080695767654</v>
      </c>
      <c r="L52" s="145">
        <v>3.03496938554895</v>
      </c>
    </row>
    <row r="53" spans="2:12" ht="12.75">
      <c r="B53" t="s">
        <v>80</v>
      </c>
      <c r="C53" s="145">
        <v>5365.137774362468</v>
      </c>
      <c r="D53" s="145">
        <v>5452.875577674821</v>
      </c>
      <c r="E53" s="145">
        <v>5541.710218169365</v>
      </c>
      <c r="F53" s="145">
        <v>5625.192949630147</v>
      </c>
      <c r="G53" s="145">
        <v>5692.939825601968</v>
      </c>
      <c r="H53" s="145">
        <v>5796.814622326001</v>
      </c>
      <c r="I53" s="145">
        <v>5889.810449107781</v>
      </c>
      <c r="J53" s="145">
        <v>5944.631514344446</v>
      </c>
      <c r="K53" s="145">
        <v>6001.598047364091</v>
      </c>
      <c r="L53" s="145">
        <v>6087.625365146507</v>
      </c>
    </row>
    <row r="54" spans="2:12" ht="12.75">
      <c r="B54" t="s">
        <v>81</v>
      </c>
      <c r="C54" s="145">
        <v>31.729011789329856</v>
      </c>
      <c r="D54" s="145">
        <v>32.247886404063934</v>
      </c>
      <c r="E54" s="145">
        <v>32.77324762945897</v>
      </c>
      <c r="F54" s="145">
        <v>33.26695807681824</v>
      </c>
      <c r="G54" s="145">
        <v>33.66760788616178</v>
      </c>
      <c r="H54" s="145">
        <v>34.28191543770696</v>
      </c>
      <c r="I54" s="145">
        <v>34.831885598476624</v>
      </c>
      <c r="J54" s="145">
        <v>35.156093158161234</v>
      </c>
      <c r="K54" s="145">
        <v>35.4929888491563</v>
      </c>
      <c r="L54" s="145">
        <v>36.001747784139475</v>
      </c>
    </row>
    <row r="55" spans="2:12" ht="12.75">
      <c r="B55" t="s">
        <v>82</v>
      </c>
      <c r="C55" s="145">
        <v>9.270412861101073</v>
      </c>
      <c r="D55" s="145">
        <v>9.422014869183382</v>
      </c>
      <c r="E55" s="145">
        <v>9.575512100454349</v>
      </c>
      <c r="F55" s="145">
        <v>9.719761776783647</v>
      </c>
      <c r="G55" s="145">
        <v>9.836821493928229</v>
      </c>
      <c r="H55" s="145">
        <v>10.016306586761502</v>
      </c>
      <c r="I55" s="145">
        <v>10.17699392507109</v>
      </c>
      <c r="J55" s="145">
        <v>10.271719154804753</v>
      </c>
      <c r="K55" s="145">
        <v>10.370151534841893</v>
      </c>
      <c r="L55" s="145">
        <v>10.518797997750461</v>
      </c>
    </row>
    <row r="56" spans="2:12" ht="12.75">
      <c r="B56" t="s">
        <v>83</v>
      </c>
      <c r="C56" s="145">
        <v>1313.20979026689</v>
      </c>
      <c r="D56" s="145">
        <v>1334.685127365756</v>
      </c>
      <c r="E56" s="145">
        <v>1356.4289342386628</v>
      </c>
      <c r="F56" s="145">
        <v>1376.8627692831967</v>
      </c>
      <c r="G56" s="145">
        <v>1393.4449829238824</v>
      </c>
      <c r="H56" s="145">
        <v>1418.8701268357167</v>
      </c>
      <c r="I56" s="145">
        <v>1441.6324556555594</v>
      </c>
      <c r="J56" s="145">
        <v>1455.0508546994129</v>
      </c>
      <c r="K56" s="145">
        <v>1468.9943939010413</v>
      </c>
      <c r="L56" s="145">
        <v>1490.0510602334716</v>
      </c>
    </row>
    <row r="57" spans="2:12" ht="12.75">
      <c r="B57" t="s">
        <v>84</v>
      </c>
      <c r="C57" s="145">
        <v>59.23118037527863</v>
      </c>
      <c r="D57" s="145">
        <v>60.1998066943562</v>
      </c>
      <c r="E57" s="145">
        <v>61.180542108057786</v>
      </c>
      <c r="F57" s="145">
        <v>62.102192386826644</v>
      </c>
      <c r="G57" s="145">
        <v>62.85011864693566</v>
      </c>
      <c r="H57" s="145">
        <v>63.99689755177707</v>
      </c>
      <c r="I57" s="145">
        <v>65.02357250811858</v>
      </c>
      <c r="J57" s="145">
        <v>65.628797674733</v>
      </c>
      <c r="K57" s="145">
        <v>66.25770882940354</v>
      </c>
      <c r="L57" s="145">
        <v>67.2074513693101</v>
      </c>
    </row>
    <row r="58" spans="2:12" ht="12.75">
      <c r="B58" t="s">
        <v>85</v>
      </c>
      <c r="C58" s="145">
        <v>6.262583518427741</v>
      </c>
      <c r="D58" s="145">
        <v>6.364997537242438</v>
      </c>
      <c r="E58" s="145">
        <v>6.468691865109479</v>
      </c>
      <c r="F58" s="145">
        <v>6.566139051017346</v>
      </c>
      <c r="G58" s="145">
        <v>6.645218188726258</v>
      </c>
      <c r="H58" s="145">
        <v>6.766468493434652</v>
      </c>
      <c r="I58" s="145">
        <v>6.875020064070755</v>
      </c>
      <c r="J58" s="145">
        <v>6.93901124454973</v>
      </c>
      <c r="K58" s="145">
        <v>7.005506772865066</v>
      </c>
      <c r="L58" s="145">
        <v>7.10592418713039</v>
      </c>
    </row>
    <row r="59" spans="2:12" ht="12.75">
      <c r="B59" t="s">
        <v>86</v>
      </c>
      <c r="C59" s="145">
        <v>10.913440228962507</v>
      </c>
      <c r="D59" s="145">
        <v>11.091911185821322</v>
      </c>
      <c r="E59" s="145">
        <v>11.272613262836256</v>
      </c>
      <c r="F59" s="145">
        <v>11.442428808729861</v>
      </c>
      <c r="G59" s="145">
        <v>11.580235424834004</v>
      </c>
      <c r="H59" s="145">
        <v>11.791531282092409</v>
      </c>
      <c r="I59" s="145">
        <v>11.980697793710371</v>
      </c>
      <c r="J59" s="145">
        <v>12.092211503872175</v>
      </c>
      <c r="K59" s="145">
        <v>12.20808939542082</v>
      </c>
      <c r="L59" s="145">
        <v>12.383080985601916</v>
      </c>
    </row>
    <row r="60" spans="2:12" ht="12.75">
      <c r="B60" t="s">
        <v>87</v>
      </c>
      <c r="C60" s="145">
        <v>47.02612389693011</v>
      </c>
      <c r="D60" s="145">
        <v>47.79515704808744</v>
      </c>
      <c r="E60" s="145">
        <v>48.57380411847551</v>
      </c>
      <c r="F60" s="145">
        <v>49.30554101658254</v>
      </c>
      <c r="G60" s="145">
        <v>49.89935111374437</v>
      </c>
      <c r="H60" s="145">
        <v>50.80982709142666</v>
      </c>
      <c r="I60" s="145">
        <v>51.62494749579635</v>
      </c>
      <c r="J60" s="145">
        <v>52.10546119635783</v>
      </c>
      <c r="K60" s="145">
        <v>52.60478019848331</v>
      </c>
      <c r="L60" s="145">
        <v>53.358820723572556</v>
      </c>
    </row>
    <row r="61" spans="2:12" ht="12.75">
      <c r="B61" t="s">
        <v>88</v>
      </c>
      <c r="C61" s="145">
        <v>49.604802237396875</v>
      </c>
      <c r="D61" s="145">
        <v>50.41600533507876</v>
      </c>
      <c r="E61" s="145">
        <v>51.23734953142342</v>
      </c>
      <c r="F61" s="145">
        <v>52.009211235355494</v>
      </c>
      <c r="G61" s="145">
        <v>52.635582919758875</v>
      </c>
      <c r="H61" s="145">
        <v>53.59598486387443</v>
      </c>
      <c r="I61" s="145">
        <v>54.45580241011844</v>
      </c>
      <c r="J61" s="145">
        <v>54.96266508799838</v>
      </c>
      <c r="K61" s="145">
        <v>55.48936425648813</v>
      </c>
      <c r="L61" s="145">
        <v>56.28475260718477</v>
      </c>
    </row>
    <row r="62" spans="2:12" ht="12.75">
      <c r="B62" t="s">
        <v>89</v>
      </c>
      <c r="C62" s="145">
        <v>297.97238788263246</v>
      </c>
      <c r="D62" s="145">
        <v>302.8452250510433</v>
      </c>
      <c r="E62" s="145">
        <v>307.7789790510513</v>
      </c>
      <c r="F62" s="145">
        <v>312.4154953692719</v>
      </c>
      <c r="G62" s="145">
        <v>316.17806387242854</v>
      </c>
      <c r="H62" s="145">
        <v>321.9471275055356</v>
      </c>
      <c r="I62" s="145">
        <v>327.1119880803564</v>
      </c>
      <c r="J62" s="145">
        <v>330.15667479705115</v>
      </c>
      <c r="K62" s="145">
        <v>333.3205178495766</v>
      </c>
      <c r="L62" s="145">
        <v>338.0983569994408</v>
      </c>
    </row>
    <row r="63" spans="2:12" ht="12.75">
      <c r="B63" t="s">
        <v>90</v>
      </c>
      <c r="C63" s="145">
        <v>9.031666823689676</v>
      </c>
      <c r="D63" s="145">
        <v>9.179364541937694</v>
      </c>
      <c r="E63" s="145">
        <v>9.328908674649984</v>
      </c>
      <c r="F63" s="145">
        <v>9.469443409785454</v>
      </c>
      <c r="G63" s="145">
        <v>9.583488423698638</v>
      </c>
      <c r="H63" s="145">
        <v>9.758351138291543</v>
      </c>
      <c r="I63" s="145">
        <v>9.914900207264221</v>
      </c>
      <c r="J63" s="145">
        <v>10.007185926095767</v>
      </c>
      <c r="K63" s="145">
        <v>10.10308332295158</v>
      </c>
      <c r="L63" s="145">
        <v>10.24790161180508</v>
      </c>
    </row>
    <row r="64" spans="2:12" ht="12.75">
      <c r="B64" t="s">
        <v>91</v>
      </c>
      <c r="C64" s="145">
        <v>675.6925863533819</v>
      </c>
      <c r="D64" s="145">
        <v>686.742401984283</v>
      </c>
      <c r="E64" s="145">
        <v>697.9303547485835</v>
      </c>
      <c r="F64" s="145">
        <v>708.4442809717144</v>
      </c>
      <c r="G64" s="145">
        <v>716.976412627588</v>
      </c>
      <c r="H64" s="145">
        <v>730.0585426692037</v>
      </c>
      <c r="I64" s="145">
        <v>741.7705607684442</v>
      </c>
      <c r="J64" s="145">
        <v>748.6747986304088</v>
      </c>
      <c r="K64" s="145">
        <v>755.8492395582008</v>
      </c>
      <c r="L64" s="145">
        <v>766.6836343667017</v>
      </c>
    </row>
    <row r="65" spans="2:12" ht="12.75">
      <c r="B65" t="s">
        <v>92</v>
      </c>
      <c r="C65" s="145">
        <v>93.94232998326964</v>
      </c>
      <c r="D65" s="145">
        <v>95.47859876469079</v>
      </c>
      <c r="E65" s="145">
        <v>97.03407291321352</v>
      </c>
      <c r="F65" s="145">
        <v>98.49583636396206</v>
      </c>
      <c r="G65" s="145">
        <v>99.68206859984097</v>
      </c>
      <c r="H65" s="145">
        <v>101.50089242901166</v>
      </c>
      <c r="I65" s="145">
        <v>103.12922799354224</v>
      </c>
      <c r="J65" s="145">
        <v>104.0891322526848</v>
      </c>
      <c r="K65" s="145">
        <v>105.08660315986394</v>
      </c>
      <c r="L65" s="145">
        <v>106.59292173257786</v>
      </c>
    </row>
    <row r="66" spans="2:12" ht="12.75">
      <c r="B66" t="s">
        <v>143</v>
      </c>
      <c r="C66" s="145">
        <v>39.48748565372053</v>
      </c>
      <c r="D66" s="145">
        <v>40.133237057559775</v>
      </c>
      <c r="E66" s="145">
        <v>40.78706119770472</v>
      </c>
      <c r="F66" s="145">
        <v>41.401495215903395</v>
      </c>
      <c r="G66" s="145">
        <v>41.90011312760083</v>
      </c>
      <c r="H66" s="145">
        <v>42.66463301840845</v>
      </c>
      <c r="I66" s="145">
        <v>43.349083545186915</v>
      </c>
      <c r="J66" s="145">
        <v>43.752567317290364</v>
      </c>
      <c r="K66" s="145">
        <v>44.171841760922476</v>
      </c>
      <c r="L66" s="145">
        <v>44.80500396842326</v>
      </c>
    </row>
    <row r="67" spans="2:12" ht="12.75">
      <c r="B67" t="s">
        <v>367</v>
      </c>
      <c r="C67" s="145">
        <v>59.46683633197977</v>
      </c>
      <c r="D67" s="145">
        <v>60.439316407819604</v>
      </c>
      <c r="E67" s="145">
        <v>61.42395375527842</v>
      </c>
      <c r="F67" s="145">
        <v>62.349270892901195</v>
      </c>
      <c r="G67" s="145">
        <v>63.100172837054515</v>
      </c>
      <c r="H67" s="145">
        <v>64.25151429287385</v>
      </c>
      <c r="I67" s="145">
        <v>65.2822739570926</v>
      </c>
      <c r="J67" s="145">
        <v>65.88990706011407</v>
      </c>
      <c r="K67" s="145">
        <v>66.52132038777687</v>
      </c>
      <c r="L67" s="145">
        <v>67.47484155383005</v>
      </c>
    </row>
    <row r="68" spans="2:12" ht="12.75">
      <c r="B68" t="s">
        <v>144</v>
      </c>
      <c r="C68" s="145">
        <v>68.69992699886559</v>
      </c>
      <c r="D68" s="145">
        <v>69.82339874108301</v>
      </c>
      <c r="E68" s="145">
        <v>70.96091534803928</v>
      </c>
      <c r="F68" s="145">
        <v>72.02990142038726</v>
      </c>
      <c r="G68" s="145">
        <v>72.89739180542557</v>
      </c>
      <c r="H68" s="145">
        <v>74.22749575654193</v>
      </c>
      <c r="I68" s="145">
        <v>75.41829584030428</v>
      </c>
      <c r="J68" s="145">
        <v>76.12027281427052</v>
      </c>
      <c r="K68" s="145">
        <v>76.84972223838959</v>
      </c>
      <c r="L68" s="145">
        <v>77.95129142451592</v>
      </c>
    </row>
    <row r="69" spans="2:12" ht="12.75">
      <c r="B69" t="s">
        <v>145</v>
      </c>
      <c r="C69" s="145">
        <v>24.01707413409749</v>
      </c>
      <c r="D69" s="145">
        <v>24.40983298114612</v>
      </c>
      <c r="E69" s="145">
        <v>24.807501826973084</v>
      </c>
      <c r="F69" s="145">
        <v>25.181212817209268</v>
      </c>
      <c r="G69" s="145">
        <v>25.484482148025673</v>
      </c>
      <c r="H69" s="145">
        <v>25.94947835101356</v>
      </c>
      <c r="I69" s="145">
        <v>26.36577477431372</v>
      </c>
      <c r="J69" s="145">
        <v>26.611181629323262</v>
      </c>
      <c r="K69" s="145">
        <v>26.86619268481436</v>
      </c>
      <c r="L69" s="145">
        <v>27.251294532265675</v>
      </c>
    </row>
    <row r="70" spans="2:12" ht="12.75">
      <c r="B70" t="s">
        <v>146</v>
      </c>
      <c r="C70" s="145">
        <v>0</v>
      </c>
      <c r="D70" s="145">
        <v>0</v>
      </c>
      <c r="E70" s="145">
        <v>0</v>
      </c>
      <c r="F70" s="145">
        <v>0</v>
      </c>
      <c r="G70" s="145">
        <v>0</v>
      </c>
      <c r="H70" s="145">
        <v>0</v>
      </c>
      <c r="I70" s="145">
        <v>0</v>
      </c>
      <c r="J70" s="145">
        <v>0</v>
      </c>
      <c r="K70" s="145">
        <v>0</v>
      </c>
      <c r="L70" s="145">
        <v>0</v>
      </c>
    </row>
    <row r="71" spans="2:12" ht="12.75">
      <c r="B71" t="s">
        <v>147</v>
      </c>
      <c r="C71" s="145">
        <v>2.499231828255903</v>
      </c>
      <c r="D71" s="145">
        <v>2.5401025607145016</v>
      </c>
      <c r="E71" s="145">
        <v>2.58148423073173</v>
      </c>
      <c r="F71" s="145">
        <v>2.620372831239537</v>
      </c>
      <c r="G71" s="145">
        <v>2.6519312283980887</v>
      </c>
      <c r="H71" s="145">
        <v>2.7003190255142897</v>
      </c>
      <c r="I71" s="145">
        <v>2.7436390929501373</v>
      </c>
      <c r="J71" s="145">
        <v>2.7691762845117553</v>
      </c>
      <c r="K71" s="145">
        <v>2.795712895211376</v>
      </c>
      <c r="L71" s="145">
        <v>2.8357868354797313</v>
      </c>
    </row>
    <row r="72" spans="2:12" ht="12.75">
      <c r="B72" t="s">
        <v>148</v>
      </c>
      <c r="C72" s="145">
        <v>619.751900377122</v>
      </c>
      <c r="D72" s="145">
        <v>629.8869001897236</v>
      </c>
      <c r="E72" s="145">
        <v>640.1486007426706</v>
      </c>
      <c r="F72" s="145">
        <v>649.792077508305</v>
      </c>
      <c r="G72" s="145">
        <v>657.6178327626775</v>
      </c>
      <c r="H72" s="145">
        <v>669.6168913849245</v>
      </c>
      <c r="I72" s="145">
        <v>680.3592698286911</v>
      </c>
      <c r="J72" s="145">
        <v>686.6919048494495</v>
      </c>
      <c r="K72" s="145">
        <v>693.2723727855254</v>
      </c>
      <c r="L72" s="145">
        <v>703.2097864964591</v>
      </c>
    </row>
    <row r="73" spans="2:12" ht="12.75">
      <c r="B73" t="s">
        <v>149</v>
      </c>
      <c r="C73" s="145">
        <v>2.4495736931163257</v>
      </c>
      <c r="D73" s="145">
        <v>2.4896323503073416</v>
      </c>
      <c r="E73" s="145">
        <v>2.530191793055061</v>
      </c>
      <c r="F73" s="145">
        <v>2.5683077019871714</v>
      </c>
      <c r="G73" s="145">
        <v>2.5992390540140273</v>
      </c>
      <c r="H73" s="145">
        <v>2.6466654166041725</v>
      </c>
      <c r="I73" s="145">
        <v>2.689124742055758</v>
      </c>
      <c r="J73" s="145">
        <v>2.714154525983032</v>
      </c>
      <c r="K73" s="145">
        <v>2.740163871230377</v>
      </c>
      <c r="L73" s="145">
        <v>2.7794415679814546</v>
      </c>
    </row>
    <row r="74" spans="2:12" ht="12.75">
      <c r="B74" t="s">
        <v>151</v>
      </c>
      <c r="C74" s="145">
        <v>49.56592450291136</v>
      </c>
      <c r="D74" s="145">
        <v>50.37649182064406</v>
      </c>
      <c r="E74" s="145">
        <v>51.19719228895945</v>
      </c>
      <c r="F74" s="145">
        <v>51.968449046736495</v>
      </c>
      <c r="G74" s="145">
        <v>52.594329812701794</v>
      </c>
      <c r="H74" s="145">
        <v>53.553979042360304</v>
      </c>
      <c r="I74" s="145">
        <v>54.413122707109764</v>
      </c>
      <c r="J74" s="145">
        <v>54.91958813166498</v>
      </c>
      <c r="K74" s="145">
        <v>55.445874499992186</v>
      </c>
      <c r="L74" s="145">
        <v>56.240639465538266</v>
      </c>
    </row>
    <row r="75" spans="2:12" ht="12.75">
      <c r="B75" t="s">
        <v>152</v>
      </c>
      <c r="C75" s="145">
        <v>22.78284020943975</v>
      </c>
      <c r="D75" s="145">
        <v>23.155415236821995</v>
      </c>
      <c r="E75" s="145">
        <v>23.53264793886397</v>
      </c>
      <c r="F75" s="145">
        <v>23.88715397600755</v>
      </c>
      <c r="G75" s="145">
        <v>24.174838340299225</v>
      </c>
      <c r="H75" s="145">
        <v>24.61593845647153</v>
      </c>
      <c r="I75" s="145">
        <v>25.01084146750665</v>
      </c>
      <c r="J75" s="145">
        <v>25.243636900154534</v>
      </c>
      <c r="K75" s="145">
        <v>25.48554297482688</v>
      </c>
      <c r="L75" s="145">
        <v>25.850854494700453</v>
      </c>
    </row>
    <row r="76" spans="2:12" ht="12.75">
      <c r="B76" t="s">
        <v>153</v>
      </c>
      <c r="C76" s="145">
        <v>1065.8697572903332</v>
      </c>
      <c r="D76" s="145">
        <v>1083.3002642138647</v>
      </c>
      <c r="E76" s="145">
        <v>1100.9486752491516</v>
      </c>
      <c r="F76" s="145">
        <v>1117.533844626393</v>
      </c>
      <c r="G76" s="145">
        <v>1130.9928366012716</v>
      </c>
      <c r="H76" s="145">
        <v>1151.6292133411</v>
      </c>
      <c r="I76" s="145">
        <v>1170.1043100654686</v>
      </c>
      <c r="J76" s="145">
        <v>1180.9953846204262</v>
      </c>
      <c r="K76" s="145">
        <v>1192.3126903965183</v>
      </c>
      <c r="L76" s="145">
        <v>1209.4033822261379</v>
      </c>
    </row>
    <row r="77" spans="2:12" ht="12.75">
      <c r="B77" t="s">
        <v>154</v>
      </c>
      <c r="C77" s="145">
        <v>60.78383728672012</v>
      </c>
      <c r="D77" s="145">
        <v>61.777854697776455</v>
      </c>
      <c r="E77" s="145">
        <v>62.7842986252833</v>
      </c>
      <c r="F77" s="145">
        <v>63.73010858930907</v>
      </c>
      <c r="G77" s="145">
        <v>64.49764061904229</v>
      </c>
      <c r="H77" s="145">
        <v>65.67448061976623</v>
      </c>
      <c r="I77" s="145">
        <v>66.72806832639682</v>
      </c>
      <c r="J77" s="145">
        <v>67.34915856664253</v>
      </c>
      <c r="K77" s="145">
        <v>67.99455568773811</v>
      </c>
      <c r="L77" s="145">
        <v>68.96919430956189</v>
      </c>
    </row>
    <row r="78" spans="2:12" ht="12.75">
      <c r="B78" t="s">
        <v>155</v>
      </c>
      <c r="C78" s="145">
        <v>13.129975155601946</v>
      </c>
      <c r="D78" s="145">
        <v>13.344693812633112</v>
      </c>
      <c r="E78" s="145">
        <v>13.562096733434862</v>
      </c>
      <c r="F78" s="145">
        <v>13.76640205346592</v>
      </c>
      <c r="G78" s="145">
        <v>13.932197385438611</v>
      </c>
      <c r="H78" s="145">
        <v>14.186407725906864</v>
      </c>
      <c r="I78" s="145">
        <v>14.41399421978111</v>
      </c>
      <c r="J78" s="145">
        <v>14.548156519955514</v>
      </c>
      <c r="K78" s="145">
        <v>14.687569372841216</v>
      </c>
      <c r="L78" s="145">
        <v>14.898101998971288</v>
      </c>
    </row>
    <row r="79" spans="2:12" ht="12.75">
      <c r="B79" t="s">
        <v>156</v>
      </c>
      <c r="C79" s="145">
        <v>23.55716104724412</v>
      </c>
      <c r="D79" s="145">
        <v>23.94239878940185</v>
      </c>
      <c r="E79" s="145">
        <v>24.33245250669948</v>
      </c>
      <c r="F79" s="145">
        <v>24.699007147492306</v>
      </c>
      <c r="G79" s="145">
        <v>24.996469045925192</v>
      </c>
      <c r="H79" s="145">
        <v>25.452560840411977</v>
      </c>
      <c r="I79" s="145">
        <v>25.860885427841666</v>
      </c>
      <c r="J79" s="145">
        <v>26.101592883432602</v>
      </c>
      <c r="K79" s="145">
        <v>26.351720624617478</v>
      </c>
      <c r="L79" s="145">
        <v>26.729447994294134</v>
      </c>
    </row>
    <row r="80" spans="2:12" ht="12.75">
      <c r="B80" t="s">
        <v>157</v>
      </c>
      <c r="C80" s="145">
        <v>50.25626178388239</v>
      </c>
      <c r="D80" s="145">
        <v>51.078118406591834</v>
      </c>
      <c r="E80" s="145">
        <v>51.91024931094711</v>
      </c>
      <c r="F80" s="145">
        <v>52.69224786963746</v>
      </c>
      <c r="G80" s="145">
        <v>53.326845689315</v>
      </c>
      <c r="H80" s="145">
        <v>54.29986058594194</v>
      </c>
      <c r="I80" s="145">
        <v>55.1709701104516</v>
      </c>
      <c r="J80" s="145">
        <v>55.68448941259711</v>
      </c>
      <c r="K80" s="145">
        <v>56.218105717855124</v>
      </c>
      <c r="L80" s="145">
        <v>57.0239398986096</v>
      </c>
    </row>
    <row r="81" spans="2:12" ht="12.75">
      <c r="B81" t="s">
        <v>158</v>
      </c>
      <c r="C81" s="145">
        <v>368.6386648144202</v>
      </c>
      <c r="D81" s="145">
        <v>374.66713007049833</v>
      </c>
      <c r="E81" s="145">
        <v>380.77095901924685</v>
      </c>
      <c r="F81" s="145">
        <v>386.50705825006673</v>
      </c>
      <c r="G81" s="145">
        <v>391.1619467084657</v>
      </c>
      <c r="H81" s="145">
        <v>398.29918492724886</v>
      </c>
      <c r="I81" s="145">
        <v>404.6889290232841</v>
      </c>
      <c r="J81" s="145">
        <v>408.4556849096136</v>
      </c>
      <c r="K81" s="145">
        <v>412.36985590664153</v>
      </c>
      <c r="L81" s="145">
        <v>418.2807936865467</v>
      </c>
    </row>
    <row r="82" spans="2:12" ht="12.75">
      <c r="B82" t="s">
        <v>159</v>
      </c>
      <c r="C82" s="145">
        <v>22.864855806572702</v>
      </c>
      <c r="D82" s="145">
        <v>23.2387720610832</v>
      </c>
      <c r="E82" s="145">
        <v>23.61736275734502</v>
      </c>
      <c r="F82" s="145">
        <v>23.97314497533595</v>
      </c>
      <c r="G82" s="145">
        <v>24.261864970159476</v>
      </c>
      <c r="H82" s="145">
        <v>24.70455299587645</v>
      </c>
      <c r="I82" s="145">
        <v>25.10087761220582</v>
      </c>
      <c r="J82" s="145">
        <v>25.33451108156216</v>
      </c>
      <c r="K82" s="145">
        <v>25.57728799020349</v>
      </c>
      <c r="L82" s="145">
        <v>25.94391458941601</v>
      </c>
    </row>
    <row r="83" spans="2:12" ht="12.75">
      <c r="B83" t="s">
        <v>160</v>
      </c>
      <c r="C83" s="145">
        <v>274.9162271185403</v>
      </c>
      <c r="D83" s="145">
        <v>279.41201956166486</v>
      </c>
      <c r="E83" s="145">
        <v>283.96401528466265</v>
      </c>
      <c r="F83" s="145">
        <v>288.2417726374038</v>
      </c>
      <c r="G83" s="145">
        <v>291.7132054923511</v>
      </c>
      <c r="H83" s="145">
        <v>297.03587723146967</v>
      </c>
      <c r="I83" s="145">
        <v>301.8010972336073</v>
      </c>
      <c r="J83" s="145">
        <v>304.61019572377126</v>
      </c>
      <c r="K83" s="145">
        <v>307.5292306094403</v>
      </c>
      <c r="L83" s="145">
        <v>311.93737568017514</v>
      </c>
    </row>
    <row r="84" spans="2:12" ht="12.75">
      <c r="B84" t="s">
        <v>161</v>
      </c>
      <c r="C84" s="145">
        <v>1.9865205259569052</v>
      </c>
      <c r="D84" s="145">
        <v>2.019006727525712</v>
      </c>
      <c r="E84" s="145">
        <v>2.051899049061553</v>
      </c>
      <c r="F84" s="145">
        <v>2.0828097482056207</v>
      </c>
      <c r="G84" s="145">
        <v>2.107894017305023</v>
      </c>
      <c r="H84" s="145">
        <v>2.14635517608606</v>
      </c>
      <c r="I84" s="145">
        <v>2.1807882375468703</v>
      </c>
      <c r="J84" s="145">
        <v>2.2010865366637833</v>
      </c>
      <c r="K84" s="145">
        <v>2.222179226524777</v>
      </c>
      <c r="L84" s="145">
        <v>2.254032095874081</v>
      </c>
    </row>
    <row r="85" spans="2:12" ht="12.75">
      <c r="B85" t="s">
        <v>162</v>
      </c>
      <c r="C85" s="145">
        <v>15.978732613510877</v>
      </c>
      <c r="D85" s="145">
        <v>16.240037906717724</v>
      </c>
      <c r="E85" s="145">
        <v>16.504609857518812</v>
      </c>
      <c r="F85" s="145">
        <v>16.753242474230294</v>
      </c>
      <c r="G85" s="145">
        <v>16.955009746960403</v>
      </c>
      <c r="H85" s="145">
        <v>17.26437507399217</v>
      </c>
      <c r="I85" s="145">
        <v>17.5413400864135</v>
      </c>
      <c r="J85" s="145">
        <v>17.704611036731002</v>
      </c>
      <c r="K85" s="145">
        <v>17.87427173088677</v>
      </c>
      <c r="L85" s="145">
        <v>18.130482767045308</v>
      </c>
    </row>
    <row r="86" spans="2:12" ht="12.75">
      <c r="B86" t="s">
        <v>163</v>
      </c>
      <c r="C86" s="145">
        <v>10.753929323356992</v>
      </c>
      <c r="D86" s="145">
        <v>10.929791747676516</v>
      </c>
      <c r="E86" s="145">
        <v>11.107852682087037</v>
      </c>
      <c r="F86" s="145">
        <v>11.27518620297816</v>
      </c>
      <c r="G86" s="145">
        <v>11.410978636783042</v>
      </c>
      <c r="H86" s="145">
        <v>11.619186192567772</v>
      </c>
      <c r="I86" s="145">
        <v>11.805587845356127</v>
      </c>
      <c r="J86" s="145">
        <v>11.915471670484234</v>
      </c>
      <c r="K86" s="145">
        <v>12.029655890098752</v>
      </c>
      <c r="L86" s="145">
        <v>12.202089802184075</v>
      </c>
    </row>
    <row r="87" spans="2:12" ht="12.75">
      <c r="B87" t="s">
        <v>164</v>
      </c>
      <c r="C87" s="145">
        <v>8806.076574233335</v>
      </c>
      <c r="D87" s="145">
        <v>8950.08514342901</v>
      </c>
      <c r="E87" s="145">
        <v>9095.89400790545</v>
      </c>
      <c r="F87" s="145">
        <v>9232.918508819997</v>
      </c>
      <c r="G87" s="145">
        <v>9344.114940778138</v>
      </c>
      <c r="H87" s="145">
        <v>9514.609987234508</v>
      </c>
      <c r="I87" s="145">
        <v>9667.248820786514</v>
      </c>
      <c r="J87" s="145">
        <v>9757.229454771721</v>
      </c>
      <c r="K87" s="145">
        <v>9850.731555376993</v>
      </c>
      <c r="L87" s="145">
        <v>9991.932616696966</v>
      </c>
    </row>
    <row r="88" spans="2:12" ht="12.75">
      <c r="B88" t="s">
        <v>165</v>
      </c>
      <c r="C88" s="145">
        <v>15.454671809467474</v>
      </c>
      <c r="D88" s="145">
        <v>15.707406969775105</v>
      </c>
      <c r="E88" s="145">
        <v>15.963301649817755</v>
      </c>
      <c r="F88" s="145">
        <v>16.20377976440589</v>
      </c>
      <c r="G88" s="145">
        <v>16.398929596207854</v>
      </c>
      <c r="H88" s="145">
        <v>16.69814854643059</v>
      </c>
      <c r="I88" s="145">
        <v>16.966029827957097</v>
      </c>
      <c r="J88" s="145">
        <v>17.123945916436064</v>
      </c>
      <c r="K88" s="145">
        <v>17.28804218180111</v>
      </c>
      <c r="L88" s="145">
        <v>17.535850163420736</v>
      </c>
    </row>
    <row r="89" spans="2:12" ht="12.75">
      <c r="B89" t="s">
        <v>166</v>
      </c>
      <c r="C89" s="145">
        <v>343.775960768588</v>
      </c>
      <c r="D89" s="145">
        <v>349.39783832289066</v>
      </c>
      <c r="E89" s="145">
        <v>355.08999669233214</v>
      </c>
      <c r="F89" s="145">
        <v>360.4392267442904</v>
      </c>
      <c r="G89" s="145">
        <v>364.78016790102527</v>
      </c>
      <c r="H89" s="145">
        <v>371.4360376186841</v>
      </c>
      <c r="I89" s="145">
        <v>377.39482768967616</v>
      </c>
      <c r="J89" s="145">
        <v>380.90753606077317</v>
      </c>
      <c r="K89" s="145">
        <v>384.5577171826944</v>
      </c>
      <c r="L89" s="145">
        <v>390.06999385978463</v>
      </c>
    </row>
    <row r="90" spans="2:12" ht="12.75">
      <c r="B90" t="s">
        <v>167</v>
      </c>
      <c r="C90" s="145">
        <v>160.59468546192127</v>
      </c>
      <c r="D90" s="145">
        <v>163.22094139767714</v>
      </c>
      <c r="E90" s="145">
        <v>165.88002896417294</v>
      </c>
      <c r="F90" s="145">
        <v>168.37891782113977</v>
      </c>
      <c r="G90" s="145">
        <v>170.406785267473</v>
      </c>
      <c r="H90" s="145">
        <v>173.51606987653403</v>
      </c>
      <c r="I90" s="145">
        <v>176.29971424493348</v>
      </c>
      <c r="J90" s="145">
        <v>177.94067335887084</v>
      </c>
      <c r="K90" s="145">
        <v>179.64585276653912</v>
      </c>
      <c r="L90" s="145">
        <v>182.220908733679</v>
      </c>
    </row>
    <row r="91" spans="2:12" ht="12.75">
      <c r="B91" t="s">
        <v>168</v>
      </c>
      <c r="C91" s="145">
        <v>1079.5245737314738</v>
      </c>
      <c r="D91" s="145">
        <v>1097.1783822083976</v>
      </c>
      <c r="E91" s="145">
        <v>1115.0528863582667</v>
      </c>
      <c r="F91" s="145">
        <v>1131.8505277021275</v>
      </c>
      <c r="G91" s="145">
        <v>1145.4819423052331</v>
      </c>
      <c r="H91" s="145">
        <v>1166.382690873294</v>
      </c>
      <c r="I91" s="145">
        <v>1185.094471350793</v>
      </c>
      <c r="J91" s="145">
        <v>1196.1250710427362</v>
      </c>
      <c r="K91" s="145">
        <v>1207.5873623875843</v>
      </c>
      <c r="L91" s="145">
        <v>1224.897002412506</v>
      </c>
    </row>
    <row r="92" spans="2:12" ht="12.75">
      <c r="B92" t="s">
        <v>169</v>
      </c>
      <c r="C92" s="145">
        <v>88.82773718426706</v>
      </c>
      <c r="D92" s="145">
        <v>90.28036540399265</v>
      </c>
      <c r="E92" s="145">
        <v>91.75115337451143</v>
      </c>
      <c r="F92" s="145">
        <v>93.13333262907946</v>
      </c>
      <c r="G92" s="145">
        <v>94.25498168022523</v>
      </c>
      <c r="H92" s="145">
        <v>95.97478153095098</v>
      </c>
      <c r="I92" s="145">
        <v>97.51446405319285</v>
      </c>
      <c r="J92" s="145">
        <v>98.42210731974116</v>
      </c>
      <c r="K92" s="145">
        <v>99.36527195710579</v>
      </c>
      <c r="L92" s="145">
        <v>100.7895805761984</v>
      </c>
    </row>
    <row r="93" spans="2:12" ht="12.75">
      <c r="B93" t="s">
        <v>170</v>
      </c>
      <c r="C93" s="145">
        <v>194.3557458644349</v>
      </c>
      <c r="D93" s="145">
        <v>197.53410715177498</v>
      </c>
      <c r="E93" s="145">
        <v>200.75220210814686</v>
      </c>
      <c r="F93" s="145">
        <v>203.77642053873294</v>
      </c>
      <c r="G93" s="145">
        <v>206.23059695753946</v>
      </c>
      <c r="H93" s="145">
        <v>209.9935317493147</v>
      </c>
      <c r="I93" s="145">
        <v>213.36236849435065</v>
      </c>
      <c r="J93" s="145">
        <v>215.34829867382697</v>
      </c>
      <c r="K93" s="145">
        <v>217.41194987533964</v>
      </c>
      <c r="L93" s="145">
        <v>220.52834766706363</v>
      </c>
    </row>
    <row r="94" spans="2:12" ht="12.75">
      <c r="B94" t="s">
        <v>171</v>
      </c>
      <c r="C94" s="145">
        <v>96.43508048180804</v>
      </c>
      <c r="D94" s="145">
        <v>98.01211400444284</v>
      </c>
      <c r="E94" s="145">
        <v>99.60886250670882</v>
      </c>
      <c r="F94" s="145">
        <v>101.10941370703998</v>
      </c>
      <c r="G94" s="145">
        <v>102.32712249877923</v>
      </c>
      <c r="H94" s="145">
        <v>104.1942086396014</v>
      </c>
      <c r="I94" s="145">
        <v>105.86575192839213</v>
      </c>
      <c r="J94" s="145">
        <v>106.8511271527636</v>
      </c>
      <c r="K94" s="145">
        <v>107.87506585248727</v>
      </c>
      <c r="L94" s="145">
        <v>109.42135444056869</v>
      </c>
    </row>
    <row r="95" spans="2:12" ht="12.75">
      <c r="B95" t="s">
        <v>172</v>
      </c>
      <c r="C95" s="145">
        <v>27.031732689854852</v>
      </c>
      <c r="D95" s="145">
        <v>27.473791206463297</v>
      </c>
      <c r="E95" s="145">
        <v>27.921376032135964</v>
      </c>
      <c r="F95" s="145">
        <v>28.341995776860962</v>
      </c>
      <c r="G95" s="145">
        <v>28.683331921217594</v>
      </c>
      <c r="H95" s="145">
        <v>29.206695133188557</v>
      </c>
      <c r="I95" s="145">
        <v>29.675245697323106</v>
      </c>
      <c r="J95" s="145">
        <v>29.951456382597954</v>
      </c>
      <c r="K95" s="145">
        <v>30.238476801759106</v>
      </c>
      <c r="L95" s="145">
        <v>30.671917200891404</v>
      </c>
    </row>
    <row r="96" spans="2:12" ht="12.75">
      <c r="B96" t="s">
        <v>173</v>
      </c>
      <c r="C96" s="145">
        <v>74.71484314549963</v>
      </c>
      <c r="D96" s="145">
        <v>75.93667872328069</v>
      </c>
      <c r="E96" s="145">
        <v>77.17378884227021</v>
      </c>
      <c r="F96" s="145">
        <v>78.33636834139432</v>
      </c>
      <c r="G96" s="145">
        <v>79.27981050909032</v>
      </c>
      <c r="H96" s="145">
        <v>80.726369660114</v>
      </c>
      <c r="I96" s="145">
        <v>82.02142840853773</v>
      </c>
      <c r="J96" s="145">
        <v>82.78486589374067</v>
      </c>
      <c r="K96" s="145">
        <v>83.57818113709646</v>
      </c>
      <c r="L96" s="145">
        <v>84.77619651427007</v>
      </c>
    </row>
    <row r="97" spans="2:12" ht="12.75">
      <c r="B97" t="s">
        <v>174</v>
      </c>
      <c r="C97" s="145">
        <v>216.1539963099079</v>
      </c>
      <c r="D97" s="145">
        <v>219.68883131527204</v>
      </c>
      <c r="E97" s="145">
        <v>223.26785637692228</v>
      </c>
      <c r="F97" s="145">
        <v>226.63126040996394</v>
      </c>
      <c r="G97" s="145">
        <v>229.36068854297415</v>
      </c>
      <c r="H97" s="145">
        <v>233.54566074165123</v>
      </c>
      <c r="I97" s="145">
        <v>237.2923342558117</v>
      </c>
      <c r="J97" s="145">
        <v>239.50099931367768</v>
      </c>
      <c r="K97" s="145">
        <v>241.7961023074829</v>
      </c>
      <c r="L97" s="145">
        <v>245.26202421154827</v>
      </c>
    </row>
    <row r="98" spans="2:12" ht="12.75">
      <c r="B98" t="s">
        <v>175</v>
      </c>
      <c r="C98" s="145">
        <v>9.818684851530474</v>
      </c>
      <c r="D98" s="145">
        <v>9.979252925738397</v>
      </c>
      <c r="E98" s="145">
        <v>10.141828310676873</v>
      </c>
      <c r="F98" s="145">
        <v>10.294609220549363</v>
      </c>
      <c r="G98" s="145">
        <v>10.418592099054672</v>
      </c>
      <c r="H98" s="145">
        <v>10.60869232312045</v>
      </c>
      <c r="I98" s="145">
        <v>10.77888305336434</v>
      </c>
      <c r="J98" s="145">
        <v>10.879210535233705</v>
      </c>
      <c r="K98" s="145">
        <v>10.983464416182862</v>
      </c>
      <c r="L98" s="145">
        <v>11.14090214797128</v>
      </c>
    </row>
    <row r="99" spans="2:12" ht="12.75">
      <c r="B99" t="s">
        <v>176</v>
      </c>
      <c r="C99" s="145">
        <v>17.777905060529275</v>
      </c>
      <c r="D99" s="145">
        <v>18.068632792622186</v>
      </c>
      <c r="E99" s="145">
        <v>18.36299500123964</v>
      </c>
      <c r="F99" s="145">
        <v>18.639623139513272</v>
      </c>
      <c r="G99" s="145">
        <v>18.86410899240781</v>
      </c>
      <c r="H99" s="145">
        <v>19.20830821934399</v>
      </c>
      <c r="I99" s="145">
        <v>19.516458922845423</v>
      </c>
      <c r="J99" s="145">
        <v>19.69811384655525</v>
      </c>
      <c r="K99" s="145">
        <v>19.88687798612501</v>
      </c>
      <c r="L99" s="145">
        <v>20.171937858297536</v>
      </c>
    </row>
    <row r="100" spans="2:12" ht="12.75">
      <c r="B100" t="s">
        <v>177</v>
      </c>
      <c r="C100" s="145">
        <v>33.99849750741724</v>
      </c>
      <c r="D100" s="145">
        <v>34.55448574344642</v>
      </c>
      <c r="E100" s="145">
        <v>35.117424558896495</v>
      </c>
      <c r="F100" s="145">
        <v>35.64644870642998</v>
      </c>
      <c r="G100" s="145">
        <v>36.07575585393132</v>
      </c>
      <c r="H100" s="145">
        <v>36.734003072554735</v>
      </c>
      <c r="I100" s="145">
        <v>37.32331103033896</v>
      </c>
      <c r="J100" s="145">
        <v>37.67070823208635</v>
      </c>
      <c r="K100" s="145">
        <v>38.03170111098865</v>
      </c>
      <c r="L100" s="145">
        <v>38.57685012154557</v>
      </c>
    </row>
    <row r="101" spans="2:12" ht="12.75">
      <c r="B101" t="s">
        <v>178</v>
      </c>
      <c r="C101" s="145">
        <v>5.475394760259841</v>
      </c>
      <c r="D101" s="145">
        <v>5.564935631107329</v>
      </c>
      <c r="E101" s="145">
        <v>5.655595879837138</v>
      </c>
      <c r="F101" s="145">
        <v>5.740794234406301</v>
      </c>
      <c r="G101" s="145">
        <v>5.809933351670472</v>
      </c>
      <c r="H101" s="145">
        <v>5.915942841384539</v>
      </c>
      <c r="I101" s="145">
        <v>6.010849791420411</v>
      </c>
      <c r="J101" s="145">
        <v>6.066797464336298</v>
      </c>
      <c r="K101" s="145">
        <v>6.124934695759586</v>
      </c>
      <c r="L101" s="145">
        <v>6.212729929514047</v>
      </c>
    </row>
    <row r="102" spans="2:12" ht="12.75">
      <c r="B102" t="s">
        <v>179</v>
      </c>
      <c r="C102" s="145">
        <v>3.4258584835716226</v>
      </c>
      <c r="D102" s="145">
        <v>3.4818826362492827</v>
      </c>
      <c r="E102" s="145">
        <v>3.5386071640382144</v>
      </c>
      <c r="F102" s="145">
        <v>3.5919142804320026</v>
      </c>
      <c r="G102" s="145">
        <v>3.63517341366295</v>
      </c>
      <c r="H102" s="145">
        <v>3.701501692367516</v>
      </c>
      <c r="I102" s="145">
        <v>3.760883306692411</v>
      </c>
      <c r="J102" s="145">
        <v>3.7958887845231795</v>
      </c>
      <c r="K102" s="145">
        <v>3.8322642307153707</v>
      </c>
      <c r="L102" s="145">
        <v>3.8871961688758625</v>
      </c>
    </row>
    <row r="103" spans="2:12" ht="12.75">
      <c r="B103" t="s">
        <v>180</v>
      </c>
      <c r="C103" s="145">
        <v>84.18721372352968</v>
      </c>
      <c r="D103" s="145">
        <v>85.56395398812947</v>
      </c>
      <c r="E103" s="145">
        <v>86.95790530492594</v>
      </c>
      <c r="F103" s="145">
        <v>88.26787698716258</v>
      </c>
      <c r="G103" s="145">
        <v>89.33092904032608</v>
      </c>
      <c r="H103" s="145">
        <v>90.96088340125274</v>
      </c>
      <c r="I103" s="145">
        <v>92.42013009237883</v>
      </c>
      <c r="J103" s="145">
        <v>93.28035641455918</v>
      </c>
      <c r="K103" s="145">
        <v>94.17424840617412</v>
      </c>
      <c r="L103" s="145">
        <v>95.5241485378759</v>
      </c>
    </row>
    <row r="104" spans="2:12" ht="12.75">
      <c r="B104" t="s">
        <v>181</v>
      </c>
      <c r="C104" s="145">
        <v>345.3763949035455</v>
      </c>
      <c r="D104" s="145">
        <v>351.0244448659489</v>
      </c>
      <c r="E104" s="145">
        <v>356.74310283279</v>
      </c>
      <c r="F104" s="145">
        <v>362.1172359941796</v>
      </c>
      <c r="G104" s="145">
        <v>366.47838621495015</v>
      </c>
      <c r="H104" s="145">
        <v>373.1652420465599</v>
      </c>
      <c r="I104" s="145">
        <v>379.15177300732023</v>
      </c>
      <c r="J104" s="145">
        <v>382.68083464049727</v>
      </c>
      <c r="K104" s="145">
        <v>386.3480090229514</v>
      </c>
      <c r="L104" s="145">
        <v>391.88594786599305</v>
      </c>
    </row>
    <row r="105" spans="2:12" ht="12.75">
      <c r="B105" t="s">
        <v>182</v>
      </c>
      <c r="C105" s="145">
        <v>39.44576241378335</v>
      </c>
      <c r="D105" s="145">
        <v>40.09083150421833</v>
      </c>
      <c r="E105" s="145">
        <v>40.743964801149936</v>
      </c>
      <c r="F105" s="145">
        <v>41.35774959649882</v>
      </c>
      <c r="G105" s="145">
        <v>41.855840658881284</v>
      </c>
      <c r="H105" s="145">
        <v>42.61955274320761</v>
      </c>
      <c r="I105" s="145">
        <v>43.303280066341145</v>
      </c>
      <c r="J105" s="145">
        <v>43.70633750969878</v>
      </c>
      <c r="K105" s="145">
        <v>44.12516893985658</v>
      </c>
      <c r="L105" s="145">
        <v>44.757662135941075</v>
      </c>
    </row>
    <row r="106" spans="2:12" ht="12.75">
      <c r="B106" t="s">
        <v>183</v>
      </c>
      <c r="C106" s="145">
        <v>24.436501637674894</v>
      </c>
      <c r="D106" s="145">
        <v>24.836119516002928</v>
      </c>
      <c r="E106" s="145">
        <v>25.2407331399625</v>
      </c>
      <c r="F106" s="145">
        <v>25.620970515003883</v>
      </c>
      <c r="G106" s="145">
        <v>25.929536057075072</v>
      </c>
      <c r="H106" s="145">
        <v>26.40265282443742</v>
      </c>
      <c r="I106" s="145">
        <v>26.82621933270289</v>
      </c>
      <c r="J106" s="145">
        <v>27.075911904781158</v>
      </c>
      <c r="K106" s="145">
        <v>27.33537640242729</v>
      </c>
      <c r="L106" s="145">
        <v>27.727203561446437</v>
      </c>
    </row>
    <row r="107" spans="2:12" ht="12.75">
      <c r="B107" t="s">
        <v>184</v>
      </c>
      <c r="C107" s="145">
        <v>317.0051827170938</v>
      </c>
      <c r="D107" s="145">
        <v>322.1892692289326</v>
      </c>
      <c r="E107" s="145">
        <v>327.4381635958487</v>
      </c>
      <c r="F107" s="145">
        <v>332.37083441502295</v>
      </c>
      <c r="G107" s="145">
        <v>336.3737345639406</v>
      </c>
      <c r="H107" s="145">
        <v>342.51129343009967</v>
      </c>
      <c r="I107" s="145">
        <v>348.0060561558133</v>
      </c>
      <c r="J107" s="145">
        <v>351.2452202803842</v>
      </c>
      <c r="K107" s="145">
        <v>354.61115177518127</v>
      </c>
      <c r="L107" s="145">
        <v>359.69417233107305</v>
      </c>
    </row>
    <row r="108" spans="2:12" ht="12.75">
      <c r="B108" t="s">
        <v>185</v>
      </c>
      <c r="C108" s="145">
        <v>104.9648283549757</v>
      </c>
      <c r="D108" s="145">
        <v>106.68135155572763</v>
      </c>
      <c r="E108" s="145">
        <v>108.41933353934851</v>
      </c>
      <c r="F108" s="145">
        <v>110.05260950483418</v>
      </c>
      <c r="G108" s="145">
        <v>111.37802546003077</v>
      </c>
      <c r="H108" s="145">
        <v>113.4102566285662</v>
      </c>
      <c r="I108" s="145">
        <v>115.2296490479973</v>
      </c>
      <c r="J108" s="145">
        <v>116.302181375182</v>
      </c>
      <c r="K108" s="145">
        <v>117.4166881431085</v>
      </c>
      <c r="L108" s="145">
        <v>119.09974699912141</v>
      </c>
    </row>
    <row r="109" spans="2:12" ht="12.75">
      <c r="B109" t="s">
        <v>186</v>
      </c>
      <c r="C109" s="145">
        <v>1.3947692122258568</v>
      </c>
      <c r="D109" s="145">
        <v>1.4175783164753633</v>
      </c>
      <c r="E109" s="145">
        <v>1.4406725643310327</v>
      </c>
      <c r="F109" s="145">
        <v>1.462375482036227</v>
      </c>
      <c r="G109" s="145">
        <v>1.4799875659758994</v>
      </c>
      <c r="H109" s="145">
        <v>1.5069917873938885</v>
      </c>
      <c r="I109" s="145">
        <v>1.5311678144626675</v>
      </c>
      <c r="J109" s="145">
        <v>1.545419589009615</v>
      </c>
      <c r="K109" s="145">
        <v>1.5602291185547328</v>
      </c>
      <c r="L109" s="145">
        <v>1.5825935496839112</v>
      </c>
    </row>
    <row r="110" spans="2:12" ht="12.75">
      <c r="B110" t="s">
        <v>187</v>
      </c>
      <c r="C110" s="145">
        <v>46.47998197058167</v>
      </c>
      <c r="D110" s="145">
        <v>47.24008388922834</v>
      </c>
      <c r="E110" s="145">
        <v>48.009688075029544</v>
      </c>
      <c r="F110" s="145">
        <v>48.73292688386202</v>
      </c>
      <c r="G110" s="145">
        <v>49.31984071649097</v>
      </c>
      <c r="H110" s="145">
        <v>50.219742803256054</v>
      </c>
      <c r="I110" s="145">
        <v>51.02539673684401</v>
      </c>
      <c r="J110" s="145">
        <v>51.50032995029929</v>
      </c>
      <c r="K110" s="145">
        <v>51.99385006833471</v>
      </c>
      <c r="L110" s="145">
        <v>52.739133479063014</v>
      </c>
    </row>
    <row r="111" spans="2:12" ht="12.75">
      <c r="B111" t="s">
        <v>188</v>
      </c>
      <c r="C111" s="145">
        <v>140.18711515603988</v>
      </c>
      <c r="D111" s="145">
        <v>142.47963960811668</v>
      </c>
      <c r="E111" s="145">
        <v>144.80082361132412</v>
      </c>
      <c r="F111" s="145">
        <v>146.9821661566652</v>
      </c>
      <c r="G111" s="145">
        <v>148.7523423390377</v>
      </c>
      <c r="H111" s="145">
        <v>151.466514593802</v>
      </c>
      <c r="I111" s="145">
        <v>153.8964273428064</v>
      </c>
      <c r="J111" s="145">
        <v>155.3288615706902</v>
      </c>
      <c r="K111" s="145">
        <v>156.8173552982188</v>
      </c>
      <c r="L111" s="145">
        <v>159.06518601789904</v>
      </c>
    </row>
    <row r="112" spans="2:12" ht="12.75">
      <c r="B112" t="s">
        <v>189</v>
      </c>
      <c r="C112" s="145">
        <v>15.48984606982752</v>
      </c>
      <c r="D112" s="145">
        <v>15.743156445994822</v>
      </c>
      <c r="E112" s="145">
        <v>15.99963353284698</v>
      </c>
      <c r="F112" s="145">
        <v>16.24065896671292</v>
      </c>
      <c r="G112" s="145">
        <v>16.436252952300716</v>
      </c>
      <c r="H112" s="145">
        <v>16.736152913766496</v>
      </c>
      <c r="I112" s="145">
        <v>17.004643883163325</v>
      </c>
      <c r="J112" s="145">
        <v>17.16291938280803</v>
      </c>
      <c r="K112" s="145">
        <v>17.327389125192404</v>
      </c>
      <c r="L112" s="145">
        <v>17.575761108595586</v>
      </c>
    </row>
    <row r="113" spans="2:12" ht="12.75">
      <c r="B113" t="s">
        <v>190</v>
      </c>
      <c r="C113" s="145">
        <v>7.065048575863367</v>
      </c>
      <c r="D113" s="145">
        <v>7.180585560822711</v>
      </c>
      <c r="E113" s="145">
        <v>7.297566909058058</v>
      </c>
      <c r="F113" s="145">
        <v>7.407500628902982</v>
      </c>
      <c r="G113" s="145">
        <v>7.496712684535752</v>
      </c>
      <c r="H113" s="145">
        <v>7.633499569705805</v>
      </c>
      <c r="I113" s="145">
        <v>7.75596055042944</v>
      </c>
      <c r="J113" s="145">
        <v>7.828151331946442</v>
      </c>
      <c r="K113" s="145">
        <v>7.9031673594761624</v>
      </c>
      <c r="L113" s="145">
        <v>8.016451902118913</v>
      </c>
    </row>
    <row r="114" spans="2:12" ht="12.75">
      <c r="B114" t="s">
        <v>191</v>
      </c>
      <c r="C114" s="145">
        <v>5.35361525694358</v>
      </c>
      <c r="D114" s="145">
        <v>5.441164628866195</v>
      </c>
      <c r="E114" s="145">
        <v>5.5298084823324185</v>
      </c>
      <c r="F114" s="145">
        <v>5.613111920871399</v>
      </c>
      <c r="G114" s="145">
        <v>5.680713299263979</v>
      </c>
      <c r="H114" s="145">
        <v>5.784365007745926</v>
      </c>
      <c r="I114" s="145">
        <v>5.877161110666168</v>
      </c>
      <c r="J114" s="145">
        <v>5.931864438632016</v>
      </c>
      <c r="K114" s="145">
        <v>5.988708626635257</v>
      </c>
      <c r="L114" s="145">
        <v>6.074551186577458</v>
      </c>
    </row>
    <row r="115" spans="2:12" ht="12.75">
      <c r="B115" t="s">
        <v>192</v>
      </c>
      <c r="C115" s="145">
        <v>52.34388578518253</v>
      </c>
      <c r="D115" s="145">
        <v>53.19988198672842</v>
      </c>
      <c r="E115" s="145">
        <v>54.06657925926337</v>
      </c>
      <c r="F115" s="145">
        <v>54.88106170955561</v>
      </c>
      <c r="G115" s="145">
        <v>55.54202045606111</v>
      </c>
      <c r="H115" s="145">
        <v>56.55545398271979</v>
      </c>
      <c r="I115" s="145">
        <v>57.46274903091499</v>
      </c>
      <c r="J115" s="145">
        <v>57.99759970913658</v>
      </c>
      <c r="K115" s="145">
        <v>58.55338221153699</v>
      </c>
      <c r="L115" s="145">
        <v>59.39269040562031</v>
      </c>
    </row>
    <row r="116" spans="2:12" ht="12.75">
      <c r="B116" t="s">
        <v>193</v>
      </c>
      <c r="C116" s="145">
        <v>9.628117286423782</v>
      </c>
      <c r="D116" s="145">
        <v>9.785568948668354</v>
      </c>
      <c r="E116" s="145">
        <v>9.944988962421943</v>
      </c>
      <c r="F116" s="145">
        <v>10.094804598795035</v>
      </c>
      <c r="G116" s="145">
        <v>10.216381135144655</v>
      </c>
      <c r="H116" s="145">
        <v>10.402791767643512</v>
      </c>
      <c r="I116" s="145">
        <v>10.569679323016556</v>
      </c>
      <c r="J116" s="145">
        <v>10.66805958239918</v>
      </c>
      <c r="K116" s="145">
        <v>10.770290034697167</v>
      </c>
      <c r="L116" s="145">
        <v>10.924672110289618</v>
      </c>
    </row>
    <row r="117" spans="2:12" ht="12.75">
      <c r="B117" t="s">
        <v>194</v>
      </c>
      <c r="C117" s="145">
        <v>14.290933249871177</v>
      </c>
      <c r="D117" s="145">
        <v>14.524637423623949</v>
      </c>
      <c r="E117" s="145">
        <v>14.761263204913357</v>
      </c>
      <c r="F117" s="145">
        <v>14.983633289894952</v>
      </c>
      <c r="G117" s="145">
        <v>15.164088316982422</v>
      </c>
      <c r="H117" s="145">
        <v>15.440776045938927</v>
      </c>
      <c r="I117" s="145">
        <v>15.688485836245833</v>
      </c>
      <c r="J117" s="145">
        <v>15.8345108251525</v>
      </c>
      <c r="K117" s="145">
        <v>15.98625062291698</v>
      </c>
      <c r="L117" s="145">
        <v>16.215398635102005</v>
      </c>
    </row>
    <row r="118" spans="2:12" ht="12.75">
      <c r="B118" t="s">
        <v>195</v>
      </c>
      <c r="C118" s="145">
        <v>127.30456125227009</v>
      </c>
      <c r="D118" s="145">
        <v>129.38641320568883</v>
      </c>
      <c r="E118" s="145">
        <v>131.4942910287341</v>
      </c>
      <c r="F118" s="145">
        <v>133.47517818349476</v>
      </c>
      <c r="G118" s="145">
        <v>135.0826832811303</v>
      </c>
      <c r="H118" s="145">
        <v>137.54743553508212</v>
      </c>
      <c r="I118" s="145">
        <v>139.75405043010284</v>
      </c>
      <c r="J118" s="145">
        <v>141.0548505121967</v>
      </c>
      <c r="K118" s="145">
        <v>142.4065584826394</v>
      </c>
      <c r="L118" s="145">
        <v>144.44782385299635</v>
      </c>
    </row>
    <row r="119" spans="2:12" ht="12.75">
      <c r="B119" t="s">
        <v>196</v>
      </c>
      <c r="C119" s="145">
        <v>50.128283273769505</v>
      </c>
      <c r="D119" s="145">
        <v>50.9480470232256</v>
      </c>
      <c r="E119" s="145">
        <v>51.77805889067725</v>
      </c>
      <c r="F119" s="145">
        <v>52.558066075419376</v>
      </c>
      <c r="G119" s="145">
        <v>53.191047879886064</v>
      </c>
      <c r="H119" s="145">
        <v>54.16158497588941</v>
      </c>
      <c r="I119" s="145">
        <v>55.03047620371056</v>
      </c>
      <c r="J119" s="145">
        <v>55.54268781935353</v>
      </c>
      <c r="K119" s="145">
        <v>56.07494526071489</v>
      </c>
      <c r="L119" s="145">
        <v>56.87872736966398</v>
      </c>
    </row>
    <row r="120" spans="2:12" ht="12.75">
      <c r="B120" t="s">
        <v>197</v>
      </c>
      <c r="C120" s="145">
        <v>29.839921069227845</v>
      </c>
      <c r="D120" s="145">
        <v>30.327902782975947</v>
      </c>
      <c r="E120" s="145">
        <v>30.821984905757112</v>
      </c>
      <c r="F120" s="145">
        <v>31.286300683319652</v>
      </c>
      <c r="G120" s="145">
        <v>31.663096492990377</v>
      </c>
      <c r="H120" s="145">
        <v>32.240829230840816</v>
      </c>
      <c r="I120" s="145">
        <v>32.75805511536447</v>
      </c>
      <c r="J120" s="145">
        <v>33.062959915276615</v>
      </c>
      <c r="K120" s="145">
        <v>33.379797417011744</v>
      </c>
      <c r="L120" s="145">
        <v>33.85826572116069</v>
      </c>
    </row>
    <row r="121" spans="2:12" ht="12.75">
      <c r="B121" t="s">
        <v>198</v>
      </c>
      <c r="C121" s="145">
        <v>29.98917305776839</v>
      </c>
      <c r="D121" s="145">
        <v>30.479595536724258</v>
      </c>
      <c r="E121" s="145">
        <v>30.976148937467467</v>
      </c>
      <c r="F121" s="145">
        <v>31.44278710901192</v>
      </c>
      <c r="G121" s="145">
        <v>31.821467559186104</v>
      </c>
      <c r="H121" s="145">
        <v>32.40208997492038</v>
      </c>
      <c r="I121" s="145">
        <v>32.92190289684305</v>
      </c>
      <c r="J121" s="145">
        <v>33.22833275600709</v>
      </c>
      <c r="K121" s="145">
        <v>33.54675500145078</v>
      </c>
      <c r="L121" s="145">
        <v>34.02761648705895</v>
      </c>
    </row>
    <row r="122" spans="2:12" ht="12.75">
      <c r="B122" t="s">
        <v>199</v>
      </c>
      <c r="C122" s="145">
        <v>52.83706879006744</v>
      </c>
      <c r="D122" s="145">
        <v>53.701130170048515</v>
      </c>
      <c r="E122" s="145">
        <v>54.57599344628729</v>
      </c>
      <c r="F122" s="145">
        <v>55.39814993331249</v>
      </c>
      <c r="G122" s="145">
        <v>56.06533621940196</v>
      </c>
      <c r="H122" s="145">
        <v>57.08831829570367</v>
      </c>
      <c r="I122" s="145">
        <v>58.00416185900191</v>
      </c>
      <c r="J122" s="145">
        <v>58.54405188920689</v>
      </c>
      <c r="K122" s="145">
        <v>59.10507096280344</v>
      </c>
      <c r="L122" s="145">
        <v>59.95228710126217</v>
      </c>
    </row>
    <row r="123" spans="2:12" ht="12.75">
      <c r="B123" t="s">
        <v>200</v>
      </c>
      <c r="C123" s="145">
        <v>59.43805607683993</v>
      </c>
      <c r="D123" s="145">
        <v>60.41006550001977</v>
      </c>
      <c r="E123" s="145">
        <v>61.394226311045365</v>
      </c>
      <c r="F123" s="145">
        <v>62.31909562152702</v>
      </c>
      <c r="G123" s="145">
        <v>63.06963415052543</v>
      </c>
      <c r="H123" s="145">
        <v>64.22041838987091</v>
      </c>
      <c r="I123" s="145">
        <v>65.25067919576874</v>
      </c>
      <c r="J123" s="145">
        <v>65.85801822167403</v>
      </c>
      <c r="K123" s="145">
        <v>66.4891259632692</v>
      </c>
      <c r="L123" s="145">
        <v>67.44218565223477</v>
      </c>
    </row>
    <row r="124" spans="2:12" ht="12.75">
      <c r="B124" t="s">
        <v>705</v>
      </c>
      <c r="C124" s="145">
        <v>62.27439087094839</v>
      </c>
      <c r="D124" s="145">
        <v>63.29278377853428</v>
      </c>
      <c r="E124" s="145">
        <v>64.32390792812703</v>
      </c>
      <c r="F124" s="145">
        <v>65.29291123589034</v>
      </c>
      <c r="G124" s="145">
        <v>66.07926484170359</v>
      </c>
      <c r="H124" s="145">
        <v>67.2849635515753</v>
      </c>
      <c r="I124" s="145">
        <v>68.3643875496037</v>
      </c>
      <c r="J124" s="145">
        <v>69.00070829067089</v>
      </c>
      <c r="K124" s="145">
        <v>69.6619319708493</v>
      </c>
      <c r="L124" s="145">
        <v>70.66047087860326</v>
      </c>
    </row>
    <row r="125" spans="2:12" ht="12.75">
      <c r="B125" t="s">
        <v>201</v>
      </c>
      <c r="C125" s="145">
        <v>76.46250288700529</v>
      </c>
      <c r="D125" s="145">
        <v>77.71291850002606</v>
      </c>
      <c r="E125" s="145">
        <v>78.9789659420393</v>
      </c>
      <c r="F125" s="145">
        <v>80.16873941362431</v>
      </c>
      <c r="G125" s="145">
        <v>81.13424969825003</v>
      </c>
      <c r="H125" s="145">
        <v>82.61464540818915</v>
      </c>
      <c r="I125" s="145">
        <v>83.93999695978583</v>
      </c>
      <c r="J125" s="145">
        <v>84.72129206071645</v>
      </c>
      <c r="K125" s="145">
        <v>85.53316379237853</v>
      </c>
      <c r="L125" s="145">
        <v>86.75920202493461</v>
      </c>
    </row>
    <row r="126" spans="2:12" ht="12.75">
      <c r="B126" t="s">
        <v>202</v>
      </c>
      <c r="C126" s="145">
        <v>5.447110436070157</v>
      </c>
      <c r="D126" s="145">
        <v>5.536188764374109</v>
      </c>
      <c r="E126" s="145">
        <v>5.6263806881742155</v>
      </c>
      <c r="F126" s="145">
        <v>5.711138932397628</v>
      </c>
      <c r="G126" s="145">
        <v>5.779920896745431</v>
      </c>
      <c r="H126" s="145">
        <v>5.885382771738453</v>
      </c>
      <c r="I126" s="145">
        <v>5.979799459599595</v>
      </c>
      <c r="J126" s="145">
        <v>6.0354581228298425</v>
      </c>
      <c r="K126" s="145">
        <v>6.093295033934128</v>
      </c>
      <c r="L126" s="145">
        <v>6.180636742607285</v>
      </c>
    </row>
    <row r="127" spans="2:12" ht="12.75">
      <c r="B127" t="s">
        <v>203</v>
      </c>
      <c r="C127" s="145">
        <v>5.47150048279883</v>
      </c>
      <c r="D127" s="145">
        <v>5.560977669289217</v>
      </c>
      <c r="E127" s="145">
        <v>5.65157343752425</v>
      </c>
      <c r="F127" s="145">
        <v>5.736711196274035</v>
      </c>
      <c r="G127" s="145">
        <v>5.80580113956668</v>
      </c>
      <c r="H127" s="145">
        <v>5.9117352319104155</v>
      </c>
      <c r="I127" s="145">
        <v>6.0065746810604885</v>
      </c>
      <c r="J127" s="145">
        <v>6.062482562185797</v>
      </c>
      <c r="K127" s="145">
        <v>6.120578444533833</v>
      </c>
      <c r="L127" s="145">
        <v>6.208311235484631</v>
      </c>
    </row>
    <row r="128" spans="2:12" ht="12.75">
      <c r="B128" t="s">
        <v>204</v>
      </c>
      <c r="C128" s="145">
        <v>19.71528777234348</v>
      </c>
      <c r="D128" s="145">
        <v>20.03769813971226</v>
      </c>
      <c r="E128" s="145">
        <v>20.364139057943987</v>
      </c>
      <c r="F128" s="145">
        <v>20.670913300095886</v>
      </c>
      <c r="G128" s="145">
        <v>20.919862947175627</v>
      </c>
      <c r="H128" s="145">
        <v>21.301571972336934</v>
      </c>
      <c r="I128" s="145">
        <v>21.643304014222412</v>
      </c>
      <c r="J128" s="145">
        <v>21.844755146063232</v>
      </c>
      <c r="K128" s="145">
        <v>22.05409023476158</v>
      </c>
      <c r="L128" s="145">
        <v>22.370215075854723</v>
      </c>
    </row>
    <row r="129" spans="2:12" ht="12.75">
      <c r="B129" t="s">
        <v>205</v>
      </c>
      <c r="C129" s="145">
        <v>10.90949165925748</v>
      </c>
      <c r="D129" s="145">
        <v>11.08789804390087</v>
      </c>
      <c r="E129" s="145">
        <v>11.268534741463316</v>
      </c>
      <c r="F129" s="145">
        <v>11.438288846738208</v>
      </c>
      <c r="G129" s="145">
        <v>11.576045603309693</v>
      </c>
      <c r="H129" s="145">
        <v>11.787265012041946</v>
      </c>
      <c r="I129" s="145">
        <v>11.976363081707479</v>
      </c>
      <c r="J129" s="145">
        <v>12.087836445319668</v>
      </c>
      <c r="K129" s="145">
        <v>12.203672411323074</v>
      </c>
      <c r="L129" s="145">
        <v>12.378600688151357</v>
      </c>
    </row>
    <row r="130" spans="2:12" ht="12.75">
      <c r="B130" t="s">
        <v>206</v>
      </c>
      <c r="C130" s="145">
        <v>119.32561258487372</v>
      </c>
      <c r="D130" s="145">
        <v>121.27698225465669</v>
      </c>
      <c r="E130" s="145">
        <v>123.25274659502875</v>
      </c>
      <c r="F130" s="145">
        <v>125.10947954220828</v>
      </c>
      <c r="G130" s="145">
        <v>126.61623254949886</v>
      </c>
      <c r="H130" s="145">
        <v>128.92650383655774</v>
      </c>
      <c r="I130" s="145">
        <v>130.99481679798794</v>
      </c>
      <c r="J130" s="145">
        <v>132.21408785253186</v>
      </c>
      <c r="K130" s="145">
        <v>133.48107608942078</v>
      </c>
      <c r="L130" s="145">
        <v>135.39440298336808</v>
      </c>
    </row>
    <row r="131" spans="2:12" ht="12.75">
      <c r="B131" t="s">
        <v>207</v>
      </c>
      <c r="C131" s="145">
        <v>77.35709820777247</v>
      </c>
      <c r="D131" s="145">
        <v>78.62214342241738</v>
      </c>
      <c r="E131" s="145">
        <v>79.90300335519053</v>
      </c>
      <c r="F131" s="145">
        <v>81.1066969280051</v>
      </c>
      <c r="G131" s="145">
        <v>82.0835034813922</v>
      </c>
      <c r="H131" s="145">
        <v>83.58121951207669</v>
      </c>
      <c r="I131" s="145">
        <v>84.92207740013454</v>
      </c>
      <c r="J131" s="145">
        <v>85.71251349063574</v>
      </c>
      <c r="K131" s="145">
        <v>86.53388395206451</v>
      </c>
      <c r="L131" s="145">
        <v>87.77426657598257</v>
      </c>
    </row>
    <row r="132" spans="2:12" ht="12.75">
      <c r="B132" t="s">
        <v>208</v>
      </c>
      <c r="C132" s="145">
        <v>20.860136159448267</v>
      </c>
      <c r="D132" s="145">
        <v>21.201268596376984</v>
      </c>
      <c r="E132" s="145">
        <v>21.546665634500954</v>
      </c>
      <c r="F132" s="145">
        <v>21.871253970993674</v>
      </c>
      <c r="G132" s="145">
        <v>22.134659892068527</v>
      </c>
      <c r="H132" s="145">
        <v>22.53853440458388</v>
      </c>
      <c r="I132" s="145">
        <v>22.900110507661477</v>
      </c>
      <c r="J132" s="145">
        <v>23.113259718984146</v>
      </c>
      <c r="K132" s="145">
        <v>23.33475070119154</v>
      </c>
      <c r="L132" s="145">
        <v>23.669232617191643</v>
      </c>
    </row>
    <row r="133" spans="2:12" ht="12.75">
      <c r="B133" t="s">
        <v>209</v>
      </c>
      <c r="C133" s="145">
        <v>580.4198606212188</v>
      </c>
      <c r="D133" s="145">
        <v>589.911651086156</v>
      </c>
      <c r="E133" s="145">
        <v>599.5221013341567</v>
      </c>
      <c r="F133" s="145">
        <v>608.553562854174</v>
      </c>
      <c r="G133" s="145">
        <v>615.882663049324</v>
      </c>
      <c r="H133" s="145">
        <v>627.1202113793453</v>
      </c>
      <c r="I133" s="145">
        <v>637.1808336949483</v>
      </c>
      <c r="J133" s="145">
        <v>643.111573292321</v>
      </c>
      <c r="K133" s="145">
        <v>649.274417294825</v>
      </c>
      <c r="L133" s="145">
        <v>658.5811612959741</v>
      </c>
    </row>
    <row r="134" spans="2:12" ht="12.75">
      <c r="B134" t="s">
        <v>210</v>
      </c>
      <c r="C134" s="145">
        <v>7.773433093050925</v>
      </c>
      <c r="D134" s="145">
        <v>7.900554515177105</v>
      </c>
      <c r="E134" s="145">
        <v>8.029265121180439</v>
      </c>
      <c r="F134" s="145">
        <v>8.150221460929354</v>
      </c>
      <c r="G134" s="145">
        <v>8.248378457036084</v>
      </c>
      <c r="H134" s="145">
        <v>8.398880422940303</v>
      </c>
      <c r="I134" s="145">
        <v>8.533620082539635</v>
      </c>
      <c r="J134" s="145">
        <v>8.613049148600783</v>
      </c>
      <c r="K134" s="145">
        <v>8.695586736933995</v>
      </c>
      <c r="L134" s="145">
        <v>8.82022987324855</v>
      </c>
    </row>
    <row r="135" spans="2:15" ht="12.75">
      <c r="B135" t="s">
        <v>211</v>
      </c>
      <c r="C135" s="145">
        <v>157.26949575802007</v>
      </c>
      <c r="D135" s="145">
        <v>159.8413738096494</v>
      </c>
      <c r="E135" s="145">
        <v>162.44540369741534</v>
      </c>
      <c r="F135" s="145">
        <v>164.89255186648532</v>
      </c>
      <c r="G135" s="145">
        <v>166.8784313483101</v>
      </c>
      <c r="H135" s="145">
        <v>169.92333673374483</v>
      </c>
      <c r="I135" s="145">
        <v>172.64934441531057</v>
      </c>
      <c r="J135" s="145">
        <v>174.25632668664886</v>
      </c>
      <c r="K135" s="145">
        <v>175.9261995398482</v>
      </c>
      <c r="L135" s="145">
        <v>178.44793774267805</v>
      </c>
      <c r="M135" s="65"/>
      <c r="N135" s="65"/>
      <c r="O135" s="65"/>
    </row>
    <row r="136" spans="2:12" ht="12.75">
      <c r="B136" t="s">
        <v>212</v>
      </c>
      <c r="C136" s="145">
        <v>6.730093871505645</v>
      </c>
      <c r="D136" s="145">
        <v>6.8401532357205745</v>
      </c>
      <c r="E136" s="145">
        <v>6.951588485794984</v>
      </c>
      <c r="F136" s="145">
        <v>7.056310236290482</v>
      </c>
      <c r="G136" s="145">
        <v>7.141292738877898</v>
      </c>
      <c r="H136" s="145">
        <v>7.271594543274596</v>
      </c>
      <c r="I136" s="145">
        <v>7.388249635878258</v>
      </c>
      <c r="J136" s="145">
        <v>7.457017844765965</v>
      </c>
      <c r="K136" s="145">
        <v>7.528477354452462</v>
      </c>
      <c r="L136" s="145">
        <v>7.636391064880578</v>
      </c>
    </row>
    <row r="137" spans="2:12" ht="12.75">
      <c r="B137" t="s">
        <v>213</v>
      </c>
      <c r="C137" s="145">
        <v>220.69252482283414</v>
      </c>
      <c r="D137" s="145">
        <v>224.30157982752382</v>
      </c>
      <c r="E137" s="145">
        <v>227.9557527354692</v>
      </c>
      <c r="F137" s="145">
        <v>231.38977727687546</v>
      </c>
      <c r="G137" s="145">
        <v>234.17651449330364</v>
      </c>
      <c r="H137" s="145">
        <v>238.44935745067013</v>
      </c>
      <c r="I137" s="145">
        <v>242.2746988815147</v>
      </c>
      <c r="J137" s="145">
        <v>244.52973869770926</v>
      </c>
      <c r="K137" s="145">
        <v>246.87303136441116</v>
      </c>
      <c r="L137" s="145">
        <v>250.41172631756984</v>
      </c>
    </row>
    <row r="138" spans="2:12" ht="12.75">
      <c r="B138" t="s">
        <v>214</v>
      </c>
      <c r="C138" s="145">
        <v>58.88879222451023</v>
      </c>
      <c r="D138" s="145">
        <v>59.85181936133154</v>
      </c>
      <c r="E138" s="145">
        <v>60.82688559568261</v>
      </c>
      <c r="F138" s="145">
        <v>61.74320823903034</v>
      </c>
      <c r="G138" s="145">
        <v>62.486811082190926</v>
      </c>
      <c r="H138" s="145">
        <v>63.626960986798316</v>
      </c>
      <c r="I138" s="145">
        <v>64.64770120846941</v>
      </c>
      <c r="J138" s="145">
        <v>65.24942784737794</v>
      </c>
      <c r="K138" s="145">
        <v>65.87470355656386</v>
      </c>
      <c r="L138" s="145">
        <v>66.81895607263695</v>
      </c>
    </row>
    <row r="139" spans="2:12" ht="12.75">
      <c r="B139" t="s">
        <v>215</v>
      </c>
      <c r="C139" s="145">
        <v>7.806474508051676</v>
      </c>
      <c r="D139" s="145">
        <v>7.934136266939448</v>
      </c>
      <c r="E139" s="145">
        <v>8.063393964619914</v>
      </c>
      <c r="F139" s="145">
        <v>8.184864436100687</v>
      </c>
      <c r="G139" s="145">
        <v>8.283438654045538</v>
      </c>
      <c r="H139" s="145">
        <v>8.434580337028988</v>
      </c>
      <c r="I139" s="145">
        <v>8.569892715137193</v>
      </c>
      <c r="J139" s="145">
        <v>8.649659398915434</v>
      </c>
      <c r="K139" s="145">
        <v>8.732547817914663</v>
      </c>
      <c r="L139" s="145">
        <v>8.857720756897443</v>
      </c>
    </row>
    <row r="140" spans="2:12" ht="12.75">
      <c r="B140" t="s">
        <v>216</v>
      </c>
      <c r="C140" s="145">
        <v>16.674661946835663</v>
      </c>
      <c r="D140" s="145">
        <v>16.947347993628803</v>
      </c>
      <c r="E140" s="145">
        <v>17.223442972306444</v>
      </c>
      <c r="F140" s="145">
        <v>17.48290440350378</v>
      </c>
      <c r="G140" s="145">
        <v>17.693459342126687</v>
      </c>
      <c r="H140" s="145">
        <v>18.01629860423219</v>
      </c>
      <c r="I140" s="145">
        <v>18.305326405431</v>
      </c>
      <c r="J140" s="145">
        <v>18.475708373020908</v>
      </c>
      <c r="K140" s="145">
        <v>18.652758379998353</v>
      </c>
      <c r="L140" s="145">
        <v>18.920128297145585</v>
      </c>
    </row>
    <row r="141" spans="2:12" ht="12.75">
      <c r="B141" t="s">
        <v>217</v>
      </c>
      <c r="C141" s="145">
        <v>53.272170963675805</v>
      </c>
      <c r="D141" s="145">
        <v>54.14334770779743</v>
      </c>
      <c r="E141" s="145">
        <v>55.02541529952566</v>
      </c>
      <c r="F141" s="145">
        <v>55.85434207269168</v>
      </c>
      <c r="G141" s="145">
        <v>56.52702249783782</v>
      </c>
      <c r="H141" s="145">
        <v>57.55842861686472</v>
      </c>
      <c r="I141" s="145">
        <v>58.48181395971661</v>
      </c>
      <c r="J141" s="145">
        <v>59.02614987102422</v>
      </c>
      <c r="K141" s="145">
        <v>59.591788818961774</v>
      </c>
      <c r="L141" s="145">
        <v>60.44598160453211</v>
      </c>
    </row>
    <row r="142" spans="2:12" ht="12.75">
      <c r="B142" t="s">
        <v>218</v>
      </c>
      <c r="C142" s="145">
        <v>173.2506319293359</v>
      </c>
      <c r="D142" s="145">
        <v>176.0838545803168</v>
      </c>
      <c r="E142" s="145">
        <v>178.95249621640676</v>
      </c>
      <c r="F142" s="145">
        <v>181.64831440207973</v>
      </c>
      <c r="G142" s="145">
        <v>183.83599150693303</v>
      </c>
      <c r="H142" s="145">
        <v>187.19030875484538</v>
      </c>
      <c r="I142" s="145">
        <v>190.19332311054828</v>
      </c>
      <c r="J142" s="145">
        <v>191.96360089179691</v>
      </c>
      <c r="K142" s="145">
        <v>193.80315995990486</v>
      </c>
      <c r="L142" s="145">
        <v>196.5811477387481</v>
      </c>
    </row>
    <row r="143" spans="2:12" ht="12.75">
      <c r="B143" t="s">
        <v>219</v>
      </c>
      <c r="C143" s="145">
        <v>3.3067374953487874</v>
      </c>
      <c r="D143" s="145">
        <v>3.360813624643896</v>
      </c>
      <c r="E143" s="145">
        <v>3.4155657762126497</v>
      </c>
      <c r="F143" s="145">
        <v>3.4670193436596297</v>
      </c>
      <c r="G143" s="145">
        <v>3.5087743077239746</v>
      </c>
      <c r="H143" s="145">
        <v>3.5727962768876487</v>
      </c>
      <c r="I143" s="145">
        <v>3.630113125077407</v>
      </c>
      <c r="J143" s="145">
        <v>3.663901422708698</v>
      </c>
      <c r="K143" s="145">
        <v>3.699012053346412</v>
      </c>
      <c r="L143" s="145">
        <v>3.7520339456629053</v>
      </c>
    </row>
    <row r="144" spans="2:12" ht="12.75">
      <c r="B144" t="s">
        <v>220</v>
      </c>
      <c r="C144" s="145">
        <v>129.78032538406444</v>
      </c>
      <c r="D144" s="145">
        <v>131.9026642952424</v>
      </c>
      <c r="E144" s="145">
        <v>134.05153521592038</v>
      </c>
      <c r="F144" s="145">
        <v>136.07094580863682</v>
      </c>
      <c r="G144" s="145">
        <v>137.70971297122315</v>
      </c>
      <c r="H144" s="145">
        <v>140.22239866262657</v>
      </c>
      <c r="I144" s="145">
        <v>142.47192685121698</v>
      </c>
      <c r="J144" s="145">
        <v>143.7980243315675</v>
      </c>
      <c r="K144" s="145">
        <v>145.17601973489525</v>
      </c>
      <c r="L144" s="145">
        <v>147.25698275267104</v>
      </c>
    </row>
    <row r="145" spans="2:12" ht="12.75">
      <c r="B145" t="s">
        <v>221</v>
      </c>
      <c r="C145" s="145">
        <v>151.18495665390603</v>
      </c>
      <c r="D145" s="145">
        <v>153.65733230361863</v>
      </c>
      <c r="E145" s="145">
        <v>156.1606158794312</v>
      </c>
      <c r="F145" s="145">
        <v>158.51308727309407</v>
      </c>
      <c r="G145" s="145">
        <v>160.42213582654978</v>
      </c>
      <c r="H145" s="145">
        <v>163.34923803727028</v>
      </c>
      <c r="I145" s="145">
        <v>165.96978025487775</v>
      </c>
      <c r="J145" s="145">
        <v>167.51459060646485</v>
      </c>
      <c r="K145" s="145">
        <v>169.1198583903517</v>
      </c>
      <c r="L145" s="145">
        <v>171.54403403261313</v>
      </c>
    </row>
    <row r="146" spans="2:12" ht="12.75">
      <c r="B146" t="s">
        <v>222</v>
      </c>
      <c r="C146" s="145">
        <v>44.00777431410114</v>
      </c>
      <c r="D146" s="145">
        <v>44.72744743515978</v>
      </c>
      <c r="E146" s="145">
        <v>45.456117410577654</v>
      </c>
      <c r="F146" s="145">
        <v>46.140888120997545</v>
      </c>
      <c r="G146" s="145">
        <v>46.69658479713883</v>
      </c>
      <c r="H146" s="145">
        <v>47.5486223036123</v>
      </c>
      <c r="I146" s="145">
        <v>48.31142458927254</v>
      </c>
      <c r="J146" s="145">
        <v>48.761096744593935</v>
      </c>
      <c r="K146" s="145">
        <v>49.22836719206781</v>
      </c>
      <c r="L146" s="145">
        <v>49.93400998169139</v>
      </c>
    </row>
    <row r="147" spans="2:12" ht="12.75">
      <c r="B147" t="s">
        <v>223</v>
      </c>
      <c r="C147" s="145">
        <v>832.3953935218883</v>
      </c>
      <c r="D147" s="145">
        <v>846.0078199657946</v>
      </c>
      <c r="E147" s="145">
        <v>859.7904195266453</v>
      </c>
      <c r="F147" s="145">
        <v>872.7426761189445</v>
      </c>
      <c r="G147" s="145">
        <v>883.2535315444873</v>
      </c>
      <c r="H147" s="145">
        <v>899.3695952752798</v>
      </c>
      <c r="I147" s="145">
        <v>913.7977984427392</v>
      </c>
      <c r="J147" s="145">
        <v>922.3032281427968</v>
      </c>
      <c r="K147" s="145">
        <v>931.1415248771431</v>
      </c>
      <c r="L147" s="145">
        <v>944.4885713185804</v>
      </c>
    </row>
    <row r="148" spans="2:12" ht="12.75">
      <c r="B148" t="s">
        <v>224</v>
      </c>
      <c r="C148" s="145">
        <v>69.19781457547394</v>
      </c>
      <c r="D148" s="145">
        <v>70.32942843148328</v>
      </c>
      <c r="E148" s="145">
        <v>71.47518893929256</v>
      </c>
      <c r="F148" s="145">
        <v>72.551922252551</v>
      </c>
      <c r="G148" s="145">
        <v>73.42569958292398</v>
      </c>
      <c r="H148" s="145">
        <v>74.76544316921591</v>
      </c>
      <c r="I148" s="145">
        <v>75.96487331408358</v>
      </c>
      <c r="J148" s="145">
        <v>76.67193771142377</v>
      </c>
      <c r="K148" s="145">
        <v>77.40667365944319</v>
      </c>
      <c r="L148" s="145">
        <v>78.5162262254144</v>
      </c>
    </row>
    <row r="149" spans="2:12" ht="12.75">
      <c r="B149" t="s">
        <v>225</v>
      </c>
      <c r="C149" s="145">
        <v>360.2922092806208</v>
      </c>
      <c r="D149" s="145">
        <v>366.1841822964662</v>
      </c>
      <c r="E149" s="145">
        <v>372.1498126736343</v>
      </c>
      <c r="F149" s="145">
        <v>377.7560392086761</v>
      </c>
      <c r="G149" s="145">
        <v>382.3055349797605</v>
      </c>
      <c r="H149" s="145">
        <v>389.2811769062579</v>
      </c>
      <c r="I149" s="145">
        <v>395.52624894246793</v>
      </c>
      <c r="J149" s="145">
        <v>399.20772061009575</v>
      </c>
      <c r="K149" s="145">
        <v>403.03326971990293</v>
      </c>
      <c r="L149" s="145">
        <v>408.8103762334436</v>
      </c>
    </row>
    <row r="150" spans="2:12" ht="12.75">
      <c r="B150" t="s">
        <v>226</v>
      </c>
      <c r="C150" s="145">
        <v>68.1680993226517</v>
      </c>
      <c r="D150" s="145">
        <v>69.28287391784063</v>
      </c>
      <c r="E150" s="145">
        <v>70.41158465206661</v>
      </c>
      <c r="F150" s="145">
        <v>71.47229536804092</v>
      </c>
      <c r="G150" s="145">
        <v>72.3330702380013</v>
      </c>
      <c r="H150" s="145">
        <v>73.65287743736918</v>
      </c>
      <c r="I150" s="145">
        <v>74.83445916429991</v>
      </c>
      <c r="J150" s="145">
        <v>75.53100191440117</v>
      </c>
      <c r="K150" s="145">
        <v>76.25480444180444</v>
      </c>
      <c r="L150" s="145">
        <v>77.34784603545668</v>
      </c>
    </row>
    <row r="151" spans="2:12" ht="12.75">
      <c r="B151" t="s">
        <v>227</v>
      </c>
      <c r="C151" s="145">
        <v>10.765636545786753</v>
      </c>
      <c r="D151" s="145">
        <v>10.941690422035768</v>
      </c>
      <c r="E151" s="145">
        <v>11.119945201775051</v>
      </c>
      <c r="F151" s="145">
        <v>11.287460889638835</v>
      </c>
      <c r="G151" s="145">
        <v>11.423401153337242</v>
      </c>
      <c r="H151" s="145">
        <v>11.631835373450313</v>
      </c>
      <c r="I151" s="145">
        <v>11.818439951657357</v>
      </c>
      <c r="J151" s="145">
        <v>11.928443401375091</v>
      </c>
      <c r="K151" s="145">
        <v>12.04275192718661</v>
      </c>
      <c r="L151" s="145">
        <v>12.2153735587652</v>
      </c>
    </row>
    <row r="152" spans="2:12" ht="12.75">
      <c r="B152" t="s">
        <v>228</v>
      </c>
      <c r="C152" s="145">
        <v>18.375461205381747</v>
      </c>
      <c r="D152" s="145">
        <v>18.675960963042332</v>
      </c>
      <c r="E152" s="145">
        <v>18.980217360315468</v>
      </c>
      <c r="F152" s="145">
        <v>19.26614360448525</v>
      </c>
      <c r="G152" s="145">
        <v>19.498174941528394</v>
      </c>
      <c r="H152" s="145">
        <v>19.85394349355709</v>
      </c>
      <c r="I152" s="145">
        <v>20.17245184863732</v>
      </c>
      <c r="J152" s="145">
        <v>20.360212610776134</v>
      </c>
      <c r="K152" s="145">
        <v>20.555321545817783</v>
      </c>
      <c r="L152" s="145">
        <v>20.849962933792515</v>
      </c>
    </row>
    <row r="153" spans="2:12" ht="12.75">
      <c r="B153" t="s">
        <v>229</v>
      </c>
      <c r="C153" s="145">
        <v>14.954659591498537</v>
      </c>
      <c r="D153" s="145">
        <v>15.199217893078782</v>
      </c>
      <c r="E153" s="145">
        <v>15.446833492975827</v>
      </c>
      <c r="F153" s="145">
        <v>15.679531306763625</v>
      </c>
      <c r="G153" s="145">
        <v>15.86836736487705</v>
      </c>
      <c r="H153" s="145">
        <v>16.157905544598563</v>
      </c>
      <c r="I153" s="145">
        <v>16.417119937861134</v>
      </c>
      <c r="J153" s="145">
        <v>16.56992689334609</v>
      </c>
      <c r="K153" s="145">
        <v>16.728714075566753</v>
      </c>
      <c r="L153" s="145">
        <v>16.968504609773223</v>
      </c>
    </row>
    <row r="154" spans="2:12" ht="12.75">
      <c r="B154" t="s">
        <v>230</v>
      </c>
      <c r="C154" s="145">
        <v>12.019415027889734</v>
      </c>
      <c r="D154" s="145">
        <v>12.2159723421652</v>
      </c>
      <c r="E154" s="145">
        <v>12.414986879696658</v>
      </c>
      <c r="F154" s="145">
        <v>12.602011638293511</v>
      </c>
      <c r="G154" s="145">
        <v>12.753783662311113</v>
      </c>
      <c r="H154" s="145">
        <v>12.986492372743475</v>
      </c>
      <c r="I154" s="145">
        <v>13.194829135928419</v>
      </c>
      <c r="J154" s="145">
        <v>13.317643714614388</v>
      </c>
      <c r="K154" s="145">
        <v>13.445264743534649</v>
      </c>
      <c r="L154" s="145">
        <v>13.637990089956135</v>
      </c>
    </row>
    <row r="155" spans="2:12" ht="12.75">
      <c r="B155" t="s">
        <v>231</v>
      </c>
      <c r="C155" s="145">
        <v>21.517387024969317</v>
      </c>
      <c r="D155" s="145">
        <v>21.86926769420654</v>
      </c>
      <c r="E155" s="145">
        <v>22.22554733158682</v>
      </c>
      <c r="F155" s="145">
        <v>22.560362637044037</v>
      </c>
      <c r="G155" s="145">
        <v>22.832067821761587</v>
      </c>
      <c r="H155" s="145">
        <v>23.24866741290939</v>
      </c>
      <c r="I155" s="145">
        <v>23.621635877229647</v>
      </c>
      <c r="J155" s="145">
        <v>23.841500888610195</v>
      </c>
      <c r="K155" s="145">
        <v>24.06997049927179</v>
      </c>
      <c r="L155" s="145">
        <v>24.414991106252234</v>
      </c>
    </row>
    <row r="156" spans="2:12" ht="12.75">
      <c r="B156" t="s">
        <v>232</v>
      </c>
      <c r="C156" s="145">
        <v>17.144186606393756</v>
      </c>
      <c r="D156" s="145">
        <v>17.42455093918124</v>
      </c>
      <c r="E156" s="145">
        <v>17.708420192460828</v>
      </c>
      <c r="F156" s="145">
        <v>17.97518753130054</v>
      </c>
      <c r="G156" s="145">
        <v>18.19167126993093</v>
      </c>
      <c r="H156" s="145">
        <v>18.52360103084926</v>
      </c>
      <c r="I156" s="145">
        <v>18.82076726870084</v>
      </c>
      <c r="J156" s="145">
        <v>18.995946846915935</v>
      </c>
      <c r="K156" s="145">
        <v>19.177982222983076</v>
      </c>
      <c r="L156" s="145">
        <v>19.452880734696414</v>
      </c>
    </row>
    <row r="157" spans="2:12" ht="12.75">
      <c r="B157" t="s">
        <v>233</v>
      </c>
      <c r="C157" s="145">
        <v>21.697442479935955</v>
      </c>
      <c r="D157" s="145">
        <v>22.05226765325817</v>
      </c>
      <c r="E157" s="145">
        <v>22.411528604871886</v>
      </c>
      <c r="F157" s="145">
        <v>22.749145613067633</v>
      </c>
      <c r="G157" s="145">
        <v>23.023124401015647</v>
      </c>
      <c r="H157" s="145">
        <v>23.443210058052216</v>
      </c>
      <c r="I157" s="145">
        <v>23.819299487127783</v>
      </c>
      <c r="J157" s="145">
        <v>24.041004308082304</v>
      </c>
      <c r="K157" s="145">
        <v>24.27138573078901</v>
      </c>
      <c r="L157" s="145">
        <v>24.61929343750376</v>
      </c>
    </row>
    <row r="158" spans="2:12" ht="12.75">
      <c r="B158" t="s">
        <v>234</v>
      </c>
      <c r="C158" s="145">
        <v>24.38666464219264</v>
      </c>
      <c r="D158" s="145">
        <v>24.785467520293054</v>
      </c>
      <c r="E158" s="145">
        <v>25.189255955457263</v>
      </c>
      <c r="F158" s="145">
        <v>25.568717855816423</v>
      </c>
      <c r="G158" s="145">
        <v>25.87665409424365</v>
      </c>
      <c r="H158" s="145">
        <v>26.348805964152707</v>
      </c>
      <c r="I158" s="145">
        <v>26.77150863018446</v>
      </c>
      <c r="J158" s="145">
        <v>27.02069196703049</v>
      </c>
      <c r="K158" s="145">
        <v>27.27962730010189</v>
      </c>
      <c r="L158" s="145">
        <v>27.670655347667058</v>
      </c>
    </row>
    <row r="159" spans="2:12" ht="12.75">
      <c r="B159" t="s">
        <v>235</v>
      </c>
      <c r="C159" s="145">
        <v>243.2778706938962</v>
      </c>
      <c r="D159" s="145">
        <v>247.25627103827983</v>
      </c>
      <c r="E159" s="145">
        <v>251.2844065852628</v>
      </c>
      <c r="F159" s="145">
        <v>255.06986410818774</v>
      </c>
      <c r="G159" s="145">
        <v>258.14179188073155</v>
      </c>
      <c r="H159" s="145">
        <v>262.85191125297587</v>
      </c>
      <c r="I159" s="145">
        <v>267.0687324557786</v>
      </c>
      <c r="J159" s="145">
        <v>269.55454970425217</v>
      </c>
      <c r="K159" s="145">
        <v>272.137651469142</v>
      </c>
      <c r="L159" s="145">
        <v>276.0384912186114</v>
      </c>
    </row>
    <row r="160" spans="2:12" ht="12.75">
      <c r="B160" t="s">
        <v>236</v>
      </c>
      <c r="C160" s="145">
        <v>25.51361488130652</v>
      </c>
      <c r="D160" s="145">
        <v>25.930847134863924</v>
      </c>
      <c r="E160" s="145">
        <v>26.35329533675869</v>
      </c>
      <c r="F160" s="145">
        <v>26.750292832313782</v>
      </c>
      <c r="G160" s="145">
        <v>27.072459340547034</v>
      </c>
      <c r="H160" s="145">
        <v>27.56643017055166</v>
      </c>
      <c r="I160" s="145">
        <v>28.00866666285888</v>
      </c>
      <c r="J160" s="145">
        <v>28.269365195618825</v>
      </c>
      <c r="K160" s="145">
        <v>28.540266381331463</v>
      </c>
      <c r="L160" s="145">
        <v>28.949364515895795</v>
      </c>
    </row>
    <row r="161" spans="2:12" ht="12.75">
      <c r="B161" t="s">
        <v>237</v>
      </c>
      <c r="C161" s="145">
        <v>4.840529973928076</v>
      </c>
      <c r="D161" s="145">
        <v>4.919688699135374</v>
      </c>
      <c r="E161" s="145">
        <v>4.999837011838875</v>
      </c>
      <c r="F161" s="145">
        <v>5.075156729791378</v>
      </c>
      <c r="G161" s="145">
        <v>5.136279257780989</v>
      </c>
      <c r="H161" s="145">
        <v>5.229997087261727</v>
      </c>
      <c r="I161" s="145">
        <v>5.313899701867168</v>
      </c>
      <c r="J161" s="145">
        <v>5.363360316047253</v>
      </c>
      <c r="K161" s="145">
        <v>5.414756612319463</v>
      </c>
      <c r="L161" s="145">
        <v>5.492372104747688</v>
      </c>
    </row>
    <row r="162" spans="2:12" ht="12.75">
      <c r="B162" t="s">
        <v>238</v>
      </c>
      <c r="C162" s="145">
        <v>149.24384226494234</v>
      </c>
      <c r="D162" s="145">
        <v>151.68447425407658</v>
      </c>
      <c r="E162" s="145">
        <v>154.1556173320763</v>
      </c>
      <c r="F162" s="145">
        <v>156.47788455613838</v>
      </c>
      <c r="G162" s="145">
        <v>158.36242219463034</v>
      </c>
      <c r="H162" s="145">
        <v>161.25194235787103</v>
      </c>
      <c r="I162" s="145">
        <v>163.83883855461727</v>
      </c>
      <c r="J162" s="145">
        <v>165.36381456773543</v>
      </c>
      <c r="K162" s="145">
        <v>166.9484717798934</v>
      </c>
      <c r="L162" s="145">
        <v>169.34152261764572</v>
      </c>
    </row>
    <row r="163" spans="2:12" ht="12.75">
      <c r="B163" t="s">
        <v>239</v>
      </c>
      <c r="C163" s="145">
        <v>10.851193179333942</v>
      </c>
      <c r="D163" s="145">
        <v>11.028646190405198</v>
      </c>
      <c r="E163" s="145">
        <v>11.208317595980152</v>
      </c>
      <c r="F163" s="145">
        <v>11.377164564001777</v>
      </c>
      <c r="G163" s="145">
        <v>11.514185171744504</v>
      </c>
      <c r="H163" s="145">
        <v>11.724275859648689</v>
      </c>
      <c r="I163" s="145">
        <v>11.912363421184025</v>
      </c>
      <c r="J163" s="145">
        <v>12.023241089978022</v>
      </c>
      <c r="K163" s="145">
        <v>12.138458048153256</v>
      </c>
      <c r="L163" s="145">
        <v>12.31245153782983</v>
      </c>
    </row>
    <row r="164" spans="2:12" ht="12.75">
      <c r="B164" t="s">
        <v>240</v>
      </c>
      <c r="C164" s="145">
        <v>10.675604753295648</v>
      </c>
      <c r="D164" s="145">
        <v>10.850186311025801</v>
      </c>
      <c r="E164" s="145">
        <v>11.026950366340962</v>
      </c>
      <c r="F164" s="145">
        <v>11.193065139583057</v>
      </c>
      <c r="G164" s="145">
        <v>11.327868550336408</v>
      </c>
      <c r="H164" s="145">
        <v>11.534559658802207</v>
      </c>
      <c r="I164" s="145">
        <v>11.719603684171378</v>
      </c>
      <c r="J164" s="145">
        <v>11.828687187565812</v>
      </c>
      <c r="K164" s="145">
        <v>11.942039764192899</v>
      </c>
      <c r="L164" s="145">
        <v>12.113217780723957</v>
      </c>
    </row>
    <row r="165" spans="2:12" ht="12.75">
      <c r="B165" t="s">
        <v>241</v>
      </c>
      <c r="C165" s="145">
        <v>87.33587932602995</v>
      </c>
      <c r="D165" s="145">
        <v>88.76411072001856</v>
      </c>
      <c r="E165" s="145">
        <v>90.21019687260105</v>
      </c>
      <c r="F165" s="145">
        <v>91.56916248863922</v>
      </c>
      <c r="G165" s="145">
        <v>92.67197349432556</v>
      </c>
      <c r="H165" s="145">
        <v>94.3628893837659</v>
      </c>
      <c r="I165" s="145">
        <v>95.87671300716819</v>
      </c>
      <c r="J165" s="145">
        <v>96.76911244580194</v>
      </c>
      <c r="K165" s="145">
        <v>97.69643667542385</v>
      </c>
      <c r="L165" s="145">
        <v>99.09682409520074</v>
      </c>
    </row>
    <row r="166" spans="2:12" ht="12.75">
      <c r="B166" t="s">
        <v>242</v>
      </c>
      <c r="C166" s="145">
        <v>10.698385056940229</v>
      </c>
      <c r="D166" s="145">
        <v>10.873339148216512</v>
      </c>
      <c r="E166" s="145">
        <v>11.050480394233894</v>
      </c>
      <c r="F166" s="145">
        <v>11.216949634043623</v>
      </c>
      <c r="G166" s="145">
        <v>11.352040697131454</v>
      </c>
      <c r="H166" s="145">
        <v>11.559172856602823</v>
      </c>
      <c r="I166" s="145">
        <v>11.744611741015854</v>
      </c>
      <c r="J166" s="145">
        <v>11.853928013924275</v>
      </c>
      <c r="K166" s="145">
        <v>11.967522469693025</v>
      </c>
      <c r="L166" s="145">
        <v>12.1390657570714</v>
      </c>
    </row>
    <row r="167" spans="2:12" ht="12.75">
      <c r="B167" t="s">
        <v>243</v>
      </c>
      <c r="C167" s="145">
        <v>443.962980024702</v>
      </c>
      <c r="D167" s="145">
        <v>451.22324774895486</v>
      </c>
      <c r="E167" s="145">
        <v>458.5742783062396</v>
      </c>
      <c r="F167" s="145">
        <v>465.4824405564317</v>
      </c>
      <c r="G167" s="145">
        <v>471.0884671318419</v>
      </c>
      <c r="H167" s="145">
        <v>479.6840645316761</v>
      </c>
      <c r="I167" s="145">
        <v>487.37943157056003</v>
      </c>
      <c r="J167" s="145">
        <v>491.9158525375855</v>
      </c>
      <c r="K167" s="145">
        <v>496.62981009556876</v>
      </c>
      <c r="L167" s="145">
        <v>503.74853583430365</v>
      </c>
    </row>
    <row r="168" spans="2:12" ht="12.75">
      <c r="B168" t="s">
        <v>244</v>
      </c>
      <c r="C168" s="145">
        <v>26.57783392023426</v>
      </c>
      <c r="D168" s="145">
        <v>27.012469685993135</v>
      </c>
      <c r="E168" s="145">
        <v>27.452538966731836</v>
      </c>
      <c r="F168" s="145">
        <v>27.86609594612102</v>
      </c>
      <c r="G168" s="145">
        <v>28.201700602314165</v>
      </c>
      <c r="H168" s="145">
        <v>28.71627584938832</v>
      </c>
      <c r="I168" s="145">
        <v>29.176958825935873</v>
      </c>
      <c r="J168" s="145">
        <v>29.44853156618364</v>
      </c>
      <c r="K168" s="145">
        <v>29.730732530498596</v>
      </c>
      <c r="L168" s="145">
        <v>30.156894888443993</v>
      </c>
    </row>
    <row r="169" spans="2:12" ht="12.75">
      <c r="B169" t="s">
        <v>245</v>
      </c>
      <c r="C169" s="145">
        <v>63.14264401442683</v>
      </c>
      <c r="D169" s="145">
        <v>64.17523574163891</v>
      </c>
      <c r="E169" s="145">
        <v>65.22073621465577</v>
      </c>
      <c r="F169" s="145">
        <v>66.20324973353861</v>
      </c>
      <c r="G169" s="145">
        <v>67.00056697914961</v>
      </c>
      <c r="H169" s="145">
        <v>68.22307599708364</v>
      </c>
      <c r="I169" s="145">
        <v>69.31754973331626</v>
      </c>
      <c r="J169" s="145">
        <v>69.96274229915707</v>
      </c>
      <c r="K169" s="145">
        <v>70.63318501031802</v>
      </c>
      <c r="L169" s="145">
        <v>71.64564592571296</v>
      </c>
    </row>
    <row r="170" spans="2:12" ht="12.75">
      <c r="B170" t="s">
        <v>246</v>
      </c>
      <c r="C170" s="145">
        <v>54.60118460992116</v>
      </c>
      <c r="D170" s="145">
        <v>55.49409513662167</v>
      </c>
      <c r="E170" s="145">
        <v>56.398168211609004</v>
      </c>
      <c r="F170" s="145">
        <v>57.247774731317115</v>
      </c>
      <c r="G170" s="145">
        <v>57.93723692916764</v>
      </c>
      <c r="H170" s="145">
        <v>58.994374171634995</v>
      </c>
      <c r="I170" s="145">
        <v>59.94079577712071</v>
      </c>
      <c r="J170" s="145">
        <v>60.49871157153018</v>
      </c>
      <c r="K170" s="145">
        <v>61.078461862539704</v>
      </c>
      <c r="L170" s="145">
        <v>61.95396472141869</v>
      </c>
    </row>
    <row r="171" spans="2:12" ht="12.75">
      <c r="B171" t="s">
        <v>247</v>
      </c>
      <c r="C171" s="145">
        <v>5.535272324978731</v>
      </c>
      <c r="D171" s="145">
        <v>5.625792392673919</v>
      </c>
      <c r="E171" s="145">
        <v>5.717444079491471</v>
      </c>
      <c r="F171" s="145">
        <v>5.80357414222288</v>
      </c>
      <c r="G171" s="145">
        <v>5.873469347796636</v>
      </c>
      <c r="H171" s="145">
        <v>5.9806381311067085</v>
      </c>
      <c r="I171" s="145">
        <v>6.076582960106904</v>
      </c>
      <c r="J171" s="145">
        <v>6.133142462955165</v>
      </c>
      <c r="K171" s="145">
        <v>6.191915468781861</v>
      </c>
      <c r="L171" s="145">
        <v>6.280670809527931</v>
      </c>
    </row>
    <row r="172" spans="2:12" ht="12.75">
      <c r="B172" t="s">
        <v>248</v>
      </c>
      <c r="C172" s="145">
        <v>6.643295887831163</v>
      </c>
      <c r="D172" s="145">
        <v>6.751935817030662</v>
      </c>
      <c r="E172" s="145">
        <v>6.861933887297273</v>
      </c>
      <c r="F172" s="145">
        <v>6.965305041952146</v>
      </c>
      <c r="G172" s="145">
        <v>7.049191525670727</v>
      </c>
      <c r="H172" s="145">
        <v>7.177812828412216</v>
      </c>
      <c r="I172" s="145">
        <v>7.292963420927665</v>
      </c>
      <c r="J172" s="145">
        <v>7.360844726603275</v>
      </c>
      <c r="K172" s="145">
        <v>7.431382623386061</v>
      </c>
      <c r="L172" s="145">
        <v>7.5379045712838435</v>
      </c>
    </row>
    <row r="173" spans="2:12" ht="12.75">
      <c r="B173" t="s">
        <v>249</v>
      </c>
      <c r="C173" s="145">
        <v>16.057040923541066</v>
      </c>
      <c r="D173" s="145">
        <v>16.319626817431825</v>
      </c>
      <c r="E173" s="145">
        <v>16.58549537809865</v>
      </c>
      <c r="F173" s="145">
        <v>16.835346489449478</v>
      </c>
      <c r="G173" s="145">
        <v>17.038102579911822</v>
      </c>
      <c r="H173" s="145">
        <v>17.34898403945095</v>
      </c>
      <c r="I173" s="145">
        <v>17.627306397450603</v>
      </c>
      <c r="J173" s="145">
        <v>17.791377503356518</v>
      </c>
      <c r="K173" s="145">
        <v>17.96186966785222</v>
      </c>
      <c r="L173" s="145">
        <v>18.219336338843505</v>
      </c>
    </row>
    <row r="174" spans="2:12" ht="12.75">
      <c r="B174" t="s">
        <v>250</v>
      </c>
      <c r="C174" s="145">
        <v>4057.2672815820906</v>
      </c>
      <c r="D174" s="145">
        <v>4123.61706302445</v>
      </c>
      <c r="E174" s="145">
        <v>4190.796303429409</v>
      </c>
      <c r="F174" s="145">
        <v>4253.928280496518</v>
      </c>
      <c r="G174" s="145">
        <v>4305.160363412138</v>
      </c>
      <c r="H174" s="145">
        <v>4383.713390725495</v>
      </c>
      <c r="I174" s="145">
        <v>4454.039436615383</v>
      </c>
      <c r="J174" s="145">
        <v>4495.496659836949</v>
      </c>
      <c r="K174" s="145">
        <v>4538.576345818216</v>
      </c>
      <c r="L174" s="145">
        <v>4603.632610249811</v>
      </c>
    </row>
    <row r="175" spans="2:12" ht="12.75">
      <c r="B175" t="s">
        <v>251</v>
      </c>
      <c r="C175" s="145">
        <v>251.82572029064485</v>
      </c>
      <c r="D175" s="145">
        <v>255.94390633638488</v>
      </c>
      <c r="E175" s="145">
        <v>260.1135750886393</v>
      </c>
      <c r="F175" s="145">
        <v>264.03203904354496</v>
      </c>
      <c r="G175" s="145">
        <v>267.21190255433277</v>
      </c>
      <c r="H175" s="145">
        <v>272.0875174229896</v>
      </c>
      <c r="I175" s="145">
        <v>276.452501519997</v>
      </c>
      <c r="J175" s="145">
        <v>279.0256608349904</v>
      </c>
      <c r="K175" s="145">
        <v>281.6995228704975</v>
      </c>
      <c r="L175" s="145">
        <v>285.7374231400396</v>
      </c>
    </row>
    <row r="176" spans="2:12" ht="12.75">
      <c r="B176" t="s">
        <v>252</v>
      </c>
      <c r="C176" s="145">
        <v>1.8577085591672107</v>
      </c>
      <c r="D176" s="145">
        <v>1.8880882577007223</v>
      </c>
      <c r="E176" s="145">
        <v>1.918847742160908</v>
      </c>
      <c r="F176" s="145">
        <v>1.947754098586355</v>
      </c>
      <c r="G176" s="145">
        <v>1.9712118282184046</v>
      </c>
      <c r="H176" s="145">
        <v>2.007179049764532</v>
      </c>
      <c r="I176" s="145">
        <v>2.039379367938071</v>
      </c>
      <c r="J176" s="145">
        <v>2.0583614642785357</v>
      </c>
      <c r="K176" s="145">
        <v>2.078086440677535</v>
      </c>
      <c r="L176" s="145">
        <v>2.1078738741578578</v>
      </c>
    </row>
    <row r="177" spans="2:12" ht="12.75">
      <c r="B177" t="s">
        <v>253</v>
      </c>
      <c r="C177" s="145">
        <v>6.833245571754063</v>
      </c>
      <c r="D177" s="145">
        <v>6.944991808509523</v>
      </c>
      <c r="E177" s="145">
        <v>7.058135019235336</v>
      </c>
      <c r="F177" s="145">
        <v>7.164461833021606</v>
      </c>
      <c r="G177" s="145">
        <v>7.250746856762608</v>
      </c>
      <c r="H177" s="145">
        <v>7.383045788231465</v>
      </c>
      <c r="I177" s="145">
        <v>7.501488845665105</v>
      </c>
      <c r="J177" s="145">
        <v>7.5713110603074485</v>
      </c>
      <c r="K177" s="145">
        <v>7.643865825136564</v>
      </c>
      <c r="L177" s="145">
        <v>7.753433521812615</v>
      </c>
    </row>
    <row r="178" spans="2:12" ht="12.75">
      <c r="B178" t="s">
        <v>150</v>
      </c>
      <c r="C178" s="145">
        <v>0</v>
      </c>
      <c r="D178" s="145">
        <v>0</v>
      </c>
      <c r="E178" s="145">
        <v>0</v>
      </c>
      <c r="F178" s="145">
        <v>0</v>
      </c>
      <c r="G178" s="145">
        <v>0</v>
      </c>
      <c r="H178" s="145">
        <v>0</v>
      </c>
      <c r="I178" s="145">
        <v>0</v>
      </c>
      <c r="J178" s="145">
        <v>0</v>
      </c>
      <c r="K178" s="145">
        <v>0</v>
      </c>
      <c r="L178" s="145">
        <v>0</v>
      </c>
    </row>
    <row r="179" spans="2:12" ht="12.75">
      <c r="B179" t="s">
        <v>254</v>
      </c>
      <c r="C179" s="145">
        <v>190.13651168084186</v>
      </c>
      <c r="D179" s="145">
        <v>193.24587449051043</v>
      </c>
      <c r="E179" s="145">
        <v>196.39410839808448</v>
      </c>
      <c r="F179" s="145">
        <v>199.3526746107532</v>
      </c>
      <c r="G179" s="145">
        <v>201.75357375189174</v>
      </c>
      <c r="H179" s="145">
        <v>205.43481966416678</v>
      </c>
      <c r="I179" s="145">
        <v>208.73052293383063</v>
      </c>
      <c r="J179" s="145">
        <v>210.6733409096404</v>
      </c>
      <c r="K179" s="145">
        <v>212.69219267569665</v>
      </c>
      <c r="L179" s="145">
        <v>215.7409371442115</v>
      </c>
    </row>
    <row r="180" spans="2:12" ht="12.75">
      <c r="B180" t="s">
        <v>255</v>
      </c>
      <c r="C180" s="145">
        <v>1525.6691605098965</v>
      </c>
      <c r="D180" s="145">
        <v>1550.618913219732</v>
      </c>
      <c r="E180" s="145">
        <v>1575.8805704385188</v>
      </c>
      <c r="F180" s="145">
        <v>1599.6203203166062</v>
      </c>
      <c r="G180" s="145">
        <v>1618.88530916461</v>
      </c>
      <c r="H180" s="145">
        <v>1648.4238933689876</v>
      </c>
      <c r="I180" s="145">
        <v>1674.8688554452765</v>
      </c>
      <c r="J180" s="145">
        <v>1690.4581677976178</v>
      </c>
      <c r="K180" s="145">
        <v>1706.6575807977003</v>
      </c>
      <c r="L180" s="145">
        <v>1731.1209275414121</v>
      </c>
    </row>
    <row r="181" spans="2:12" ht="12.75">
      <c r="B181" t="s">
        <v>256</v>
      </c>
      <c r="C181" s="145">
        <v>13.698035603943879</v>
      </c>
      <c r="D181" s="145">
        <v>13.922043934042588</v>
      </c>
      <c r="E181" s="145">
        <v>14.148852660963383</v>
      </c>
      <c r="F181" s="145">
        <v>14.361997127323367</v>
      </c>
      <c r="G181" s="145">
        <v>14.534965494240698</v>
      </c>
      <c r="H181" s="145">
        <v>14.800174091618672</v>
      </c>
      <c r="I181" s="145">
        <v>15.037606977752967</v>
      </c>
      <c r="J181" s="145">
        <v>15.1775737288486</v>
      </c>
      <c r="K181" s="145">
        <v>15.323018194648748</v>
      </c>
      <c r="L181" s="145">
        <v>15.542659387746598</v>
      </c>
    </row>
    <row r="182" spans="2:12" ht="12.75">
      <c r="B182" t="s">
        <v>257</v>
      </c>
      <c r="C182" s="145">
        <v>46.733630326544294</v>
      </c>
      <c r="D182" s="145">
        <v>47.49788023737716</v>
      </c>
      <c r="E182" s="145">
        <v>48.271684270686784</v>
      </c>
      <c r="F182" s="145">
        <v>48.99886990408871</v>
      </c>
      <c r="G182" s="145">
        <v>49.58898661508436</v>
      </c>
      <c r="H182" s="145">
        <v>50.49379960489109</v>
      </c>
      <c r="I182" s="145">
        <v>51.30385011496349</v>
      </c>
      <c r="J182" s="145">
        <v>51.78137511145477</v>
      </c>
      <c r="K182" s="145">
        <v>52.277588444101454</v>
      </c>
      <c r="L182" s="145">
        <v>53.026938980156466</v>
      </c>
    </row>
    <row r="183" spans="2:12" ht="12.75">
      <c r="B183" t="s">
        <v>258</v>
      </c>
      <c r="C183" s="145">
        <v>76.37743133083744</v>
      </c>
      <c r="D183" s="145">
        <v>77.62645574166054</v>
      </c>
      <c r="E183" s="145">
        <v>78.89109458963084</v>
      </c>
      <c r="F183" s="145">
        <v>80.0795443289694</v>
      </c>
      <c r="G183" s="145">
        <v>81.04398039473872</v>
      </c>
      <c r="H183" s="145">
        <v>82.52272902850281</v>
      </c>
      <c r="I183" s="145">
        <v>83.84660600478863</v>
      </c>
      <c r="J183" s="145">
        <v>84.62703184317157</v>
      </c>
      <c r="K183" s="145">
        <v>85.43800029297635</v>
      </c>
      <c r="L183" s="145">
        <v>86.66267444540915</v>
      </c>
    </row>
    <row r="184" spans="2:12" ht="12.75">
      <c r="B184" t="s">
        <v>259</v>
      </c>
      <c r="C184" s="145">
        <v>62.59929717117346</v>
      </c>
      <c r="D184" s="145">
        <v>63.62300337475714</v>
      </c>
      <c r="E184" s="145">
        <v>64.65950724349015</v>
      </c>
      <c r="F184" s="145">
        <v>65.63356616521015</v>
      </c>
      <c r="G184" s="145">
        <v>66.42402244047004</v>
      </c>
      <c r="H184" s="145">
        <v>67.63601168328043</v>
      </c>
      <c r="I184" s="145">
        <v>68.72106739689318</v>
      </c>
      <c r="J184" s="145">
        <v>69.36070803583243</v>
      </c>
      <c r="K184" s="145">
        <v>70.0253815408352</v>
      </c>
      <c r="L184" s="145">
        <v>71.02913015963749</v>
      </c>
    </row>
    <row r="185" spans="2:12" ht="12.75">
      <c r="B185" t="s">
        <v>260</v>
      </c>
      <c r="C185" s="145">
        <v>203.30050282161474</v>
      </c>
      <c r="D185" s="145">
        <v>206.6251405625318</v>
      </c>
      <c r="E185" s="145">
        <v>209.99134061927953</v>
      </c>
      <c r="F185" s="145">
        <v>213.15474144823875</v>
      </c>
      <c r="G185" s="145">
        <v>215.72186544931836</v>
      </c>
      <c r="H185" s="145">
        <v>219.65798028786014</v>
      </c>
      <c r="I185" s="145">
        <v>223.18185966247586</v>
      </c>
      <c r="J185" s="145">
        <v>225.259187514351</v>
      </c>
      <c r="K185" s="145">
        <v>227.41781331185425</v>
      </c>
      <c r="L185" s="145">
        <v>230.67763583591574</v>
      </c>
    </row>
    <row r="186" spans="2:12" ht="12.75">
      <c r="B186" t="s">
        <v>261</v>
      </c>
      <c r="C186" s="145">
        <v>151.9254938379946</v>
      </c>
      <c r="D186" s="145">
        <v>154.40997972765547</v>
      </c>
      <c r="E186" s="145">
        <v>156.92552493723923</v>
      </c>
      <c r="F186" s="145">
        <v>159.2895192534208</v>
      </c>
      <c r="G186" s="145">
        <v>161.20791874675407</v>
      </c>
      <c r="H186" s="145">
        <v>164.14935854817566</v>
      </c>
      <c r="I186" s="145">
        <v>166.7827367581832</v>
      </c>
      <c r="J186" s="145">
        <v>168.335113930789</v>
      </c>
      <c r="K186" s="145">
        <v>169.9482446695008</v>
      </c>
      <c r="L186" s="145">
        <v>172.3842944574682</v>
      </c>
    </row>
    <row r="187" spans="2:12" ht="12.75">
      <c r="B187" t="s">
        <v>262</v>
      </c>
      <c r="C187" s="145">
        <v>48.11424518165194</v>
      </c>
      <c r="D187" s="145">
        <v>48.90107272603345</v>
      </c>
      <c r="E187" s="145">
        <v>49.69773664281168</v>
      </c>
      <c r="F187" s="145">
        <v>50.44640494898865</v>
      </c>
      <c r="G187" s="145">
        <v>51.05395501347632</v>
      </c>
      <c r="H187" s="145">
        <v>51.98549818123184</v>
      </c>
      <c r="I187" s="145">
        <v>52.81947937590501</v>
      </c>
      <c r="J187" s="145">
        <v>53.31111151749147</v>
      </c>
      <c r="K187" s="145">
        <v>53.82198409003814</v>
      </c>
      <c r="L187" s="145">
        <v>54.59347209914055</v>
      </c>
    </row>
    <row r="188" spans="2:12" ht="12.75">
      <c r="B188" t="s">
        <v>263</v>
      </c>
      <c r="C188" s="145">
        <v>94.45346511944891</v>
      </c>
      <c r="D188" s="145">
        <v>95.9980926562143</v>
      </c>
      <c r="E188" s="145">
        <v>97.56203005544488</v>
      </c>
      <c r="F188" s="145">
        <v>99.03174688206342</v>
      </c>
      <c r="G188" s="145">
        <v>100.22443334337547</v>
      </c>
      <c r="H188" s="145">
        <v>102.05315329462206</v>
      </c>
      <c r="I188" s="145">
        <v>103.69034854488399</v>
      </c>
      <c r="J188" s="145">
        <v>104.65547559118015</v>
      </c>
      <c r="K188" s="145">
        <v>105.65837368361291</v>
      </c>
      <c r="L188" s="145">
        <v>107.17288805420549</v>
      </c>
    </row>
    <row r="189" spans="2:12" ht="12.75">
      <c r="B189" t="s">
        <v>264</v>
      </c>
      <c r="C189" s="145">
        <v>343.3089482025428</v>
      </c>
      <c r="D189" s="145">
        <v>348.9231885519148</v>
      </c>
      <c r="E189" s="145">
        <v>354.607614241385</v>
      </c>
      <c r="F189" s="145">
        <v>359.9495774744321</v>
      </c>
      <c r="G189" s="145">
        <v>364.28462155196416</v>
      </c>
      <c r="H189" s="145">
        <v>370.93144940762323</v>
      </c>
      <c r="I189" s="145">
        <v>376.88214458496606</v>
      </c>
      <c r="J189" s="145">
        <v>380.3900810140504</v>
      </c>
      <c r="K189" s="145">
        <v>384.03530344005674</v>
      </c>
      <c r="L189" s="145">
        <v>389.54009180275193</v>
      </c>
    </row>
    <row r="190" spans="2:12" ht="12.75">
      <c r="B190" t="s">
        <v>265</v>
      </c>
      <c r="C190" s="145">
        <v>100.30744112812916</v>
      </c>
      <c r="D190" s="145">
        <v>101.94780059522803</v>
      </c>
      <c r="E190" s="145">
        <v>103.60866669900741</v>
      </c>
      <c r="F190" s="145">
        <v>105.16947268822786</v>
      </c>
      <c r="G190" s="145">
        <v>106.43607870264015</v>
      </c>
      <c r="H190" s="145">
        <v>108.37813788085585</v>
      </c>
      <c r="I190" s="145">
        <v>110.11680216356078</v>
      </c>
      <c r="J190" s="145">
        <v>111.14174523214052</v>
      </c>
      <c r="K190" s="145">
        <v>112.20680029641997</v>
      </c>
      <c r="L190" s="145">
        <v>113.81518026293365</v>
      </c>
    </row>
    <row r="191" spans="2:12" ht="12.75">
      <c r="B191" t="s">
        <v>266</v>
      </c>
      <c r="C191" s="145">
        <v>270.7843149932468</v>
      </c>
      <c r="D191" s="145">
        <v>275.2125369640742</v>
      </c>
      <c r="E191" s="145">
        <v>279.69611749558163</v>
      </c>
      <c r="F191" s="145">
        <v>283.90958138096323</v>
      </c>
      <c r="G191" s="145">
        <v>287.3288395947268</v>
      </c>
      <c r="H191" s="145">
        <v>292.57151310264476</v>
      </c>
      <c r="I191" s="145">
        <v>297.26511321346896</v>
      </c>
      <c r="J191" s="145">
        <v>300.03199175818156</v>
      </c>
      <c r="K191" s="145">
        <v>302.9071543858734</v>
      </c>
      <c r="L191" s="145">
        <v>307.24904629920565</v>
      </c>
    </row>
    <row r="192" spans="2:12" ht="12.75">
      <c r="B192" t="s">
        <v>267</v>
      </c>
      <c r="C192" s="145">
        <v>21.686458828892476</v>
      </c>
      <c r="D192" s="145">
        <v>22.041104383078064</v>
      </c>
      <c r="E192" s="145">
        <v>22.400183470081256</v>
      </c>
      <c r="F192" s="145">
        <v>22.737629570235292</v>
      </c>
      <c r="G192" s="145">
        <v>23.01146966499848</v>
      </c>
      <c r="H192" s="145">
        <v>23.43134266682144</v>
      </c>
      <c r="I192" s="145">
        <v>23.80724171239656</v>
      </c>
      <c r="J192" s="145">
        <v>24.028834302225672</v>
      </c>
      <c r="K192" s="145">
        <v>24.259099101548944</v>
      </c>
      <c r="L192" s="145">
        <v>24.606830690877995</v>
      </c>
    </row>
    <row r="193" spans="2:12" ht="12.75">
      <c r="B193" t="s">
        <v>268</v>
      </c>
      <c r="C193" s="145">
        <v>30.05240745713862</v>
      </c>
      <c r="D193" s="145">
        <v>30.543864028326198</v>
      </c>
      <c r="E193" s="145">
        <v>31.041464448805186</v>
      </c>
      <c r="F193" s="145">
        <v>31.509086561602174</v>
      </c>
      <c r="G193" s="145">
        <v>31.888565487638758</v>
      </c>
      <c r="H193" s="145">
        <v>32.47041218887264</v>
      </c>
      <c r="I193" s="145">
        <v>32.991321174959516</v>
      </c>
      <c r="J193" s="145">
        <v>33.29839716424711</v>
      </c>
      <c r="K193" s="145">
        <v>33.61749082665178</v>
      </c>
      <c r="L193" s="145">
        <v>34.09936624442688</v>
      </c>
    </row>
    <row r="194" spans="2:12" ht="12.75">
      <c r="B194" t="s">
        <v>269</v>
      </c>
      <c r="C194" s="145">
        <v>710.0518743587343</v>
      </c>
      <c r="D194" s="145">
        <v>721.6635783473532</v>
      </c>
      <c r="E194" s="145">
        <v>733.4204438080227</v>
      </c>
      <c r="F194" s="145">
        <v>744.469008158704</v>
      </c>
      <c r="G194" s="145">
        <v>753.4350027498599</v>
      </c>
      <c r="H194" s="145">
        <v>767.182365299426</v>
      </c>
      <c r="I194" s="145">
        <v>779.4899450654999</v>
      </c>
      <c r="J194" s="145">
        <v>786.7452666924012</v>
      </c>
      <c r="K194" s="145">
        <v>794.2845313389879</v>
      </c>
      <c r="L194" s="145">
        <v>805.6698602543701</v>
      </c>
    </row>
    <row r="195" spans="2:12" ht="12.75">
      <c r="B195" t="s">
        <v>270</v>
      </c>
      <c r="C195" s="145">
        <v>65.5846414191978</v>
      </c>
      <c r="D195" s="145">
        <v>66.6571679061495</v>
      </c>
      <c r="E195" s="145">
        <v>67.74310237558264</v>
      </c>
      <c r="F195" s="145">
        <v>68.76361391467375</v>
      </c>
      <c r="G195" s="145">
        <v>69.59176684470931</v>
      </c>
      <c r="H195" s="145">
        <v>70.86155554020043</v>
      </c>
      <c r="I195" s="145">
        <v>71.99835727940453</v>
      </c>
      <c r="J195" s="145">
        <v>72.6685022145348</v>
      </c>
      <c r="K195" s="145">
        <v>73.36487382661932</v>
      </c>
      <c r="L195" s="145">
        <v>74.41649095674707</v>
      </c>
    </row>
    <row r="196" spans="2:12" ht="12.75">
      <c r="B196" t="s">
        <v>271</v>
      </c>
      <c r="C196" s="145">
        <v>40.628939840622394</v>
      </c>
      <c r="D196" s="145">
        <v>41.29335780758682</v>
      </c>
      <c r="E196" s="145">
        <v>41.966081867286306</v>
      </c>
      <c r="F196" s="145">
        <v>42.59827716531925</v>
      </c>
      <c r="G196" s="145">
        <v>43.11130849163525</v>
      </c>
      <c r="H196" s="145">
        <v>43.89792815445633</v>
      </c>
      <c r="I196" s="145">
        <v>44.60216390955674</v>
      </c>
      <c r="J196" s="145">
        <v>45.01731107914903</v>
      </c>
      <c r="K196" s="145">
        <v>45.44870537698867</v>
      </c>
      <c r="L196" s="145">
        <v>46.10017023508305</v>
      </c>
    </row>
    <row r="197" spans="2:12" ht="12.75">
      <c r="B197" t="s">
        <v>272</v>
      </c>
      <c r="C197" s="145">
        <v>211.93324604101025</v>
      </c>
      <c r="D197" s="145">
        <v>215.39905777567802</v>
      </c>
      <c r="E197" s="145">
        <v>218.90819668556037</v>
      </c>
      <c r="F197" s="145">
        <v>222.20592491006173</v>
      </c>
      <c r="G197" s="145">
        <v>224.8820566214327</v>
      </c>
      <c r="H197" s="145">
        <v>228.98531058757908</v>
      </c>
      <c r="I197" s="145">
        <v>232.65882434752572</v>
      </c>
      <c r="J197" s="145">
        <v>234.82436171034078</v>
      </c>
      <c r="K197" s="145">
        <v>237.07464917103707</v>
      </c>
      <c r="L197" s="145">
        <v>240.47289344221895</v>
      </c>
    </row>
    <row r="198" spans="2:12" ht="12.75">
      <c r="B198" t="s">
        <v>273</v>
      </c>
      <c r="C198" s="145">
        <v>43.91021412718644</v>
      </c>
      <c r="D198" s="145">
        <v>44.628291815499345</v>
      </c>
      <c r="E198" s="145">
        <v>45.355346413177514</v>
      </c>
      <c r="F198" s="145">
        <v>46.038599065491915</v>
      </c>
      <c r="G198" s="145">
        <v>46.59306382585384</v>
      </c>
      <c r="H198" s="145">
        <v>47.44321246292444</v>
      </c>
      <c r="I198" s="145">
        <v>48.20432370342896</v>
      </c>
      <c r="J198" s="145">
        <v>48.65299898717011</v>
      </c>
      <c r="K198" s="145">
        <v>49.119233549668984</v>
      </c>
      <c r="L198" s="145">
        <v>49.823312010182</v>
      </c>
    </row>
    <row r="199" spans="2:12" ht="12.75">
      <c r="B199" t="s">
        <v>274</v>
      </c>
      <c r="C199" s="145">
        <v>26.850969923533086</v>
      </c>
      <c r="D199" s="145">
        <v>27.290072369169128</v>
      </c>
      <c r="E199" s="145">
        <v>27.73466416911975</v>
      </c>
      <c r="F199" s="145">
        <v>28.152471205184952</v>
      </c>
      <c r="G199" s="145">
        <v>28.491524814921718</v>
      </c>
      <c r="H199" s="145">
        <v>29.01138826670075</v>
      </c>
      <c r="I199" s="145">
        <v>29.476805606002603</v>
      </c>
      <c r="J199" s="145">
        <v>29.751169254384525</v>
      </c>
      <c r="K199" s="145">
        <v>30.036270351334494</v>
      </c>
      <c r="L199" s="145">
        <v>30.466812309346434</v>
      </c>
    </row>
    <row r="200" spans="2:12" ht="12.75">
      <c r="B200" t="s">
        <v>275</v>
      </c>
      <c r="C200" s="145">
        <v>18.414810480770672</v>
      </c>
      <c r="D200" s="145">
        <v>18.715953729638706</v>
      </c>
      <c r="E200" s="145">
        <v>19.02086166260019</v>
      </c>
      <c r="F200" s="145">
        <v>19.307400190205854</v>
      </c>
      <c r="G200" s="145">
        <v>19.539928399946675</v>
      </c>
      <c r="H200" s="145">
        <v>19.89645879596786</v>
      </c>
      <c r="I200" s="145">
        <v>20.215649205927562</v>
      </c>
      <c r="J200" s="145">
        <v>20.403812039603743</v>
      </c>
      <c r="K200" s="145">
        <v>20.59933878158531</v>
      </c>
      <c r="L200" s="145">
        <v>20.894611115634635</v>
      </c>
    </row>
    <row r="201" spans="3:14" ht="12.75">
      <c r="C201" s="49"/>
      <c r="D201" s="49"/>
      <c r="E201" s="49"/>
      <c r="F201" s="49"/>
      <c r="G201" s="49"/>
      <c r="H201" s="49"/>
      <c r="I201" s="49"/>
      <c r="J201" s="65"/>
      <c r="K201" s="65"/>
      <c r="L201" s="65"/>
      <c r="M201" s="65"/>
      <c r="N201" s="65"/>
    </row>
    <row r="202" spans="2:14" ht="12.75">
      <c r="B202" s="89"/>
      <c r="C202" s="49"/>
      <c r="D202" s="49"/>
      <c r="E202" s="49"/>
      <c r="F202" s="49"/>
      <c r="G202" s="49"/>
      <c r="H202" s="49"/>
      <c r="I202" s="49"/>
      <c r="J202" s="65"/>
      <c r="K202" s="65"/>
      <c r="L202" s="65"/>
      <c r="M202" s="65"/>
      <c r="N202" s="65"/>
    </row>
    <row r="203" spans="4:9" ht="12.75">
      <c r="D203" s="49"/>
      <c r="E203" s="49"/>
      <c r="F203" s="49"/>
      <c r="G203" s="49"/>
      <c r="H203" s="49"/>
      <c r="I203" s="65"/>
    </row>
    <row r="204" spans="3:8" ht="12.75">
      <c r="C204" s="65"/>
      <c r="D204" s="65"/>
      <c r="E204" s="65"/>
      <c r="F204" s="65"/>
      <c r="G204" s="65"/>
      <c r="H204" s="65"/>
    </row>
  </sheetData>
  <sheetProtection/>
  <mergeCells count="3">
    <mergeCell ref="C5:H5"/>
    <mergeCell ref="B3:L3"/>
    <mergeCell ref="B1:L1"/>
  </mergeCells>
  <printOptions horizontalCentered="1"/>
  <pageMargins left="0.75" right="0.75" top="1" bottom="1" header="0.5" footer="0.5"/>
  <pageSetup fitToHeight="8"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theme="3" tint="0.39998000860214233"/>
    <pageSetUpPr fitToPage="1"/>
  </sheetPr>
  <dimension ref="B1:R204"/>
  <sheetViews>
    <sheetView showGridLines="0" zoomScalePageLayoutView="0" workbookViewId="0" topLeftCell="A1">
      <selection activeCell="B1" sqref="B1:L1"/>
    </sheetView>
  </sheetViews>
  <sheetFormatPr defaultColWidth="9.140625" defaultRowHeight="12.75"/>
  <cols>
    <col min="1" max="1" width="1.421875" style="0" customWidth="1"/>
    <col min="2" max="2" width="16.7109375" style="0" bestFit="1" customWidth="1"/>
    <col min="3" max="8" width="10.28125" style="0" bestFit="1" customWidth="1"/>
  </cols>
  <sheetData>
    <row r="1" spans="2:12" ht="25.5" customHeight="1">
      <c r="B1" s="248" t="s">
        <v>300</v>
      </c>
      <c r="C1" s="248"/>
      <c r="D1" s="248"/>
      <c r="E1" s="248"/>
      <c r="F1" s="248"/>
      <c r="G1" s="248"/>
      <c r="H1" s="248"/>
      <c r="I1" s="248"/>
      <c r="J1" s="248"/>
      <c r="K1" s="248"/>
      <c r="L1" s="248"/>
    </row>
    <row r="2" ht="12.75" customHeight="1"/>
    <row r="3" spans="2:12" ht="46.5" customHeight="1">
      <c r="B3" s="246" t="s">
        <v>1397</v>
      </c>
      <c r="C3" s="246"/>
      <c r="D3" s="246"/>
      <c r="E3" s="246"/>
      <c r="F3" s="246"/>
      <c r="G3" s="246"/>
      <c r="H3" s="246"/>
      <c r="I3" s="246"/>
      <c r="J3" s="246"/>
      <c r="K3" s="246"/>
      <c r="L3" s="246"/>
    </row>
    <row r="4" spans="3:13" ht="12.75" customHeight="1">
      <c r="C4" s="65"/>
      <c r="D4" s="65"/>
      <c r="E4" s="65"/>
      <c r="F4" s="65"/>
      <c r="G4" s="65"/>
      <c r="H4" s="65"/>
      <c r="I4" s="65"/>
      <c r="J4" s="65"/>
      <c r="K4" s="65"/>
      <c r="L4" s="65"/>
      <c r="M4" s="65"/>
    </row>
    <row r="5" spans="3:13" ht="12.75" customHeight="1">
      <c r="C5" s="245" t="s">
        <v>282</v>
      </c>
      <c r="D5" s="245"/>
      <c r="E5" s="245"/>
      <c r="F5" s="245"/>
      <c r="G5" s="245"/>
      <c r="H5" s="245"/>
      <c r="I5" s="245"/>
      <c r="J5" s="245"/>
      <c r="K5" s="245"/>
      <c r="L5" s="245"/>
      <c r="M5" s="65"/>
    </row>
    <row r="6" spans="2:12" ht="12.75" customHeight="1">
      <c r="B6" s="86" t="s">
        <v>312</v>
      </c>
      <c r="C6" s="188" t="s">
        <v>31</v>
      </c>
      <c r="D6" s="188" t="s">
        <v>32</v>
      </c>
      <c r="E6" s="188" t="s">
        <v>33</v>
      </c>
      <c r="F6" s="188" t="s">
        <v>34</v>
      </c>
      <c r="G6" s="188" t="s">
        <v>741</v>
      </c>
      <c r="H6" s="188" t="s">
        <v>1463</v>
      </c>
      <c r="I6" s="188" t="s">
        <v>1464</v>
      </c>
      <c r="J6" s="188" t="s">
        <v>1465</v>
      </c>
      <c r="K6" s="188" t="s">
        <v>1466</v>
      </c>
      <c r="L6" s="188" t="s">
        <v>1467</v>
      </c>
    </row>
    <row r="7" spans="2:12" ht="12.75" customHeight="1">
      <c r="B7" s="86"/>
      <c r="D7" s="88"/>
      <c r="E7" s="88"/>
      <c r="F7" s="88"/>
      <c r="G7" s="88"/>
      <c r="H7" s="88"/>
      <c r="I7" s="68"/>
      <c r="J7" s="88"/>
      <c r="K7" s="88"/>
      <c r="L7" s="88"/>
    </row>
    <row r="8" spans="2:12" ht="12.75" customHeight="1">
      <c r="B8" t="s">
        <v>35</v>
      </c>
      <c r="C8" s="190">
        <v>0</v>
      </c>
      <c r="D8" s="190">
        <v>0</v>
      </c>
      <c r="E8" s="190">
        <v>0</v>
      </c>
      <c r="F8" s="190">
        <v>0</v>
      </c>
      <c r="G8" s="190">
        <v>0</v>
      </c>
      <c r="H8" s="190">
        <v>0</v>
      </c>
      <c r="I8" s="190">
        <v>0</v>
      </c>
      <c r="J8" s="190">
        <v>0</v>
      </c>
      <c r="K8" s="190">
        <v>0</v>
      </c>
      <c r="L8" s="190">
        <v>0</v>
      </c>
    </row>
    <row r="9" spans="2:12" ht="12.75" customHeight="1">
      <c r="B9" t="s">
        <v>36</v>
      </c>
      <c r="C9" s="190">
        <v>0</v>
      </c>
      <c r="D9" s="190">
        <v>0</v>
      </c>
      <c r="E9" s="190">
        <v>0</v>
      </c>
      <c r="F9" s="190">
        <v>0</v>
      </c>
      <c r="G9" s="190">
        <v>0</v>
      </c>
      <c r="H9" s="190">
        <v>0</v>
      </c>
      <c r="I9" s="190">
        <v>0</v>
      </c>
      <c r="J9" s="190">
        <v>0</v>
      </c>
      <c r="K9" s="190">
        <v>0</v>
      </c>
      <c r="L9" s="190">
        <v>0</v>
      </c>
    </row>
    <row r="10" spans="2:12" ht="12.75" customHeight="1">
      <c r="B10" t="s">
        <v>37</v>
      </c>
      <c r="C10" s="190">
        <v>48.2</v>
      </c>
      <c r="D10" s="190">
        <v>48.2</v>
      </c>
      <c r="E10" s="190">
        <v>48.2</v>
      </c>
      <c r="F10" s="190">
        <v>48.2</v>
      </c>
      <c r="G10" s="190">
        <v>48.2</v>
      </c>
      <c r="H10" s="190">
        <v>48.2</v>
      </c>
      <c r="I10" s="190">
        <v>48.2</v>
      </c>
      <c r="J10" s="190">
        <v>48.2</v>
      </c>
      <c r="K10" s="190">
        <v>48.2</v>
      </c>
      <c r="L10" s="190">
        <v>48.2</v>
      </c>
    </row>
    <row r="11" spans="2:12" ht="12.75" customHeight="1">
      <c r="B11" t="s">
        <v>38</v>
      </c>
      <c r="C11" s="190">
        <v>0</v>
      </c>
      <c r="D11" s="190">
        <v>0</v>
      </c>
      <c r="E11" s="190">
        <v>0</v>
      </c>
      <c r="F11" s="190">
        <v>0</v>
      </c>
      <c r="G11" s="190">
        <v>0</v>
      </c>
      <c r="H11" s="190">
        <v>0</v>
      </c>
      <c r="I11" s="190">
        <v>0</v>
      </c>
      <c r="J11" s="190">
        <v>0</v>
      </c>
      <c r="K11" s="190">
        <v>0</v>
      </c>
      <c r="L11" s="190">
        <v>0</v>
      </c>
    </row>
    <row r="12" spans="2:12" ht="12.75" customHeight="1">
      <c r="B12" t="s">
        <v>39</v>
      </c>
      <c r="C12" s="190">
        <v>0</v>
      </c>
      <c r="D12" s="190">
        <v>0</v>
      </c>
      <c r="E12" s="190">
        <v>0</v>
      </c>
      <c r="F12" s="190">
        <v>0</v>
      </c>
      <c r="G12" s="190">
        <v>0</v>
      </c>
      <c r="H12" s="190">
        <v>0</v>
      </c>
      <c r="I12" s="190">
        <v>0</v>
      </c>
      <c r="J12" s="190">
        <v>0</v>
      </c>
      <c r="K12" s="190">
        <v>0</v>
      </c>
      <c r="L12" s="190">
        <v>0</v>
      </c>
    </row>
    <row r="13" spans="2:12" ht="12.75" customHeight="1">
      <c r="B13" t="s">
        <v>40</v>
      </c>
      <c r="C13" s="190">
        <v>395</v>
      </c>
      <c r="D13" s="190">
        <v>395</v>
      </c>
      <c r="E13" s="190">
        <v>395</v>
      </c>
      <c r="F13" s="190">
        <v>395</v>
      </c>
      <c r="G13" s="190">
        <v>395</v>
      </c>
      <c r="H13" s="190">
        <v>395</v>
      </c>
      <c r="I13" s="190">
        <v>395</v>
      </c>
      <c r="J13" s="190">
        <v>395</v>
      </c>
      <c r="K13" s="190">
        <v>395</v>
      </c>
      <c r="L13" s="190">
        <v>395</v>
      </c>
    </row>
    <row r="14" spans="2:12" ht="12.75" customHeight="1">
      <c r="B14" t="s">
        <v>41</v>
      </c>
      <c r="C14" s="190">
        <v>0</v>
      </c>
      <c r="D14" s="190">
        <v>0</v>
      </c>
      <c r="E14" s="190">
        <v>0</v>
      </c>
      <c r="F14" s="190">
        <v>0</v>
      </c>
      <c r="G14" s="190">
        <v>0</v>
      </c>
      <c r="H14" s="190">
        <v>0</v>
      </c>
      <c r="I14" s="190">
        <v>0</v>
      </c>
      <c r="J14" s="190">
        <v>0</v>
      </c>
      <c r="K14" s="190">
        <v>0</v>
      </c>
      <c r="L14" s="190">
        <v>0</v>
      </c>
    </row>
    <row r="15" spans="2:18" ht="12.75">
      <c r="B15" t="s">
        <v>42</v>
      </c>
      <c r="C15" s="190">
        <v>0</v>
      </c>
      <c r="D15" s="190">
        <v>0</v>
      </c>
      <c r="E15" s="190">
        <v>0</v>
      </c>
      <c r="F15" s="190">
        <v>0</v>
      </c>
      <c r="G15" s="190">
        <v>0</v>
      </c>
      <c r="H15" s="190">
        <v>0</v>
      </c>
      <c r="I15" s="190">
        <v>0</v>
      </c>
      <c r="J15" s="190">
        <v>0</v>
      </c>
      <c r="K15" s="190">
        <v>0</v>
      </c>
      <c r="L15" s="190">
        <v>0</v>
      </c>
      <c r="M15" s="14"/>
      <c r="N15" s="14"/>
      <c r="O15" s="14"/>
      <c r="P15" s="14"/>
      <c r="Q15" s="14"/>
      <c r="R15" s="14"/>
    </row>
    <row r="16" spans="2:18" ht="12.75">
      <c r="B16" t="s">
        <v>43</v>
      </c>
      <c r="C16" s="190">
        <v>1742</v>
      </c>
      <c r="D16" s="190">
        <v>1742</v>
      </c>
      <c r="E16" s="190">
        <v>1742</v>
      </c>
      <c r="F16" s="190">
        <v>1742</v>
      </c>
      <c r="G16" s="190">
        <v>1742</v>
      </c>
      <c r="H16" s="190">
        <v>1742</v>
      </c>
      <c r="I16" s="190">
        <v>1742</v>
      </c>
      <c r="J16" s="190">
        <v>1742</v>
      </c>
      <c r="K16" s="190">
        <v>1742</v>
      </c>
      <c r="L16" s="190">
        <v>1742</v>
      </c>
      <c r="M16" s="14"/>
      <c r="N16" s="14"/>
      <c r="O16" s="14"/>
      <c r="P16" s="14"/>
      <c r="Q16" s="14"/>
      <c r="R16" s="14"/>
    </row>
    <row r="17" spans="2:18" ht="12.75">
      <c r="B17" t="s">
        <v>44</v>
      </c>
      <c r="C17" s="190">
        <v>0</v>
      </c>
      <c r="D17" s="190">
        <v>0</v>
      </c>
      <c r="E17" s="190">
        <v>0</v>
      </c>
      <c r="F17" s="190">
        <v>0</v>
      </c>
      <c r="G17" s="190">
        <v>0</v>
      </c>
      <c r="H17" s="190">
        <v>0</v>
      </c>
      <c r="I17" s="190">
        <v>0</v>
      </c>
      <c r="J17" s="190">
        <v>0</v>
      </c>
      <c r="K17" s="190">
        <v>0</v>
      </c>
      <c r="L17" s="190">
        <v>0</v>
      </c>
      <c r="M17" s="14"/>
      <c r="N17" s="14"/>
      <c r="O17" s="14"/>
      <c r="P17" s="14"/>
      <c r="Q17" s="14"/>
      <c r="R17" s="14"/>
    </row>
    <row r="18" spans="2:18" ht="12.75">
      <c r="B18" t="s">
        <v>45</v>
      </c>
      <c r="C18" s="190">
        <v>0</v>
      </c>
      <c r="D18" s="190">
        <v>0</v>
      </c>
      <c r="E18" s="190">
        <v>0</v>
      </c>
      <c r="F18" s="190">
        <v>0</v>
      </c>
      <c r="G18" s="190">
        <v>0</v>
      </c>
      <c r="H18" s="190">
        <v>0</v>
      </c>
      <c r="I18" s="190">
        <v>0</v>
      </c>
      <c r="J18" s="190">
        <v>0</v>
      </c>
      <c r="K18" s="190">
        <v>0</v>
      </c>
      <c r="L18" s="190">
        <v>0</v>
      </c>
      <c r="M18" s="14"/>
      <c r="N18" s="14"/>
      <c r="O18" s="14"/>
      <c r="P18" s="14"/>
      <c r="Q18" s="14"/>
      <c r="R18" s="14"/>
    </row>
    <row r="19" spans="2:18" ht="12.75">
      <c r="B19" t="s">
        <v>46</v>
      </c>
      <c r="C19" s="190">
        <v>0</v>
      </c>
      <c r="D19" s="190">
        <v>0</v>
      </c>
      <c r="E19" s="190">
        <v>0</v>
      </c>
      <c r="F19" s="190">
        <v>780</v>
      </c>
      <c r="G19" s="190">
        <v>1560</v>
      </c>
      <c r="H19" s="190">
        <v>1560</v>
      </c>
      <c r="I19" s="190">
        <v>1560</v>
      </c>
      <c r="J19" s="190">
        <v>1560</v>
      </c>
      <c r="K19" s="190">
        <v>1560</v>
      </c>
      <c r="L19" s="190">
        <v>1560</v>
      </c>
      <c r="M19" s="14"/>
      <c r="N19" s="14"/>
      <c r="O19" s="14"/>
      <c r="P19" s="14"/>
      <c r="Q19" s="14"/>
      <c r="R19" s="14"/>
    </row>
    <row r="20" spans="2:18" ht="12.75">
      <c r="B20" t="s">
        <v>47</v>
      </c>
      <c r="C20" s="190">
        <v>4889.6</v>
      </c>
      <c r="D20" s="190">
        <v>4889.6</v>
      </c>
      <c r="E20" s="190">
        <v>4889.6</v>
      </c>
      <c r="F20" s="190">
        <v>4889.6</v>
      </c>
      <c r="G20" s="190">
        <v>4889.6</v>
      </c>
      <c r="H20" s="190">
        <v>4889.6</v>
      </c>
      <c r="I20" s="190">
        <v>4889.6</v>
      </c>
      <c r="J20" s="190">
        <v>4889.6</v>
      </c>
      <c r="K20" s="190">
        <v>4889.6</v>
      </c>
      <c r="L20" s="190">
        <v>4889.6</v>
      </c>
      <c r="M20" s="14"/>
      <c r="N20" s="14"/>
      <c r="O20" s="14"/>
      <c r="P20" s="14"/>
      <c r="Q20" s="14"/>
      <c r="R20" s="14"/>
    </row>
    <row r="21" spans="2:18" ht="12.75">
      <c r="B21" t="s">
        <v>48</v>
      </c>
      <c r="C21" s="190">
        <v>0</v>
      </c>
      <c r="D21" s="190">
        <v>0</v>
      </c>
      <c r="E21" s="190">
        <v>0</v>
      </c>
      <c r="F21" s="190">
        <v>0</v>
      </c>
      <c r="G21" s="190">
        <v>0</v>
      </c>
      <c r="H21" s="190">
        <v>0</v>
      </c>
      <c r="I21" s="190">
        <v>0</v>
      </c>
      <c r="J21" s="190">
        <v>0</v>
      </c>
      <c r="K21" s="190">
        <v>0</v>
      </c>
      <c r="L21" s="190">
        <v>0</v>
      </c>
      <c r="M21" s="14"/>
      <c r="N21" s="14"/>
      <c r="O21" s="14"/>
      <c r="P21" s="14"/>
      <c r="Q21" s="14"/>
      <c r="R21" s="14"/>
    </row>
    <row r="22" spans="2:18" ht="12.75">
      <c r="B22" t="s">
        <v>49</v>
      </c>
      <c r="C22" s="190">
        <v>23</v>
      </c>
      <c r="D22" s="190">
        <v>23</v>
      </c>
      <c r="E22" s="190">
        <v>23</v>
      </c>
      <c r="F22" s="190">
        <v>23</v>
      </c>
      <c r="G22" s="190">
        <v>23</v>
      </c>
      <c r="H22" s="190">
        <v>23</v>
      </c>
      <c r="I22" s="190">
        <v>23</v>
      </c>
      <c r="J22" s="190">
        <v>23</v>
      </c>
      <c r="K22" s="190">
        <v>23</v>
      </c>
      <c r="L22" s="190">
        <v>23</v>
      </c>
      <c r="M22" s="14"/>
      <c r="N22" s="14"/>
      <c r="O22" s="14"/>
      <c r="P22" s="14"/>
      <c r="Q22" s="14"/>
      <c r="R22" s="14"/>
    </row>
    <row r="23" spans="2:18" ht="12.75">
      <c r="B23" t="s">
        <v>50</v>
      </c>
      <c r="C23" s="190">
        <v>869</v>
      </c>
      <c r="D23" s="190">
        <v>869</v>
      </c>
      <c r="E23" s="190">
        <v>869</v>
      </c>
      <c r="F23" s="190">
        <v>869</v>
      </c>
      <c r="G23" s="190">
        <v>869</v>
      </c>
      <c r="H23" s="190">
        <v>869</v>
      </c>
      <c r="I23" s="190">
        <v>869</v>
      </c>
      <c r="J23" s="190">
        <v>869</v>
      </c>
      <c r="K23" s="190">
        <v>869</v>
      </c>
      <c r="L23" s="190">
        <v>869</v>
      </c>
      <c r="M23" s="14"/>
      <c r="N23" s="14"/>
      <c r="O23" s="14"/>
      <c r="P23" s="14"/>
      <c r="Q23" s="14"/>
      <c r="R23" s="14"/>
    </row>
    <row r="24" spans="2:18" ht="12.75">
      <c r="B24" t="s">
        <v>51</v>
      </c>
      <c r="C24" s="190">
        <v>411</v>
      </c>
      <c r="D24" s="190">
        <v>411</v>
      </c>
      <c r="E24" s="190">
        <v>411</v>
      </c>
      <c r="F24" s="190">
        <v>411</v>
      </c>
      <c r="G24" s="190">
        <v>411</v>
      </c>
      <c r="H24" s="190">
        <v>411</v>
      </c>
      <c r="I24" s="190">
        <v>411</v>
      </c>
      <c r="J24" s="190">
        <v>411</v>
      </c>
      <c r="K24" s="190">
        <v>411</v>
      </c>
      <c r="L24" s="190">
        <v>411</v>
      </c>
      <c r="M24" s="14"/>
      <c r="N24" s="14"/>
      <c r="O24" s="14"/>
      <c r="P24" s="14"/>
      <c r="Q24" s="14"/>
      <c r="R24" s="14"/>
    </row>
    <row r="25" spans="2:18" ht="12.75">
      <c r="B25" t="s">
        <v>52</v>
      </c>
      <c r="C25" s="190">
        <v>226</v>
      </c>
      <c r="D25" s="190">
        <v>226</v>
      </c>
      <c r="E25" s="190">
        <v>226</v>
      </c>
      <c r="F25" s="190">
        <v>226</v>
      </c>
      <c r="G25" s="190">
        <v>226</v>
      </c>
      <c r="H25" s="190">
        <v>226</v>
      </c>
      <c r="I25" s="190">
        <v>226</v>
      </c>
      <c r="J25" s="190">
        <v>226</v>
      </c>
      <c r="K25" s="190">
        <v>226</v>
      </c>
      <c r="L25" s="190">
        <v>226</v>
      </c>
      <c r="M25" s="14"/>
      <c r="N25" s="14"/>
      <c r="O25" s="14"/>
      <c r="P25" s="14"/>
      <c r="Q25" s="14"/>
      <c r="R25" s="14"/>
    </row>
    <row r="26" spans="2:18" ht="12.75">
      <c r="B26" t="s">
        <v>53</v>
      </c>
      <c r="C26" s="190">
        <v>0</v>
      </c>
      <c r="D26" s="190">
        <v>0</v>
      </c>
      <c r="E26" s="190">
        <v>0</v>
      </c>
      <c r="F26" s="190">
        <v>0</v>
      </c>
      <c r="G26" s="190">
        <v>0</v>
      </c>
      <c r="H26" s="190">
        <v>0</v>
      </c>
      <c r="I26" s="190">
        <v>0</v>
      </c>
      <c r="J26" s="190">
        <v>0</v>
      </c>
      <c r="K26" s="190">
        <v>0</v>
      </c>
      <c r="L26" s="190">
        <v>0</v>
      </c>
      <c r="M26" s="14"/>
      <c r="N26" s="14"/>
      <c r="O26" s="14"/>
      <c r="P26" s="14"/>
      <c r="Q26" s="14"/>
      <c r="R26" s="14"/>
    </row>
    <row r="27" spans="2:18" ht="12.75">
      <c r="B27" t="s">
        <v>54</v>
      </c>
      <c r="C27" s="190">
        <v>0</v>
      </c>
      <c r="D27" s="190">
        <v>0</v>
      </c>
      <c r="E27" s="190">
        <v>0</v>
      </c>
      <c r="F27" s="190">
        <v>0</v>
      </c>
      <c r="G27" s="190">
        <v>0</v>
      </c>
      <c r="H27" s="190">
        <v>0</v>
      </c>
      <c r="I27" s="190">
        <v>0</v>
      </c>
      <c r="J27" s="190">
        <v>0</v>
      </c>
      <c r="K27" s="190">
        <v>0</v>
      </c>
      <c r="L27" s="190">
        <v>0</v>
      </c>
      <c r="M27" s="14"/>
      <c r="N27" s="14"/>
      <c r="O27" s="14"/>
      <c r="P27" s="14"/>
      <c r="Q27" s="14"/>
      <c r="R27" s="14"/>
    </row>
    <row r="28" spans="2:18" ht="12.75">
      <c r="B28" t="s">
        <v>55</v>
      </c>
      <c r="C28" s="190">
        <v>0</v>
      </c>
      <c r="D28" s="190">
        <v>0</v>
      </c>
      <c r="E28" s="190">
        <v>0</v>
      </c>
      <c r="F28" s="190">
        <v>0</v>
      </c>
      <c r="G28" s="190">
        <v>0</v>
      </c>
      <c r="H28" s="190">
        <v>0</v>
      </c>
      <c r="I28" s="190">
        <v>0</v>
      </c>
      <c r="J28" s="190">
        <v>0</v>
      </c>
      <c r="K28" s="190">
        <v>0</v>
      </c>
      <c r="L28" s="190">
        <v>0</v>
      </c>
      <c r="M28" s="14"/>
      <c r="N28" s="14"/>
      <c r="O28" s="14"/>
      <c r="P28" s="14"/>
      <c r="Q28" s="14"/>
      <c r="R28" s="14"/>
    </row>
    <row r="29" spans="2:18" ht="12.75">
      <c r="B29" t="s">
        <v>56</v>
      </c>
      <c r="C29" s="190">
        <v>0</v>
      </c>
      <c r="D29" s="190">
        <v>0</v>
      </c>
      <c r="E29" s="190">
        <v>0</v>
      </c>
      <c r="F29" s="190">
        <v>0</v>
      </c>
      <c r="G29" s="190">
        <v>0</v>
      </c>
      <c r="H29" s="190">
        <v>0</v>
      </c>
      <c r="I29" s="190">
        <v>0</v>
      </c>
      <c r="J29" s="190">
        <v>0</v>
      </c>
      <c r="K29" s="190">
        <v>0</v>
      </c>
      <c r="L29" s="190">
        <v>0</v>
      </c>
      <c r="M29" s="14"/>
      <c r="N29" s="14"/>
      <c r="O29" s="14"/>
      <c r="P29" s="14"/>
      <c r="Q29" s="14"/>
      <c r="R29" s="14"/>
    </row>
    <row r="30" spans="2:18" ht="12.75">
      <c r="B30" t="s">
        <v>57</v>
      </c>
      <c r="C30" s="190">
        <v>102</v>
      </c>
      <c r="D30" s="190">
        <v>102</v>
      </c>
      <c r="E30" s="190">
        <v>102</v>
      </c>
      <c r="F30" s="190">
        <v>102</v>
      </c>
      <c r="G30" s="190">
        <v>102</v>
      </c>
      <c r="H30" s="190">
        <v>102</v>
      </c>
      <c r="I30" s="190">
        <v>102</v>
      </c>
      <c r="J30" s="190">
        <v>102</v>
      </c>
      <c r="K30" s="190">
        <v>102</v>
      </c>
      <c r="L30" s="190">
        <v>102</v>
      </c>
      <c r="M30" s="14"/>
      <c r="N30" s="14"/>
      <c r="O30" s="14"/>
      <c r="P30" s="14"/>
      <c r="Q30" s="14"/>
      <c r="R30" s="14"/>
    </row>
    <row r="31" spans="2:18" ht="12.75">
      <c r="B31" t="s">
        <v>58</v>
      </c>
      <c r="C31" s="190">
        <v>0</v>
      </c>
      <c r="D31" s="190">
        <v>0</v>
      </c>
      <c r="E31" s="190">
        <v>0</v>
      </c>
      <c r="F31" s="190">
        <v>0</v>
      </c>
      <c r="G31" s="190">
        <v>0</v>
      </c>
      <c r="H31" s="190">
        <v>0</v>
      </c>
      <c r="I31" s="190">
        <v>0</v>
      </c>
      <c r="J31" s="190">
        <v>0</v>
      </c>
      <c r="K31" s="190">
        <v>0</v>
      </c>
      <c r="L31" s="190">
        <v>0</v>
      </c>
      <c r="M31" s="14"/>
      <c r="N31" s="14"/>
      <c r="O31" s="14"/>
      <c r="P31" s="14"/>
      <c r="Q31" s="14"/>
      <c r="R31" s="14"/>
    </row>
    <row r="32" spans="2:18" ht="12.75">
      <c r="B32" t="s">
        <v>59</v>
      </c>
      <c r="C32" s="190">
        <v>376</v>
      </c>
      <c r="D32" s="190">
        <v>406</v>
      </c>
      <c r="E32" s="190">
        <v>406</v>
      </c>
      <c r="F32" s="190">
        <v>406</v>
      </c>
      <c r="G32" s="190">
        <v>406</v>
      </c>
      <c r="H32" s="190">
        <v>406</v>
      </c>
      <c r="I32" s="190">
        <v>406</v>
      </c>
      <c r="J32" s="190">
        <v>406</v>
      </c>
      <c r="K32" s="190">
        <v>406</v>
      </c>
      <c r="L32" s="190">
        <v>406</v>
      </c>
      <c r="M32" s="14"/>
      <c r="N32" s="14"/>
      <c r="O32" s="14"/>
      <c r="P32" s="14"/>
      <c r="Q32" s="14"/>
      <c r="R32" s="14"/>
    </row>
    <row r="33" spans="2:18" ht="12.75">
      <c r="B33" t="s">
        <v>60</v>
      </c>
      <c r="C33" s="190">
        <v>9.9</v>
      </c>
      <c r="D33" s="190">
        <v>9.9</v>
      </c>
      <c r="E33" s="190">
        <v>9.9</v>
      </c>
      <c r="F33" s="190">
        <v>9.9</v>
      </c>
      <c r="G33" s="190">
        <v>9.9</v>
      </c>
      <c r="H33" s="190">
        <v>9.9</v>
      </c>
      <c r="I33" s="190">
        <v>9.9</v>
      </c>
      <c r="J33" s="190">
        <v>9.9</v>
      </c>
      <c r="K33" s="190">
        <v>9.9</v>
      </c>
      <c r="L33" s="190">
        <v>9.9</v>
      </c>
      <c r="M33" s="14"/>
      <c r="N33" s="14"/>
      <c r="O33" s="14"/>
      <c r="P33" s="14"/>
      <c r="Q33" s="14"/>
      <c r="R33" s="14"/>
    </row>
    <row r="34" spans="2:18" ht="12.75">
      <c r="B34" t="s">
        <v>61</v>
      </c>
      <c r="C34" s="190">
        <v>128</v>
      </c>
      <c r="D34" s="190">
        <v>128</v>
      </c>
      <c r="E34" s="190">
        <v>162.8</v>
      </c>
      <c r="F34" s="190">
        <v>162.8</v>
      </c>
      <c r="G34" s="190">
        <v>162.8</v>
      </c>
      <c r="H34" s="190">
        <v>162.8</v>
      </c>
      <c r="I34" s="190">
        <v>162.8</v>
      </c>
      <c r="J34" s="190">
        <v>162.8</v>
      </c>
      <c r="K34" s="190">
        <v>162.8</v>
      </c>
      <c r="L34" s="190">
        <v>162.8</v>
      </c>
      <c r="M34" s="14"/>
      <c r="N34" s="14"/>
      <c r="O34" s="14"/>
      <c r="P34" s="14"/>
      <c r="Q34" s="14"/>
      <c r="R34" s="14"/>
    </row>
    <row r="35" spans="2:18" ht="12.75">
      <c r="B35" t="s">
        <v>62</v>
      </c>
      <c r="C35" s="190">
        <v>2297.9</v>
      </c>
      <c r="D35" s="190">
        <v>2297.9</v>
      </c>
      <c r="E35" s="190">
        <v>2297.9</v>
      </c>
      <c r="F35" s="190">
        <v>2297.9</v>
      </c>
      <c r="G35" s="190">
        <v>2297.9</v>
      </c>
      <c r="H35" s="190">
        <v>2297.9</v>
      </c>
      <c r="I35" s="190">
        <v>2297.9</v>
      </c>
      <c r="J35" s="190">
        <v>2297.9</v>
      </c>
      <c r="K35" s="190">
        <v>2297.9</v>
      </c>
      <c r="L35" s="190">
        <v>2297.9</v>
      </c>
      <c r="M35" s="14"/>
      <c r="N35" s="14"/>
      <c r="O35" s="14"/>
      <c r="P35" s="14"/>
      <c r="Q35" s="14"/>
      <c r="R35" s="14"/>
    </row>
    <row r="36" spans="2:18" ht="12.75">
      <c r="B36" t="s">
        <v>63</v>
      </c>
      <c r="C36" s="190">
        <v>673</v>
      </c>
      <c r="D36" s="190">
        <v>673</v>
      </c>
      <c r="E36" s="190">
        <v>673</v>
      </c>
      <c r="F36" s="190">
        <v>673</v>
      </c>
      <c r="G36" s="190">
        <v>673</v>
      </c>
      <c r="H36" s="190">
        <v>673</v>
      </c>
      <c r="I36" s="190">
        <v>673</v>
      </c>
      <c r="J36" s="190">
        <v>673</v>
      </c>
      <c r="K36" s="190">
        <v>673</v>
      </c>
      <c r="L36" s="190">
        <v>673</v>
      </c>
      <c r="M36" s="14"/>
      <c r="N36" s="14"/>
      <c r="O36" s="14"/>
      <c r="P36" s="14"/>
      <c r="Q36" s="14"/>
      <c r="R36" s="14"/>
    </row>
    <row r="37" spans="2:18" ht="12.75">
      <c r="B37" t="s">
        <v>64</v>
      </c>
      <c r="C37" s="190">
        <v>0</v>
      </c>
      <c r="D37" s="190">
        <v>0</v>
      </c>
      <c r="E37" s="190">
        <v>0</v>
      </c>
      <c r="F37" s="190">
        <v>0</v>
      </c>
      <c r="G37" s="190">
        <v>0</v>
      </c>
      <c r="H37" s="190">
        <v>0</v>
      </c>
      <c r="I37" s="190">
        <v>0</v>
      </c>
      <c r="J37" s="190">
        <v>0</v>
      </c>
      <c r="K37" s="190">
        <v>0</v>
      </c>
      <c r="L37" s="190">
        <v>0</v>
      </c>
      <c r="M37" s="14"/>
      <c r="N37" s="14"/>
      <c r="O37" s="14"/>
      <c r="P37" s="14"/>
      <c r="Q37" s="14"/>
      <c r="R37" s="14"/>
    </row>
    <row r="38" spans="2:18" ht="12.75">
      <c r="B38" t="s">
        <v>65</v>
      </c>
      <c r="C38" s="190">
        <v>0</v>
      </c>
      <c r="D38" s="190">
        <v>0</v>
      </c>
      <c r="E38" s="190">
        <v>0</v>
      </c>
      <c r="F38" s="190">
        <v>0</v>
      </c>
      <c r="G38" s="190">
        <v>0</v>
      </c>
      <c r="H38" s="190">
        <v>0</v>
      </c>
      <c r="I38" s="190">
        <v>0</v>
      </c>
      <c r="J38" s="190">
        <v>0</v>
      </c>
      <c r="K38" s="190">
        <v>0</v>
      </c>
      <c r="L38" s="190">
        <v>0</v>
      </c>
      <c r="M38" s="14"/>
      <c r="N38" s="14"/>
      <c r="O38" s="14"/>
      <c r="P38" s="14"/>
      <c r="Q38" s="14"/>
      <c r="R38" s="14"/>
    </row>
    <row r="39" spans="2:18" ht="12.75">
      <c r="B39" t="s">
        <v>66</v>
      </c>
      <c r="C39" s="190">
        <v>0</v>
      </c>
      <c r="D39" s="190">
        <v>0</v>
      </c>
      <c r="E39" s="190">
        <v>0</v>
      </c>
      <c r="F39" s="190">
        <v>0</v>
      </c>
      <c r="G39" s="190">
        <v>0</v>
      </c>
      <c r="H39" s="190">
        <v>0</v>
      </c>
      <c r="I39" s="190">
        <v>0</v>
      </c>
      <c r="J39" s="190">
        <v>0</v>
      </c>
      <c r="K39" s="190">
        <v>0</v>
      </c>
      <c r="L39" s="190">
        <v>0</v>
      </c>
      <c r="M39" s="14"/>
      <c r="N39" s="14"/>
      <c r="O39" s="14"/>
      <c r="P39" s="14"/>
      <c r="Q39" s="14"/>
      <c r="R39" s="14"/>
    </row>
    <row r="40" spans="2:18" ht="12.75">
      <c r="B40" t="s">
        <v>67</v>
      </c>
      <c r="C40" s="190">
        <v>0</v>
      </c>
      <c r="D40" s="190">
        <v>0</v>
      </c>
      <c r="E40" s="190">
        <v>0</v>
      </c>
      <c r="F40" s="190">
        <v>0</v>
      </c>
      <c r="G40" s="190">
        <v>0</v>
      </c>
      <c r="H40" s="190">
        <v>0</v>
      </c>
      <c r="I40" s="190">
        <v>0</v>
      </c>
      <c r="J40" s="190">
        <v>0</v>
      </c>
      <c r="K40" s="190">
        <v>0</v>
      </c>
      <c r="L40" s="190">
        <v>0</v>
      </c>
      <c r="M40" s="14"/>
      <c r="N40" s="14"/>
      <c r="O40" s="14"/>
      <c r="P40" s="14"/>
      <c r="Q40" s="14"/>
      <c r="R40" s="14"/>
    </row>
    <row r="41" spans="2:18" ht="12.75">
      <c r="B41" t="s">
        <v>68</v>
      </c>
      <c r="C41" s="190">
        <v>415</v>
      </c>
      <c r="D41" s="190">
        <v>415</v>
      </c>
      <c r="E41" s="190">
        <v>415</v>
      </c>
      <c r="F41" s="190">
        <v>415</v>
      </c>
      <c r="G41" s="190">
        <v>415</v>
      </c>
      <c r="H41" s="190">
        <v>415</v>
      </c>
      <c r="I41" s="190">
        <v>415</v>
      </c>
      <c r="J41" s="190">
        <v>415</v>
      </c>
      <c r="K41" s="190">
        <v>415</v>
      </c>
      <c r="L41" s="190">
        <v>415</v>
      </c>
      <c r="M41" s="14"/>
      <c r="N41" s="14"/>
      <c r="O41" s="14"/>
      <c r="P41" s="14"/>
      <c r="Q41" s="14"/>
      <c r="R41" s="14"/>
    </row>
    <row r="42" spans="2:18" ht="12.75">
      <c r="B42" t="s">
        <v>69</v>
      </c>
      <c r="C42" s="190">
        <v>0</v>
      </c>
      <c r="D42" s="190">
        <v>0</v>
      </c>
      <c r="E42" s="190">
        <v>0</v>
      </c>
      <c r="F42" s="190">
        <v>0</v>
      </c>
      <c r="G42" s="190">
        <v>0</v>
      </c>
      <c r="H42" s="190">
        <v>0</v>
      </c>
      <c r="I42" s="190">
        <v>0</v>
      </c>
      <c r="J42" s="190">
        <v>0</v>
      </c>
      <c r="K42" s="190">
        <v>0</v>
      </c>
      <c r="L42" s="190">
        <v>0</v>
      </c>
      <c r="M42" s="14"/>
      <c r="N42" s="14"/>
      <c r="O42" s="14"/>
      <c r="P42" s="14"/>
      <c r="Q42" s="14"/>
      <c r="R42" s="14"/>
    </row>
    <row r="43" spans="2:18" ht="12.75">
      <c r="B43" t="s">
        <v>70</v>
      </c>
      <c r="C43" s="190">
        <v>6</v>
      </c>
      <c r="D43" s="190">
        <v>6</v>
      </c>
      <c r="E43" s="190">
        <v>6</v>
      </c>
      <c r="F43" s="190">
        <v>6</v>
      </c>
      <c r="G43" s="190">
        <v>6</v>
      </c>
      <c r="H43" s="190">
        <v>6</v>
      </c>
      <c r="I43" s="190">
        <v>6</v>
      </c>
      <c r="J43" s="190">
        <v>6</v>
      </c>
      <c r="K43" s="190">
        <v>6</v>
      </c>
      <c r="L43" s="190">
        <v>6</v>
      </c>
      <c r="M43" s="14"/>
      <c r="N43" s="14"/>
      <c r="O43" s="14"/>
      <c r="P43" s="14"/>
      <c r="Q43" s="14"/>
      <c r="R43" s="14"/>
    </row>
    <row r="44" spans="2:18" ht="12.75">
      <c r="B44" t="s">
        <v>71</v>
      </c>
      <c r="C44" s="190">
        <v>0</v>
      </c>
      <c r="D44" s="190">
        <v>0</v>
      </c>
      <c r="E44" s="190">
        <v>0</v>
      </c>
      <c r="F44" s="190">
        <v>0</v>
      </c>
      <c r="G44" s="190">
        <v>0</v>
      </c>
      <c r="H44" s="190">
        <v>0</v>
      </c>
      <c r="I44" s="190">
        <v>0</v>
      </c>
      <c r="J44" s="190">
        <v>0</v>
      </c>
      <c r="K44" s="190">
        <v>0</v>
      </c>
      <c r="L44" s="190">
        <v>0</v>
      </c>
      <c r="M44" s="14"/>
      <c r="N44" s="14"/>
      <c r="O44" s="14"/>
      <c r="P44" s="14"/>
      <c r="Q44" s="14"/>
      <c r="R44" s="14"/>
    </row>
    <row r="45" spans="2:18" ht="12.75">
      <c r="B45" t="s">
        <v>72</v>
      </c>
      <c r="C45" s="190">
        <v>0</v>
      </c>
      <c r="D45" s="190">
        <v>0</v>
      </c>
      <c r="E45" s="190">
        <v>0</v>
      </c>
      <c r="F45" s="190">
        <v>0</v>
      </c>
      <c r="G45" s="190">
        <v>0</v>
      </c>
      <c r="H45" s="190">
        <v>0</v>
      </c>
      <c r="I45" s="190">
        <v>0</v>
      </c>
      <c r="J45" s="190">
        <v>0</v>
      </c>
      <c r="K45" s="190">
        <v>0</v>
      </c>
      <c r="L45" s="190">
        <v>0</v>
      </c>
      <c r="M45" s="14"/>
      <c r="N45" s="14"/>
      <c r="O45" s="14"/>
      <c r="P45" s="14"/>
      <c r="Q45" s="14"/>
      <c r="R45" s="14"/>
    </row>
    <row r="46" spans="2:18" ht="12.75">
      <c r="B46" t="s">
        <v>73</v>
      </c>
      <c r="C46" s="190">
        <v>9.8</v>
      </c>
      <c r="D46" s="190">
        <v>9.8</v>
      </c>
      <c r="E46" s="190">
        <v>9.8</v>
      </c>
      <c r="F46" s="190">
        <v>9.8</v>
      </c>
      <c r="G46" s="190">
        <v>9.8</v>
      </c>
      <c r="H46" s="190">
        <v>9.8</v>
      </c>
      <c r="I46" s="190">
        <v>9.8</v>
      </c>
      <c r="J46" s="190">
        <v>9.8</v>
      </c>
      <c r="K46" s="190">
        <v>9.8</v>
      </c>
      <c r="L46" s="190">
        <v>9.8</v>
      </c>
      <c r="M46" s="14"/>
      <c r="N46" s="14"/>
      <c r="O46" s="14"/>
      <c r="P46" s="14"/>
      <c r="Q46" s="14"/>
      <c r="R46" s="14"/>
    </row>
    <row r="47" spans="2:18" ht="12.75">
      <c r="B47" t="s">
        <v>74</v>
      </c>
      <c r="C47" s="190">
        <v>0</v>
      </c>
      <c r="D47" s="190">
        <v>0</v>
      </c>
      <c r="E47" s="190">
        <v>0</v>
      </c>
      <c r="F47" s="190">
        <v>0</v>
      </c>
      <c r="G47" s="190">
        <v>0</v>
      </c>
      <c r="H47" s="190">
        <v>0</v>
      </c>
      <c r="I47" s="190">
        <v>0</v>
      </c>
      <c r="J47" s="190">
        <v>0</v>
      </c>
      <c r="K47" s="190">
        <v>0</v>
      </c>
      <c r="L47" s="190">
        <v>0</v>
      </c>
      <c r="M47" s="14"/>
      <c r="N47" s="14"/>
      <c r="O47" s="14"/>
      <c r="P47" s="14"/>
      <c r="Q47" s="14"/>
      <c r="R47" s="14"/>
    </row>
    <row r="48" spans="2:18" ht="12.75">
      <c r="B48" t="s">
        <v>75</v>
      </c>
      <c r="C48" s="190">
        <v>0</v>
      </c>
      <c r="D48" s="190">
        <v>0</v>
      </c>
      <c r="E48" s="190">
        <v>0</v>
      </c>
      <c r="F48" s="190">
        <v>0</v>
      </c>
      <c r="G48" s="190">
        <v>0</v>
      </c>
      <c r="H48" s="190">
        <v>0</v>
      </c>
      <c r="I48" s="190">
        <v>0</v>
      </c>
      <c r="J48" s="190">
        <v>0</v>
      </c>
      <c r="K48" s="190">
        <v>0</v>
      </c>
      <c r="L48" s="190">
        <v>0</v>
      </c>
      <c r="M48" s="14"/>
      <c r="N48" s="14"/>
      <c r="O48" s="14"/>
      <c r="P48" s="14"/>
      <c r="Q48" s="14"/>
      <c r="R48" s="14"/>
    </row>
    <row r="49" spans="2:18" ht="12.75">
      <c r="B49" t="s">
        <v>76</v>
      </c>
      <c r="C49" s="190">
        <v>0</v>
      </c>
      <c r="D49" s="190">
        <v>0</v>
      </c>
      <c r="E49" s="190">
        <v>0</v>
      </c>
      <c r="F49" s="190">
        <v>0</v>
      </c>
      <c r="G49" s="190">
        <v>0</v>
      </c>
      <c r="H49" s="190">
        <v>0</v>
      </c>
      <c r="I49" s="190">
        <v>0</v>
      </c>
      <c r="J49" s="190">
        <v>0</v>
      </c>
      <c r="K49" s="190">
        <v>0</v>
      </c>
      <c r="L49" s="190">
        <v>0</v>
      </c>
      <c r="M49" s="14"/>
      <c r="N49" s="14"/>
      <c r="O49" s="14"/>
      <c r="P49" s="14"/>
      <c r="Q49" s="14"/>
      <c r="R49" s="14"/>
    </row>
    <row r="50" spans="2:18" ht="12.75">
      <c r="B50" t="s">
        <v>77</v>
      </c>
      <c r="C50" s="190">
        <v>0</v>
      </c>
      <c r="D50" s="190">
        <v>0</v>
      </c>
      <c r="E50" s="190">
        <v>0</v>
      </c>
      <c r="F50" s="190">
        <v>0</v>
      </c>
      <c r="G50" s="190">
        <v>0</v>
      </c>
      <c r="H50" s="190">
        <v>0</v>
      </c>
      <c r="I50" s="190">
        <v>0</v>
      </c>
      <c r="J50" s="190">
        <v>0</v>
      </c>
      <c r="K50" s="190">
        <v>0</v>
      </c>
      <c r="L50" s="190">
        <v>0</v>
      </c>
      <c r="M50" s="14"/>
      <c r="N50" s="14"/>
      <c r="O50" s="14"/>
      <c r="P50" s="14"/>
      <c r="Q50" s="14"/>
      <c r="R50" s="14"/>
    </row>
    <row r="51" spans="2:18" ht="12.75">
      <c r="B51" t="s">
        <v>78</v>
      </c>
      <c r="C51" s="190">
        <v>0</v>
      </c>
      <c r="D51" s="190">
        <v>0</v>
      </c>
      <c r="E51" s="190">
        <v>0</v>
      </c>
      <c r="F51" s="190">
        <v>0</v>
      </c>
      <c r="G51" s="190">
        <v>0</v>
      </c>
      <c r="H51" s="190">
        <v>0</v>
      </c>
      <c r="I51" s="190">
        <v>0</v>
      </c>
      <c r="J51" s="190">
        <v>0</v>
      </c>
      <c r="K51" s="190">
        <v>0</v>
      </c>
      <c r="L51" s="190">
        <v>0</v>
      </c>
      <c r="M51" s="14"/>
      <c r="N51" s="14"/>
      <c r="O51" s="14"/>
      <c r="P51" s="14"/>
      <c r="Q51" s="14"/>
      <c r="R51" s="14"/>
    </row>
    <row r="52" spans="2:18" ht="12.75">
      <c r="B52" t="s">
        <v>79</v>
      </c>
      <c r="C52" s="190">
        <v>5.9</v>
      </c>
      <c r="D52" s="190">
        <v>5.9</v>
      </c>
      <c r="E52" s="190">
        <v>5.9</v>
      </c>
      <c r="F52" s="190">
        <v>5.9</v>
      </c>
      <c r="G52" s="190">
        <v>5.9</v>
      </c>
      <c r="H52" s="190">
        <v>5.9</v>
      </c>
      <c r="I52" s="190">
        <v>5.9</v>
      </c>
      <c r="J52" s="190">
        <v>5.9</v>
      </c>
      <c r="K52" s="190">
        <v>5.9</v>
      </c>
      <c r="L52" s="190">
        <v>5.9</v>
      </c>
      <c r="M52" s="14"/>
      <c r="N52" s="14"/>
      <c r="O52" s="14"/>
      <c r="P52" s="14"/>
      <c r="Q52" s="14"/>
      <c r="R52" s="14"/>
    </row>
    <row r="53" spans="2:18" ht="12.75">
      <c r="B53" t="s">
        <v>80</v>
      </c>
      <c r="C53" s="190">
        <v>1733.6</v>
      </c>
      <c r="D53" s="190">
        <v>1733.6</v>
      </c>
      <c r="E53" s="190">
        <v>1733.6</v>
      </c>
      <c r="F53" s="190">
        <v>1733.6</v>
      </c>
      <c r="G53" s="190">
        <v>1733.6</v>
      </c>
      <c r="H53" s="190">
        <v>1733.6</v>
      </c>
      <c r="I53" s="190">
        <v>1733.6</v>
      </c>
      <c r="J53" s="190">
        <v>1733.6</v>
      </c>
      <c r="K53" s="190">
        <v>1733.6</v>
      </c>
      <c r="L53" s="190">
        <v>1733.6</v>
      </c>
      <c r="M53" s="14"/>
      <c r="N53" s="14"/>
      <c r="O53" s="14"/>
      <c r="P53" s="14"/>
      <c r="Q53" s="14"/>
      <c r="R53" s="14"/>
    </row>
    <row r="54" spans="2:18" ht="12.75">
      <c r="B54" t="s">
        <v>81</v>
      </c>
      <c r="C54" s="190">
        <v>0</v>
      </c>
      <c r="D54" s="190">
        <v>0</v>
      </c>
      <c r="E54" s="190">
        <v>0</v>
      </c>
      <c r="F54" s="190">
        <v>0</v>
      </c>
      <c r="G54" s="190">
        <v>0</v>
      </c>
      <c r="H54" s="190">
        <v>0</v>
      </c>
      <c r="I54" s="190">
        <v>0</v>
      </c>
      <c r="J54" s="190">
        <v>0</v>
      </c>
      <c r="K54" s="190">
        <v>0</v>
      </c>
      <c r="L54" s="190">
        <v>0</v>
      </c>
      <c r="M54" s="14"/>
      <c r="N54" s="14"/>
      <c r="O54" s="14"/>
      <c r="P54" s="14"/>
      <c r="Q54" s="14"/>
      <c r="R54" s="14"/>
    </row>
    <row r="55" spans="2:18" ht="12.75">
      <c r="B55" t="s">
        <v>82</v>
      </c>
      <c r="C55" s="190">
        <v>0</v>
      </c>
      <c r="D55" s="190">
        <v>0</v>
      </c>
      <c r="E55" s="190">
        <v>0</v>
      </c>
      <c r="F55" s="190">
        <v>0</v>
      </c>
      <c r="G55" s="190">
        <v>0</v>
      </c>
      <c r="H55" s="190">
        <v>0</v>
      </c>
      <c r="I55" s="190">
        <v>0</v>
      </c>
      <c r="J55" s="190">
        <v>0</v>
      </c>
      <c r="K55" s="190">
        <v>0</v>
      </c>
      <c r="L55" s="190">
        <v>0</v>
      </c>
      <c r="M55" s="14"/>
      <c r="N55" s="14"/>
      <c r="O55" s="14"/>
      <c r="P55" s="14"/>
      <c r="Q55" s="14"/>
      <c r="R55" s="14"/>
    </row>
    <row r="56" spans="2:18" ht="12.75">
      <c r="B56" t="s">
        <v>83</v>
      </c>
      <c r="C56" s="190">
        <v>39.8</v>
      </c>
      <c r="D56" s="190">
        <v>39.8</v>
      </c>
      <c r="E56" s="190">
        <v>39.8</v>
      </c>
      <c r="F56" s="190">
        <v>39.8</v>
      </c>
      <c r="G56" s="190">
        <v>39.8</v>
      </c>
      <c r="H56" s="190">
        <v>39.8</v>
      </c>
      <c r="I56" s="190">
        <v>39.8</v>
      </c>
      <c r="J56" s="190">
        <v>39.8</v>
      </c>
      <c r="K56" s="190">
        <v>39.8</v>
      </c>
      <c r="L56" s="190">
        <v>39.8</v>
      </c>
      <c r="M56" s="14"/>
      <c r="N56" s="14"/>
      <c r="O56" s="14"/>
      <c r="P56" s="14"/>
      <c r="Q56" s="14"/>
      <c r="R56" s="14"/>
    </row>
    <row r="57" spans="2:18" ht="12.75">
      <c r="B57" t="s">
        <v>84</v>
      </c>
      <c r="C57" s="190">
        <v>1</v>
      </c>
      <c r="D57" s="190">
        <v>1</v>
      </c>
      <c r="E57" s="190">
        <v>1</v>
      </c>
      <c r="F57" s="190">
        <v>1</v>
      </c>
      <c r="G57" s="190">
        <v>1</v>
      </c>
      <c r="H57" s="190">
        <v>1</v>
      </c>
      <c r="I57" s="190">
        <v>1</v>
      </c>
      <c r="J57" s="190">
        <v>1</v>
      </c>
      <c r="K57" s="190">
        <v>1</v>
      </c>
      <c r="L57" s="190">
        <v>1</v>
      </c>
      <c r="M57" s="14"/>
      <c r="N57" s="14"/>
      <c r="O57" s="14"/>
      <c r="P57" s="14"/>
      <c r="Q57" s="14"/>
      <c r="R57" s="14"/>
    </row>
    <row r="58" spans="2:18" ht="12.75">
      <c r="B58" t="s">
        <v>85</v>
      </c>
      <c r="C58" s="190">
        <v>13.1</v>
      </c>
      <c r="D58" s="190">
        <v>13.1</v>
      </c>
      <c r="E58" s="190">
        <v>13.1</v>
      </c>
      <c r="F58" s="190">
        <v>13.1</v>
      </c>
      <c r="G58" s="190">
        <v>13.1</v>
      </c>
      <c r="H58" s="190">
        <v>13.1</v>
      </c>
      <c r="I58" s="190">
        <v>13.1</v>
      </c>
      <c r="J58" s="190">
        <v>13.1</v>
      </c>
      <c r="K58" s="190">
        <v>13.1</v>
      </c>
      <c r="L58" s="190">
        <v>13.1</v>
      </c>
      <c r="M58" s="14"/>
      <c r="N58" s="14"/>
      <c r="O58" s="14"/>
      <c r="P58" s="14"/>
      <c r="Q58" s="14"/>
      <c r="R58" s="14"/>
    </row>
    <row r="59" spans="2:18" ht="12.75">
      <c r="B59" t="s">
        <v>86</v>
      </c>
      <c r="C59" s="190">
        <v>0</v>
      </c>
      <c r="D59" s="190">
        <v>0</v>
      </c>
      <c r="E59" s="190">
        <v>0</v>
      </c>
      <c r="F59" s="190">
        <v>0</v>
      </c>
      <c r="G59" s="190">
        <v>0</v>
      </c>
      <c r="H59" s="190">
        <v>0</v>
      </c>
      <c r="I59" s="190">
        <v>0</v>
      </c>
      <c r="J59" s="190">
        <v>0</v>
      </c>
      <c r="K59" s="190">
        <v>0</v>
      </c>
      <c r="L59" s="190">
        <v>0</v>
      </c>
      <c r="M59" s="14"/>
      <c r="N59" s="14"/>
      <c r="O59" s="14"/>
      <c r="P59" s="14"/>
      <c r="Q59" s="14"/>
      <c r="R59" s="14"/>
    </row>
    <row r="60" spans="2:18" ht="12.75">
      <c r="B60" t="s">
        <v>87</v>
      </c>
      <c r="C60" s="190">
        <v>0</v>
      </c>
      <c r="D60" s="190">
        <v>0</v>
      </c>
      <c r="E60" s="190">
        <v>0</v>
      </c>
      <c r="F60" s="190">
        <v>0</v>
      </c>
      <c r="G60" s="190">
        <v>0</v>
      </c>
      <c r="H60" s="190">
        <v>0</v>
      </c>
      <c r="I60" s="190">
        <v>0</v>
      </c>
      <c r="J60" s="190">
        <v>0</v>
      </c>
      <c r="K60" s="190">
        <v>0</v>
      </c>
      <c r="L60" s="190">
        <v>0</v>
      </c>
      <c r="M60" s="14"/>
      <c r="N60" s="14"/>
      <c r="O60" s="14"/>
      <c r="P60" s="14"/>
      <c r="Q60" s="14"/>
      <c r="R60" s="14"/>
    </row>
    <row r="61" spans="2:18" ht="12.75">
      <c r="B61" t="s">
        <v>88</v>
      </c>
      <c r="C61" s="190">
        <v>5.2</v>
      </c>
      <c r="D61" s="190">
        <v>5.2</v>
      </c>
      <c r="E61" s="190">
        <v>5.2</v>
      </c>
      <c r="F61" s="190">
        <v>5.2</v>
      </c>
      <c r="G61" s="190">
        <v>5.2</v>
      </c>
      <c r="H61" s="190">
        <v>5.2</v>
      </c>
      <c r="I61" s="190">
        <v>5.2</v>
      </c>
      <c r="J61" s="190">
        <v>5.2</v>
      </c>
      <c r="K61" s="190">
        <v>5.2</v>
      </c>
      <c r="L61" s="190">
        <v>5.2</v>
      </c>
      <c r="M61" s="14"/>
      <c r="N61" s="14"/>
      <c r="O61" s="14"/>
      <c r="P61" s="14"/>
      <c r="Q61" s="14"/>
      <c r="R61" s="14"/>
    </row>
    <row r="62" spans="2:18" ht="12.75">
      <c r="B62" t="s">
        <v>89</v>
      </c>
      <c r="C62" s="190">
        <v>1606</v>
      </c>
      <c r="D62" s="190">
        <v>1606</v>
      </c>
      <c r="E62" s="190">
        <v>1606</v>
      </c>
      <c r="F62" s="190">
        <v>1606</v>
      </c>
      <c r="G62" s="190">
        <v>1606</v>
      </c>
      <c r="H62" s="190">
        <v>1606</v>
      </c>
      <c r="I62" s="190">
        <v>1606</v>
      </c>
      <c r="J62" s="190">
        <v>1606</v>
      </c>
      <c r="K62" s="190">
        <v>1606</v>
      </c>
      <c r="L62" s="190">
        <v>1606</v>
      </c>
      <c r="M62" s="14"/>
      <c r="N62" s="14"/>
      <c r="O62" s="14"/>
      <c r="P62" s="14"/>
      <c r="Q62" s="14"/>
      <c r="R62" s="14"/>
    </row>
    <row r="63" spans="2:18" ht="12.75">
      <c r="B63" t="s">
        <v>90</v>
      </c>
      <c r="C63" s="190">
        <v>0</v>
      </c>
      <c r="D63" s="190">
        <v>0</v>
      </c>
      <c r="E63" s="190">
        <v>0</v>
      </c>
      <c r="F63" s="190">
        <v>0</v>
      </c>
      <c r="G63" s="190">
        <v>0</v>
      </c>
      <c r="H63" s="190">
        <v>0</v>
      </c>
      <c r="I63" s="190">
        <v>0</v>
      </c>
      <c r="J63" s="190">
        <v>0</v>
      </c>
      <c r="K63" s="190">
        <v>0</v>
      </c>
      <c r="L63" s="190">
        <v>0</v>
      </c>
      <c r="M63" s="14"/>
      <c r="N63" s="14"/>
      <c r="O63" s="14"/>
      <c r="P63" s="14"/>
      <c r="Q63" s="14"/>
      <c r="R63" s="14"/>
    </row>
    <row r="64" spans="2:18" ht="12.75">
      <c r="B64" t="s">
        <v>91</v>
      </c>
      <c r="C64" s="190">
        <v>1800</v>
      </c>
      <c r="D64" s="190">
        <v>1800</v>
      </c>
      <c r="E64" s="190">
        <v>1800</v>
      </c>
      <c r="F64" s="190">
        <v>1800</v>
      </c>
      <c r="G64" s="190">
        <v>1800</v>
      </c>
      <c r="H64" s="190">
        <v>1800</v>
      </c>
      <c r="I64" s="190">
        <v>1800</v>
      </c>
      <c r="J64" s="190">
        <v>1800</v>
      </c>
      <c r="K64" s="190">
        <v>1800</v>
      </c>
      <c r="L64" s="190">
        <v>1800</v>
      </c>
      <c r="M64" s="14"/>
      <c r="N64" s="14"/>
      <c r="O64" s="14"/>
      <c r="P64" s="14"/>
      <c r="Q64" s="14"/>
      <c r="R64" s="14"/>
    </row>
    <row r="65" spans="2:18" ht="12.75">
      <c r="B65" t="s">
        <v>92</v>
      </c>
      <c r="C65" s="190">
        <v>0</v>
      </c>
      <c r="D65" s="190">
        <v>0</v>
      </c>
      <c r="E65" s="190">
        <v>0</v>
      </c>
      <c r="F65" s="190">
        <v>0</v>
      </c>
      <c r="G65" s="190">
        <v>0</v>
      </c>
      <c r="H65" s="190">
        <v>0</v>
      </c>
      <c r="I65" s="190">
        <v>0</v>
      </c>
      <c r="J65" s="190">
        <v>0</v>
      </c>
      <c r="K65" s="190">
        <v>0</v>
      </c>
      <c r="L65" s="190">
        <v>0</v>
      </c>
      <c r="M65" s="14"/>
      <c r="N65" s="14"/>
      <c r="O65" s="14"/>
      <c r="P65" s="14"/>
      <c r="Q65" s="14"/>
      <c r="R65" s="14"/>
    </row>
    <row r="66" spans="2:18" ht="12.75">
      <c r="B66" t="s">
        <v>143</v>
      </c>
      <c r="C66" s="190">
        <v>0</v>
      </c>
      <c r="D66" s="190">
        <v>0</v>
      </c>
      <c r="E66" s="190">
        <v>0</v>
      </c>
      <c r="F66" s="190">
        <v>0</v>
      </c>
      <c r="G66" s="190">
        <v>0</v>
      </c>
      <c r="H66" s="190">
        <v>0</v>
      </c>
      <c r="I66" s="190">
        <v>0</v>
      </c>
      <c r="J66" s="190">
        <v>0</v>
      </c>
      <c r="K66" s="190">
        <v>0</v>
      </c>
      <c r="L66" s="190">
        <v>0</v>
      </c>
      <c r="M66" s="14"/>
      <c r="N66" s="14"/>
      <c r="O66" s="14"/>
      <c r="P66" s="14"/>
      <c r="Q66" s="14"/>
      <c r="R66" s="14"/>
    </row>
    <row r="67" spans="2:18" ht="12.75">
      <c r="B67" t="s">
        <v>367</v>
      </c>
      <c r="C67" s="190">
        <v>1630</v>
      </c>
      <c r="D67" s="190">
        <v>1630</v>
      </c>
      <c r="E67" s="190">
        <v>1630</v>
      </c>
      <c r="F67" s="190">
        <v>1630</v>
      </c>
      <c r="G67" s="190">
        <v>1630</v>
      </c>
      <c r="H67" s="190">
        <v>1630</v>
      </c>
      <c r="I67" s="190">
        <v>1630</v>
      </c>
      <c r="J67" s="190">
        <v>1630</v>
      </c>
      <c r="K67" s="190">
        <v>1630</v>
      </c>
      <c r="L67" s="190">
        <v>1630</v>
      </c>
      <c r="M67" s="14"/>
      <c r="N67" s="14"/>
      <c r="O67" s="14"/>
      <c r="P67" s="14"/>
      <c r="Q67" s="14"/>
      <c r="R67" s="14"/>
    </row>
    <row r="68" spans="2:18" ht="12.75">
      <c r="B68" t="s">
        <v>144</v>
      </c>
      <c r="C68" s="190">
        <v>1853</v>
      </c>
      <c r="D68" s="190">
        <v>1853</v>
      </c>
      <c r="E68" s="190">
        <v>1853</v>
      </c>
      <c r="F68" s="190">
        <v>1853</v>
      </c>
      <c r="G68" s="190">
        <v>1853</v>
      </c>
      <c r="H68" s="190">
        <v>1853</v>
      </c>
      <c r="I68" s="190">
        <v>1853</v>
      </c>
      <c r="J68" s="190">
        <v>1853</v>
      </c>
      <c r="K68" s="190">
        <v>1853</v>
      </c>
      <c r="L68" s="190">
        <v>1853</v>
      </c>
      <c r="M68" s="14"/>
      <c r="N68" s="14"/>
      <c r="O68" s="14"/>
      <c r="P68" s="14"/>
      <c r="Q68" s="14"/>
      <c r="R68" s="14"/>
    </row>
    <row r="69" spans="2:18" ht="12.75">
      <c r="B69" t="s">
        <v>145</v>
      </c>
      <c r="C69" s="190">
        <v>0</v>
      </c>
      <c r="D69" s="190">
        <v>0</v>
      </c>
      <c r="E69" s="190">
        <v>0</v>
      </c>
      <c r="F69" s="190">
        <v>0</v>
      </c>
      <c r="G69" s="190">
        <v>0</v>
      </c>
      <c r="H69" s="190">
        <v>0</v>
      </c>
      <c r="I69" s="190">
        <v>0</v>
      </c>
      <c r="J69" s="190">
        <v>0</v>
      </c>
      <c r="K69" s="190">
        <v>0</v>
      </c>
      <c r="L69" s="190">
        <v>0</v>
      </c>
      <c r="M69" s="14"/>
      <c r="N69" s="14"/>
      <c r="O69" s="14"/>
      <c r="P69" s="14"/>
      <c r="Q69" s="14"/>
      <c r="R69" s="14"/>
    </row>
    <row r="70" spans="2:18" ht="12.75">
      <c r="B70" t="s">
        <v>146</v>
      </c>
      <c r="C70" s="190">
        <v>5.2</v>
      </c>
      <c r="D70" s="190">
        <v>5.2</v>
      </c>
      <c r="E70" s="190">
        <v>5.2</v>
      </c>
      <c r="F70" s="190">
        <v>5.2</v>
      </c>
      <c r="G70" s="190">
        <v>5.2</v>
      </c>
      <c r="H70" s="190">
        <v>5.2</v>
      </c>
      <c r="I70" s="190">
        <v>5.2</v>
      </c>
      <c r="J70" s="190">
        <v>5.2</v>
      </c>
      <c r="K70" s="190">
        <v>5.2</v>
      </c>
      <c r="L70" s="190">
        <v>5.2</v>
      </c>
      <c r="M70" s="14"/>
      <c r="N70" s="14"/>
      <c r="O70" s="14"/>
      <c r="P70" s="14"/>
      <c r="Q70" s="14"/>
      <c r="R70" s="14"/>
    </row>
    <row r="71" spans="2:18" ht="12.75">
      <c r="B71" t="s">
        <v>147</v>
      </c>
      <c r="C71" s="190">
        <v>0</v>
      </c>
      <c r="D71" s="190">
        <v>0</v>
      </c>
      <c r="E71" s="190">
        <v>0</v>
      </c>
      <c r="F71" s="190">
        <v>0</v>
      </c>
      <c r="G71" s="190">
        <v>0</v>
      </c>
      <c r="H71" s="190">
        <v>0</v>
      </c>
      <c r="I71" s="190">
        <v>0</v>
      </c>
      <c r="J71" s="190">
        <v>0</v>
      </c>
      <c r="K71" s="190">
        <v>0</v>
      </c>
      <c r="L71" s="190">
        <v>0</v>
      </c>
      <c r="M71" s="14"/>
      <c r="N71" s="14"/>
      <c r="O71" s="14"/>
      <c r="P71" s="14"/>
      <c r="Q71" s="14"/>
      <c r="R71" s="14"/>
    </row>
    <row r="72" spans="2:18" ht="12.75">
      <c r="B72" t="s">
        <v>148</v>
      </c>
      <c r="C72" s="190">
        <v>4272.6</v>
      </c>
      <c r="D72" s="190">
        <v>4272.6</v>
      </c>
      <c r="E72" s="190">
        <v>4272.6</v>
      </c>
      <c r="F72" s="190">
        <v>4272.6</v>
      </c>
      <c r="G72" s="190">
        <v>4272.6</v>
      </c>
      <c r="H72" s="190">
        <v>4272.6</v>
      </c>
      <c r="I72" s="190">
        <v>4272.6</v>
      </c>
      <c r="J72" s="190">
        <v>4272.6</v>
      </c>
      <c r="K72" s="190">
        <v>4272.6</v>
      </c>
      <c r="L72" s="190">
        <v>4272.6</v>
      </c>
      <c r="M72" s="14"/>
      <c r="N72" s="14"/>
      <c r="O72" s="14"/>
      <c r="P72" s="14"/>
      <c r="Q72" s="14"/>
      <c r="R72" s="14"/>
    </row>
    <row r="73" spans="2:18" ht="12.75">
      <c r="B73" t="s">
        <v>149</v>
      </c>
      <c r="C73" s="190">
        <v>0</v>
      </c>
      <c r="D73" s="190">
        <v>0</v>
      </c>
      <c r="E73" s="190">
        <v>0</v>
      </c>
      <c r="F73" s="190">
        <v>0</v>
      </c>
      <c r="G73" s="190">
        <v>0</v>
      </c>
      <c r="H73" s="190">
        <v>0</v>
      </c>
      <c r="I73" s="190">
        <v>0</v>
      </c>
      <c r="J73" s="190">
        <v>0</v>
      </c>
      <c r="K73" s="190">
        <v>0</v>
      </c>
      <c r="L73" s="190">
        <v>0</v>
      </c>
      <c r="M73" s="14"/>
      <c r="N73" s="14"/>
      <c r="O73" s="14"/>
      <c r="P73" s="14"/>
      <c r="Q73" s="14"/>
      <c r="R73" s="14"/>
    </row>
    <row r="74" spans="2:18" ht="12.75">
      <c r="B74" t="s">
        <v>151</v>
      </c>
      <c r="C74" s="190">
        <v>2248</v>
      </c>
      <c r="D74" s="190">
        <v>2248</v>
      </c>
      <c r="E74" s="190">
        <v>2248</v>
      </c>
      <c r="F74" s="190">
        <v>2248</v>
      </c>
      <c r="G74" s="190">
        <v>2248</v>
      </c>
      <c r="H74" s="190">
        <v>2248</v>
      </c>
      <c r="I74" s="190">
        <v>2248</v>
      </c>
      <c r="J74" s="190">
        <v>2248</v>
      </c>
      <c r="K74" s="190">
        <v>2248</v>
      </c>
      <c r="L74" s="190">
        <v>2248</v>
      </c>
      <c r="M74" s="14"/>
      <c r="N74" s="14"/>
      <c r="O74" s="14"/>
      <c r="P74" s="14"/>
      <c r="Q74" s="14"/>
      <c r="R74" s="14"/>
    </row>
    <row r="75" spans="2:18" ht="12.75">
      <c r="B75" t="s">
        <v>152</v>
      </c>
      <c r="C75" s="190">
        <v>277.6</v>
      </c>
      <c r="D75" s="190">
        <v>277.6</v>
      </c>
      <c r="E75" s="190">
        <v>277.6</v>
      </c>
      <c r="F75" s="190">
        <v>277.6</v>
      </c>
      <c r="G75" s="190">
        <v>277.6</v>
      </c>
      <c r="H75" s="190">
        <v>277.6</v>
      </c>
      <c r="I75" s="190">
        <v>277.6</v>
      </c>
      <c r="J75" s="190">
        <v>277.6</v>
      </c>
      <c r="K75" s="190">
        <v>277.6</v>
      </c>
      <c r="L75" s="190">
        <v>277.6</v>
      </c>
      <c r="M75" s="14"/>
      <c r="N75" s="14"/>
      <c r="O75" s="14"/>
      <c r="P75" s="14"/>
      <c r="Q75" s="14"/>
      <c r="R75" s="14"/>
    </row>
    <row r="76" spans="2:18" ht="12.75">
      <c r="B76" t="s">
        <v>153</v>
      </c>
      <c r="C76" s="190">
        <v>1133.7</v>
      </c>
      <c r="D76" s="190">
        <v>1133.7</v>
      </c>
      <c r="E76" s="190">
        <v>1133.7</v>
      </c>
      <c r="F76" s="190">
        <v>1133.7</v>
      </c>
      <c r="G76" s="190">
        <v>1133.7</v>
      </c>
      <c r="H76" s="190">
        <v>1133.7</v>
      </c>
      <c r="I76" s="190">
        <v>1133.7</v>
      </c>
      <c r="J76" s="190">
        <v>1133.7</v>
      </c>
      <c r="K76" s="190">
        <v>1133.7</v>
      </c>
      <c r="L76" s="190">
        <v>1133.7</v>
      </c>
      <c r="M76" s="14"/>
      <c r="N76" s="14"/>
      <c r="O76" s="14"/>
      <c r="P76" s="14"/>
      <c r="Q76" s="14"/>
      <c r="R76" s="14"/>
    </row>
    <row r="77" spans="2:18" ht="12.75">
      <c r="B77" t="s">
        <v>154</v>
      </c>
      <c r="C77" s="190">
        <v>0</v>
      </c>
      <c r="D77" s="190">
        <v>0</v>
      </c>
      <c r="E77" s="190">
        <v>0</v>
      </c>
      <c r="F77" s="190">
        <v>0</v>
      </c>
      <c r="G77" s="190">
        <v>0</v>
      </c>
      <c r="H77" s="190">
        <v>0</v>
      </c>
      <c r="I77" s="190">
        <v>0</v>
      </c>
      <c r="J77" s="190">
        <v>0</v>
      </c>
      <c r="K77" s="190">
        <v>0</v>
      </c>
      <c r="L77" s="190">
        <v>0</v>
      </c>
      <c r="M77" s="14"/>
      <c r="N77" s="14"/>
      <c r="O77" s="14"/>
      <c r="P77" s="14"/>
      <c r="Q77" s="14"/>
      <c r="R77" s="14"/>
    </row>
    <row r="78" spans="2:18" ht="12.75">
      <c r="B78" t="s">
        <v>155</v>
      </c>
      <c r="C78" s="190">
        <v>18.6</v>
      </c>
      <c r="D78" s="190">
        <v>18.6</v>
      </c>
      <c r="E78" s="190">
        <v>18.6</v>
      </c>
      <c r="F78" s="190">
        <v>18.6</v>
      </c>
      <c r="G78" s="190">
        <v>18.6</v>
      </c>
      <c r="H78" s="190">
        <v>18.6</v>
      </c>
      <c r="I78" s="190">
        <v>18.6</v>
      </c>
      <c r="J78" s="190">
        <v>18.6</v>
      </c>
      <c r="K78" s="190">
        <v>18.6</v>
      </c>
      <c r="L78" s="190">
        <v>18.6</v>
      </c>
      <c r="M78" s="14"/>
      <c r="N78" s="14"/>
      <c r="O78" s="14"/>
      <c r="P78" s="14"/>
      <c r="Q78" s="14"/>
      <c r="R78" s="14"/>
    </row>
    <row r="79" spans="2:18" ht="12.75">
      <c r="B79" t="s">
        <v>156</v>
      </c>
      <c r="C79" s="190">
        <v>640</v>
      </c>
      <c r="D79" s="190">
        <v>640</v>
      </c>
      <c r="E79" s="190">
        <v>640</v>
      </c>
      <c r="F79" s="190">
        <v>640</v>
      </c>
      <c r="G79" s="190">
        <v>640</v>
      </c>
      <c r="H79" s="190">
        <v>640</v>
      </c>
      <c r="I79" s="190">
        <v>1300</v>
      </c>
      <c r="J79" s="190">
        <v>1300</v>
      </c>
      <c r="K79" s="190">
        <v>1300</v>
      </c>
      <c r="L79" s="190">
        <v>1300</v>
      </c>
      <c r="M79" s="14"/>
      <c r="N79" s="14"/>
      <c r="O79" s="14"/>
      <c r="P79" s="14"/>
      <c r="Q79" s="14"/>
      <c r="R79" s="14"/>
    </row>
    <row r="80" spans="2:18" ht="12.75">
      <c r="B80" t="s">
        <v>157</v>
      </c>
      <c r="C80" s="190">
        <v>4.8</v>
      </c>
      <c r="D80" s="190">
        <v>4.8</v>
      </c>
      <c r="E80" s="190">
        <v>4.8</v>
      </c>
      <c r="F80" s="190">
        <v>4.8</v>
      </c>
      <c r="G80" s="190">
        <v>4.8</v>
      </c>
      <c r="H80" s="190">
        <v>4.8</v>
      </c>
      <c r="I80" s="190">
        <v>4.8</v>
      </c>
      <c r="J80" s="190">
        <v>4.8</v>
      </c>
      <c r="K80" s="190">
        <v>4.8</v>
      </c>
      <c r="L80" s="190">
        <v>4.8</v>
      </c>
      <c r="M80" s="14"/>
      <c r="N80" s="14"/>
      <c r="O80" s="14"/>
      <c r="P80" s="14"/>
      <c r="Q80" s="14"/>
      <c r="R80" s="14"/>
    </row>
    <row r="81" spans="2:18" ht="12.75">
      <c r="B81" t="s">
        <v>158</v>
      </c>
      <c r="C81" s="190">
        <v>80</v>
      </c>
      <c r="D81" s="190">
        <v>80</v>
      </c>
      <c r="E81" s="190">
        <v>80</v>
      </c>
      <c r="F81" s="190">
        <v>80</v>
      </c>
      <c r="G81" s="190">
        <v>80</v>
      </c>
      <c r="H81" s="190">
        <v>80</v>
      </c>
      <c r="I81" s="190">
        <v>80</v>
      </c>
      <c r="J81" s="190">
        <v>80</v>
      </c>
      <c r="K81" s="190">
        <v>80</v>
      </c>
      <c r="L81" s="190">
        <v>80</v>
      </c>
      <c r="M81" s="14"/>
      <c r="N81" s="14"/>
      <c r="O81" s="14"/>
      <c r="P81" s="14"/>
      <c r="Q81" s="14"/>
      <c r="R81" s="14"/>
    </row>
    <row r="82" spans="2:18" ht="12.75">
      <c r="B82" t="s">
        <v>159</v>
      </c>
      <c r="C82" s="190">
        <v>1083</v>
      </c>
      <c r="D82" s="190">
        <v>1083</v>
      </c>
      <c r="E82" s="190">
        <v>1083</v>
      </c>
      <c r="F82" s="190">
        <v>1083</v>
      </c>
      <c r="G82" s="190">
        <v>1083</v>
      </c>
      <c r="H82" s="190">
        <v>1083</v>
      </c>
      <c r="I82" s="190">
        <v>1400</v>
      </c>
      <c r="J82" s="190">
        <v>1400</v>
      </c>
      <c r="K82" s="190">
        <v>1400</v>
      </c>
      <c r="L82" s="190">
        <v>1400</v>
      </c>
      <c r="M82" s="14"/>
      <c r="N82" s="14"/>
      <c r="O82" s="14"/>
      <c r="P82" s="14"/>
      <c r="Q82" s="14"/>
      <c r="R82" s="14"/>
    </row>
    <row r="83" spans="2:18" ht="12.75">
      <c r="B83" t="s">
        <v>160</v>
      </c>
      <c r="C83" s="190">
        <v>1883.6</v>
      </c>
      <c r="D83" s="190">
        <v>1883.6</v>
      </c>
      <c r="E83" s="190">
        <v>1883.6</v>
      </c>
      <c r="F83" s="190">
        <v>1883.6</v>
      </c>
      <c r="G83" s="190">
        <v>1883.6</v>
      </c>
      <c r="H83" s="190">
        <v>1883.6</v>
      </c>
      <c r="I83" s="190">
        <v>1883.6</v>
      </c>
      <c r="J83" s="190">
        <v>1883.6</v>
      </c>
      <c r="K83" s="190">
        <v>1883.6</v>
      </c>
      <c r="L83" s="190">
        <v>1883.6</v>
      </c>
      <c r="M83" s="14"/>
      <c r="N83" s="14"/>
      <c r="O83" s="14"/>
      <c r="P83" s="14"/>
      <c r="Q83" s="14"/>
      <c r="R83" s="14"/>
    </row>
    <row r="84" spans="2:18" ht="12.75">
      <c r="B84" t="s">
        <v>161</v>
      </c>
      <c r="C84" s="190">
        <v>0.9</v>
      </c>
      <c r="D84" s="190">
        <v>0.9</v>
      </c>
      <c r="E84" s="190">
        <v>0.9</v>
      </c>
      <c r="F84" s="190">
        <v>0.9</v>
      </c>
      <c r="G84" s="190">
        <v>0.9</v>
      </c>
      <c r="H84" s="190">
        <v>0.9</v>
      </c>
      <c r="I84" s="190">
        <v>0.9</v>
      </c>
      <c r="J84" s="190">
        <v>0.9</v>
      </c>
      <c r="K84" s="190">
        <v>0.9</v>
      </c>
      <c r="L84" s="190">
        <v>0.9</v>
      </c>
      <c r="M84" s="14"/>
      <c r="N84" s="14"/>
      <c r="O84" s="14"/>
      <c r="P84" s="14"/>
      <c r="Q84" s="14"/>
      <c r="R84" s="14"/>
    </row>
    <row r="85" spans="2:18" ht="12.75">
      <c r="B85" t="s">
        <v>162</v>
      </c>
      <c r="C85" s="190">
        <v>0</v>
      </c>
      <c r="D85" s="190">
        <v>0</v>
      </c>
      <c r="E85" s="190">
        <v>0</v>
      </c>
      <c r="F85" s="190">
        <v>0</v>
      </c>
      <c r="G85" s="190">
        <v>0</v>
      </c>
      <c r="H85" s="190">
        <v>0</v>
      </c>
      <c r="I85" s="190">
        <v>0</v>
      </c>
      <c r="J85" s="190">
        <v>0</v>
      </c>
      <c r="K85" s="190">
        <v>0</v>
      </c>
      <c r="L85" s="190">
        <v>0</v>
      </c>
      <c r="M85" s="14"/>
      <c r="N85" s="14"/>
      <c r="O85" s="14"/>
      <c r="P85" s="14"/>
      <c r="Q85" s="14"/>
      <c r="R85" s="14"/>
    </row>
    <row r="86" spans="2:18" ht="12.75">
      <c r="B86" t="s">
        <v>163</v>
      </c>
      <c r="C86" s="190">
        <v>0</v>
      </c>
      <c r="D86" s="190">
        <v>0</v>
      </c>
      <c r="E86" s="190">
        <v>0</v>
      </c>
      <c r="F86" s="190">
        <v>0</v>
      </c>
      <c r="G86" s="190">
        <v>0</v>
      </c>
      <c r="H86" s="190">
        <v>0</v>
      </c>
      <c r="I86" s="190">
        <v>0</v>
      </c>
      <c r="J86" s="190">
        <v>0</v>
      </c>
      <c r="K86" s="190">
        <v>0</v>
      </c>
      <c r="L86" s="190">
        <v>0</v>
      </c>
      <c r="M86" s="14"/>
      <c r="N86" s="14"/>
      <c r="O86" s="14"/>
      <c r="P86" s="14"/>
      <c r="Q86" s="14"/>
      <c r="R86" s="14"/>
    </row>
    <row r="87" spans="2:18" ht="12.75">
      <c r="B87" t="s">
        <v>164</v>
      </c>
      <c r="C87" s="190">
        <v>7161.4</v>
      </c>
      <c r="D87" s="190">
        <v>7159.4</v>
      </c>
      <c r="E87" s="190">
        <v>7159.4</v>
      </c>
      <c r="F87" s="190">
        <v>7159.4</v>
      </c>
      <c r="G87" s="190">
        <v>8539.4</v>
      </c>
      <c r="H87" s="190">
        <v>8539.4</v>
      </c>
      <c r="I87" s="190">
        <v>8539.4</v>
      </c>
      <c r="J87" s="190">
        <v>8539.4</v>
      </c>
      <c r="K87" s="190">
        <v>8539.4</v>
      </c>
      <c r="L87" s="190">
        <v>8539.4</v>
      </c>
      <c r="M87" s="14"/>
      <c r="N87" s="14"/>
      <c r="O87" s="14"/>
      <c r="P87" s="14"/>
      <c r="Q87" s="14"/>
      <c r="R87" s="14"/>
    </row>
    <row r="88" spans="2:18" ht="12.75">
      <c r="B88" t="s">
        <v>165</v>
      </c>
      <c r="C88" s="190">
        <v>0</v>
      </c>
      <c r="D88" s="190">
        <v>0</v>
      </c>
      <c r="E88" s="190">
        <v>0</v>
      </c>
      <c r="F88" s="190">
        <v>0</v>
      </c>
      <c r="G88" s="190">
        <v>0</v>
      </c>
      <c r="H88" s="190">
        <v>0</v>
      </c>
      <c r="I88" s="190">
        <v>0</v>
      </c>
      <c r="J88" s="190">
        <v>0</v>
      </c>
      <c r="K88" s="190">
        <v>0</v>
      </c>
      <c r="L88" s="190">
        <v>0</v>
      </c>
      <c r="M88" s="14"/>
      <c r="N88" s="14"/>
      <c r="O88" s="14"/>
      <c r="P88" s="14"/>
      <c r="Q88" s="14"/>
      <c r="R88" s="14"/>
    </row>
    <row r="89" spans="2:18" ht="12.75">
      <c r="B89" t="s">
        <v>166</v>
      </c>
      <c r="C89" s="190">
        <v>968</v>
      </c>
      <c r="D89" s="190">
        <v>968</v>
      </c>
      <c r="E89" s="190">
        <v>968</v>
      </c>
      <c r="F89" s="190">
        <v>968</v>
      </c>
      <c r="G89" s="190">
        <v>968</v>
      </c>
      <c r="H89" s="190">
        <v>968</v>
      </c>
      <c r="I89" s="190">
        <v>968</v>
      </c>
      <c r="J89" s="190">
        <v>968</v>
      </c>
      <c r="K89" s="190">
        <v>968</v>
      </c>
      <c r="L89" s="190">
        <v>968</v>
      </c>
      <c r="M89" s="14"/>
      <c r="N89" s="14"/>
      <c r="O89" s="14"/>
      <c r="P89" s="14"/>
      <c r="Q89" s="14"/>
      <c r="R89" s="14"/>
    </row>
    <row r="90" spans="2:18" ht="12.75">
      <c r="B90" t="s">
        <v>167</v>
      </c>
      <c r="C90" s="190">
        <v>226</v>
      </c>
      <c r="D90" s="190">
        <v>226</v>
      </c>
      <c r="E90" s="190">
        <v>226</v>
      </c>
      <c r="F90" s="190">
        <v>226</v>
      </c>
      <c r="G90" s="190">
        <v>226</v>
      </c>
      <c r="H90" s="190">
        <v>226</v>
      </c>
      <c r="I90" s="190">
        <v>226</v>
      </c>
      <c r="J90" s="190">
        <v>226</v>
      </c>
      <c r="K90" s="190">
        <v>226</v>
      </c>
      <c r="L90" s="190">
        <v>226</v>
      </c>
      <c r="M90" s="14"/>
      <c r="N90" s="14"/>
      <c r="O90" s="14"/>
      <c r="P90" s="14"/>
      <c r="Q90" s="14"/>
      <c r="R90" s="14"/>
    </row>
    <row r="91" spans="2:18" ht="12.75">
      <c r="B91" t="s">
        <v>168</v>
      </c>
      <c r="C91" s="190">
        <v>1825.5</v>
      </c>
      <c r="D91" s="190">
        <v>1825.5</v>
      </c>
      <c r="E91" s="190">
        <v>1825.5</v>
      </c>
      <c r="F91" s="190">
        <v>1825.5</v>
      </c>
      <c r="G91" s="190">
        <v>1825.5</v>
      </c>
      <c r="H91" s="190">
        <v>1825.5</v>
      </c>
      <c r="I91" s="190">
        <v>1825.5</v>
      </c>
      <c r="J91" s="190">
        <v>1825.5</v>
      </c>
      <c r="K91" s="190">
        <v>1825.5</v>
      </c>
      <c r="L91" s="190">
        <v>1825.5</v>
      </c>
      <c r="M91" s="14"/>
      <c r="N91" s="14"/>
      <c r="O91" s="14"/>
      <c r="P91" s="14"/>
      <c r="Q91" s="14"/>
      <c r="R91" s="14"/>
    </row>
    <row r="92" spans="2:18" ht="12.75">
      <c r="B92" t="s">
        <v>169</v>
      </c>
      <c r="C92" s="190">
        <v>0</v>
      </c>
      <c r="D92" s="190">
        <v>0</v>
      </c>
      <c r="E92" s="190">
        <v>0</v>
      </c>
      <c r="F92" s="190">
        <v>0</v>
      </c>
      <c r="G92" s="190">
        <v>0</v>
      </c>
      <c r="H92" s="190">
        <v>0</v>
      </c>
      <c r="I92" s="190">
        <v>0</v>
      </c>
      <c r="J92" s="190">
        <v>0</v>
      </c>
      <c r="K92" s="190">
        <v>0</v>
      </c>
      <c r="L92" s="190">
        <v>0</v>
      </c>
      <c r="M92" s="14"/>
      <c r="N92" s="14"/>
      <c r="O92" s="14"/>
      <c r="P92" s="14"/>
      <c r="Q92" s="14"/>
      <c r="R92" s="14"/>
    </row>
    <row r="93" spans="2:18" ht="12.75">
      <c r="B93" t="s">
        <v>170</v>
      </c>
      <c r="C93" s="190">
        <v>1105</v>
      </c>
      <c r="D93" s="190">
        <v>1105</v>
      </c>
      <c r="E93" s="190">
        <v>1105</v>
      </c>
      <c r="F93" s="190">
        <v>1105</v>
      </c>
      <c r="G93" s="190">
        <v>1105</v>
      </c>
      <c r="H93" s="190">
        <v>1105</v>
      </c>
      <c r="I93" s="190">
        <v>1105</v>
      </c>
      <c r="J93" s="190">
        <v>1105</v>
      </c>
      <c r="K93" s="190">
        <v>1105</v>
      </c>
      <c r="L93" s="190">
        <v>1105</v>
      </c>
      <c r="M93" s="14"/>
      <c r="N93" s="14"/>
      <c r="O93" s="14"/>
      <c r="P93" s="14"/>
      <c r="Q93" s="14"/>
      <c r="R93" s="14"/>
    </row>
    <row r="94" spans="2:18" ht="12.75">
      <c r="B94" t="s">
        <v>171</v>
      </c>
      <c r="C94" s="190">
        <v>0</v>
      </c>
      <c r="D94" s="190">
        <v>0</v>
      </c>
      <c r="E94" s="190">
        <v>0</v>
      </c>
      <c r="F94" s="190">
        <v>0</v>
      </c>
      <c r="G94" s="190">
        <v>0</v>
      </c>
      <c r="H94" s="190">
        <v>0</v>
      </c>
      <c r="I94" s="190">
        <v>0</v>
      </c>
      <c r="J94" s="190">
        <v>0</v>
      </c>
      <c r="K94" s="190">
        <v>0</v>
      </c>
      <c r="L94" s="190">
        <v>0</v>
      </c>
      <c r="M94" s="14"/>
      <c r="N94" s="14"/>
      <c r="O94" s="14"/>
      <c r="P94" s="14"/>
      <c r="Q94" s="14"/>
      <c r="R94" s="14"/>
    </row>
    <row r="95" spans="2:18" ht="12.75">
      <c r="B95" t="s">
        <v>172</v>
      </c>
      <c r="C95" s="190">
        <v>0</v>
      </c>
      <c r="D95" s="190">
        <v>0</v>
      </c>
      <c r="E95" s="190">
        <v>0</v>
      </c>
      <c r="F95" s="190">
        <v>0</v>
      </c>
      <c r="G95" s="190">
        <v>0</v>
      </c>
      <c r="H95" s="190">
        <v>0</v>
      </c>
      <c r="I95" s="190">
        <v>0</v>
      </c>
      <c r="J95" s="190">
        <v>0</v>
      </c>
      <c r="K95" s="190">
        <v>0</v>
      </c>
      <c r="L95" s="190">
        <v>0</v>
      </c>
      <c r="M95" s="14"/>
      <c r="N95" s="14"/>
      <c r="O95" s="14"/>
      <c r="P95" s="14"/>
      <c r="Q95" s="14"/>
      <c r="R95" s="14"/>
    </row>
    <row r="96" spans="2:18" ht="12.75">
      <c r="B96" t="s">
        <v>173</v>
      </c>
      <c r="C96" s="190">
        <v>296</v>
      </c>
      <c r="D96" s="190">
        <v>296</v>
      </c>
      <c r="E96" s="190">
        <v>306.5</v>
      </c>
      <c r="F96" s="190">
        <v>306.5</v>
      </c>
      <c r="G96" s="190">
        <v>306.5</v>
      </c>
      <c r="H96" s="190">
        <v>306.5</v>
      </c>
      <c r="I96" s="190">
        <v>306.5</v>
      </c>
      <c r="J96" s="190">
        <v>306.5</v>
      </c>
      <c r="K96" s="190">
        <v>306.5</v>
      </c>
      <c r="L96" s="190">
        <v>306.5</v>
      </c>
      <c r="M96" s="14"/>
      <c r="N96" s="14"/>
      <c r="O96" s="14"/>
      <c r="P96" s="14"/>
      <c r="Q96" s="14"/>
      <c r="R96" s="14"/>
    </row>
    <row r="97" spans="2:18" ht="12.75">
      <c r="B97" t="s">
        <v>174</v>
      </c>
      <c r="C97" s="190">
        <v>112.3</v>
      </c>
      <c r="D97" s="190">
        <v>112.3</v>
      </c>
      <c r="E97" s="190">
        <v>112.3</v>
      </c>
      <c r="F97" s="190">
        <v>112.3</v>
      </c>
      <c r="G97" s="190">
        <v>112.3</v>
      </c>
      <c r="H97" s="190">
        <v>112.3</v>
      </c>
      <c r="I97" s="190">
        <v>112.3</v>
      </c>
      <c r="J97" s="190">
        <v>112.3</v>
      </c>
      <c r="K97" s="190">
        <v>112.3</v>
      </c>
      <c r="L97" s="190">
        <v>112.3</v>
      </c>
      <c r="M97" s="14"/>
      <c r="N97" s="14"/>
      <c r="O97" s="14"/>
      <c r="P97" s="14"/>
      <c r="Q97" s="14"/>
      <c r="R97" s="14"/>
    </row>
    <row r="98" spans="2:18" ht="12.75">
      <c r="B98" t="s">
        <v>175</v>
      </c>
      <c r="C98" s="190">
        <v>0</v>
      </c>
      <c r="D98" s="190">
        <v>0</v>
      </c>
      <c r="E98" s="190">
        <v>0</v>
      </c>
      <c r="F98" s="190">
        <v>0</v>
      </c>
      <c r="G98" s="190">
        <v>0</v>
      </c>
      <c r="H98" s="190">
        <v>0</v>
      </c>
      <c r="I98" s="190">
        <v>0</v>
      </c>
      <c r="J98" s="190">
        <v>0</v>
      </c>
      <c r="K98" s="190">
        <v>0</v>
      </c>
      <c r="L98" s="190">
        <v>0</v>
      </c>
      <c r="M98" s="14"/>
      <c r="N98" s="14"/>
      <c r="O98" s="14"/>
      <c r="P98" s="14"/>
      <c r="Q98" s="14"/>
      <c r="R98" s="14"/>
    </row>
    <row r="99" spans="2:18" ht="12.75">
      <c r="B99" t="s">
        <v>176</v>
      </c>
      <c r="C99" s="190">
        <v>1235</v>
      </c>
      <c r="D99" s="190">
        <v>1249</v>
      </c>
      <c r="E99" s="190">
        <v>1249</v>
      </c>
      <c r="F99" s="190">
        <v>1249</v>
      </c>
      <c r="G99" s="190">
        <v>1249</v>
      </c>
      <c r="H99" s="190">
        <v>1249</v>
      </c>
      <c r="I99" s="190">
        <v>1249</v>
      </c>
      <c r="J99" s="190">
        <v>1249</v>
      </c>
      <c r="K99" s="190">
        <v>1249</v>
      </c>
      <c r="L99" s="190">
        <v>1249</v>
      </c>
      <c r="M99" s="14"/>
      <c r="N99" s="14"/>
      <c r="O99" s="14"/>
      <c r="P99" s="14"/>
      <c r="Q99" s="14"/>
      <c r="R99" s="14"/>
    </row>
    <row r="100" spans="2:18" ht="12.75">
      <c r="B100" t="s">
        <v>177</v>
      </c>
      <c r="C100" s="190">
        <v>0</v>
      </c>
      <c r="D100" s="190">
        <v>0</v>
      </c>
      <c r="E100" s="190">
        <v>0</v>
      </c>
      <c r="F100" s="190">
        <v>0</v>
      </c>
      <c r="G100" s="190">
        <v>0</v>
      </c>
      <c r="H100" s="190">
        <v>0</v>
      </c>
      <c r="I100" s="190">
        <v>0</v>
      </c>
      <c r="J100" s="190">
        <v>0</v>
      </c>
      <c r="K100" s="190">
        <v>0</v>
      </c>
      <c r="L100" s="190">
        <v>0</v>
      </c>
      <c r="M100" s="14"/>
      <c r="N100" s="14"/>
      <c r="O100" s="14"/>
      <c r="P100" s="14"/>
      <c r="Q100" s="14"/>
      <c r="R100" s="14"/>
    </row>
    <row r="101" spans="2:18" ht="12.75">
      <c r="B101" t="s">
        <v>178</v>
      </c>
      <c r="C101" s="190">
        <v>0</v>
      </c>
      <c r="D101" s="190">
        <v>0</v>
      </c>
      <c r="E101" s="190">
        <v>0</v>
      </c>
      <c r="F101" s="190">
        <v>0</v>
      </c>
      <c r="G101" s="190">
        <v>0</v>
      </c>
      <c r="H101" s="190">
        <v>0</v>
      </c>
      <c r="I101" s="190">
        <v>0</v>
      </c>
      <c r="J101" s="190">
        <v>0</v>
      </c>
      <c r="K101" s="190">
        <v>0</v>
      </c>
      <c r="L101" s="190">
        <v>0</v>
      </c>
      <c r="M101" s="14"/>
      <c r="N101" s="14"/>
      <c r="O101" s="14"/>
      <c r="P101" s="14"/>
      <c r="Q101" s="14"/>
      <c r="R101" s="14"/>
    </row>
    <row r="102" spans="2:18" ht="12.75">
      <c r="B102" t="s">
        <v>179</v>
      </c>
      <c r="C102" s="190">
        <v>0</v>
      </c>
      <c r="D102" s="190">
        <v>0</v>
      </c>
      <c r="E102" s="190">
        <v>0</v>
      </c>
      <c r="F102" s="190">
        <v>0</v>
      </c>
      <c r="G102" s="190">
        <v>0</v>
      </c>
      <c r="H102" s="190">
        <v>0</v>
      </c>
      <c r="I102" s="190">
        <v>0</v>
      </c>
      <c r="J102" s="190">
        <v>0</v>
      </c>
      <c r="K102" s="190">
        <v>0</v>
      </c>
      <c r="L102" s="190">
        <v>0</v>
      </c>
      <c r="M102" s="14"/>
      <c r="N102" s="14"/>
      <c r="O102" s="14"/>
      <c r="P102" s="14"/>
      <c r="Q102" s="14"/>
      <c r="R102" s="14"/>
    </row>
    <row r="103" spans="2:18" ht="12.75">
      <c r="B103" t="s">
        <v>180</v>
      </c>
      <c r="C103" s="190">
        <v>0</v>
      </c>
      <c r="D103" s="190">
        <v>0</v>
      </c>
      <c r="E103" s="190">
        <v>0</v>
      </c>
      <c r="F103" s="190">
        <v>0</v>
      </c>
      <c r="G103" s="190">
        <v>0</v>
      </c>
      <c r="H103" s="190">
        <v>0</v>
      </c>
      <c r="I103" s="190">
        <v>0</v>
      </c>
      <c r="J103" s="190">
        <v>0</v>
      </c>
      <c r="K103" s="190">
        <v>0</v>
      </c>
      <c r="L103" s="190">
        <v>0</v>
      </c>
      <c r="M103" s="14"/>
      <c r="N103" s="14"/>
      <c r="O103" s="14"/>
      <c r="P103" s="14"/>
      <c r="Q103" s="14"/>
      <c r="R103" s="14"/>
    </row>
    <row r="104" spans="2:18" ht="12.75">
      <c r="B104" t="s">
        <v>181</v>
      </c>
      <c r="C104" s="190">
        <v>283</v>
      </c>
      <c r="D104" s="190">
        <v>283</v>
      </c>
      <c r="E104" s="190">
        <v>283</v>
      </c>
      <c r="F104" s="190">
        <v>283</v>
      </c>
      <c r="G104" s="190">
        <v>283</v>
      </c>
      <c r="H104" s="190">
        <v>283</v>
      </c>
      <c r="I104" s="190">
        <v>283</v>
      </c>
      <c r="J104" s="190">
        <v>283</v>
      </c>
      <c r="K104" s="190">
        <v>283</v>
      </c>
      <c r="L104" s="190">
        <v>283</v>
      </c>
      <c r="M104" s="14"/>
      <c r="N104" s="14"/>
      <c r="O104" s="14"/>
      <c r="P104" s="14"/>
      <c r="Q104" s="14"/>
      <c r="R104" s="14"/>
    </row>
    <row r="105" spans="2:18" ht="12.75">
      <c r="B105" t="s">
        <v>182</v>
      </c>
      <c r="C105" s="190">
        <v>0</v>
      </c>
      <c r="D105" s="190">
        <v>0</v>
      </c>
      <c r="E105" s="190">
        <v>0</v>
      </c>
      <c r="F105" s="190">
        <v>0</v>
      </c>
      <c r="G105" s="190">
        <v>0</v>
      </c>
      <c r="H105" s="190">
        <v>0</v>
      </c>
      <c r="I105" s="190">
        <v>0</v>
      </c>
      <c r="J105" s="190">
        <v>0</v>
      </c>
      <c r="K105" s="190">
        <v>0</v>
      </c>
      <c r="L105" s="190">
        <v>0</v>
      </c>
      <c r="M105" s="14"/>
      <c r="N105" s="14"/>
      <c r="O105" s="14"/>
      <c r="P105" s="14"/>
      <c r="Q105" s="14"/>
      <c r="R105" s="14"/>
    </row>
    <row r="106" spans="2:18" ht="12.75">
      <c r="B106" t="s">
        <v>183</v>
      </c>
      <c r="C106" s="190">
        <v>0</v>
      </c>
      <c r="D106" s="190">
        <v>0</v>
      </c>
      <c r="E106" s="190">
        <v>0</v>
      </c>
      <c r="F106" s="190">
        <v>0</v>
      </c>
      <c r="G106" s="190">
        <v>0</v>
      </c>
      <c r="H106" s="190">
        <v>0</v>
      </c>
      <c r="I106" s="190">
        <v>0</v>
      </c>
      <c r="J106" s="190">
        <v>0</v>
      </c>
      <c r="K106" s="190">
        <v>0</v>
      </c>
      <c r="L106" s="190">
        <v>0</v>
      </c>
      <c r="M106" s="14"/>
      <c r="N106" s="14"/>
      <c r="O106" s="14"/>
      <c r="P106" s="14"/>
      <c r="Q106" s="14"/>
      <c r="R106" s="14"/>
    </row>
    <row r="107" spans="2:18" ht="12.75">
      <c r="B107" t="s">
        <v>184</v>
      </c>
      <c r="C107" s="190">
        <v>1939.1</v>
      </c>
      <c r="D107" s="190">
        <v>1939.1</v>
      </c>
      <c r="E107" s="190">
        <v>1939.1</v>
      </c>
      <c r="F107" s="190">
        <v>1939.1</v>
      </c>
      <c r="G107" s="190">
        <v>1939.1</v>
      </c>
      <c r="H107" s="190">
        <v>1939.1</v>
      </c>
      <c r="I107" s="190">
        <v>1939.1</v>
      </c>
      <c r="J107" s="190">
        <v>1939.1</v>
      </c>
      <c r="K107" s="190">
        <v>1939.1</v>
      </c>
      <c r="L107" s="190">
        <v>1939.1</v>
      </c>
      <c r="M107" s="14"/>
      <c r="N107" s="14"/>
      <c r="O107" s="14"/>
      <c r="P107" s="14"/>
      <c r="Q107" s="14"/>
      <c r="R107" s="14"/>
    </row>
    <row r="108" spans="2:18" ht="12.75">
      <c r="B108" t="s">
        <v>185</v>
      </c>
      <c r="C108" s="190">
        <v>0</v>
      </c>
      <c r="D108" s="190">
        <v>0</v>
      </c>
      <c r="E108" s="190">
        <v>0</v>
      </c>
      <c r="F108" s="190">
        <v>0</v>
      </c>
      <c r="G108" s="190">
        <v>0</v>
      </c>
      <c r="H108" s="190">
        <v>0</v>
      </c>
      <c r="I108" s="190">
        <v>0</v>
      </c>
      <c r="J108" s="190">
        <v>0</v>
      </c>
      <c r="K108" s="190">
        <v>0</v>
      </c>
      <c r="L108" s="190">
        <v>0</v>
      </c>
      <c r="M108" s="14"/>
      <c r="N108" s="14"/>
      <c r="O108" s="14"/>
      <c r="P108" s="14"/>
      <c r="Q108" s="14"/>
      <c r="R108" s="14"/>
    </row>
    <row r="109" spans="2:18" ht="12.75">
      <c r="B109" t="s">
        <v>186</v>
      </c>
      <c r="C109" s="190">
        <v>59.7</v>
      </c>
      <c r="D109" s="190">
        <v>59.7</v>
      </c>
      <c r="E109" s="190">
        <v>59.7</v>
      </c>
      <c r="F109" s="190">
        <v>77.3</v>
      </c>
      <c r="G109" s="190">
        <v>77.3</v>
      </c>
      <c r="H109" s="190">
        <v>77.3</v>
      </c>
      <c r="I109" s="190">
        <v>77.3</v>
      </c>
      <c r="J109" s="190">
        <v>77.3</v>
      </c>
      <c r="K109" s="190">
        <v>77.3</v>
      </c>
      <c r="L109" s="190">
        <v>77.3</v>
      </c>
      <c r="M109" s="14"/>
      <c r="N109" s="14"/>
      <c r="O109" s="14"/>
      <c r="P109" s="14"/>
      <c r="Q109" s="14"/>
      <c r="R109" s="14"/>
    </row>
    <row r="110" spans="2:18" ht="12.75">
      <c r="B110" t="s">
        <v>187</v>
      </c>
      <c r="C110" s="190">
        <v>0</v>
      </c>
      <c r="D110" s="190">
        <v>0</v>
      </c>
      <c r="E110" s="190">
        <v>0</v>
      </c>
      <c r="F110" s="190">
        <v>0</v>
      </c>
      <c r="G110" s="190">
        <v>0</v>
      </c>
      <c r="H110" s="190">
        <v>0</v>
      </c>
      <c r="I110" s="190">
        <v>0</v>
      </c>
      <c r="J110" s="190">
        <v>0</v>
      </c>
      <c r="K110" s="190">
        <v>0</v>
      </c>
      <c r="L110" s="190">
        <v>0</v>
      </c>
      <c r="M110" s="14"/>
      <c r="N110" s="14"/>
      <c r="O110" s="14"/>
      <c r="P110" s="14"/>
      <c r="Q110" s="14"/>
      <c r="R110" s="14"/>
    </row>
    <row r="111" spans="2:18" ht="12.75">
      <c r="B111" t="s">
        <v>188</v>
      </c>
      <c r="C111" s="190">
        <v>0</v>
      </c>
      <c r="D111" s="190">
        <v>0</v>
      </c>
      <c r="E111" s="190">
        <v>0</v>
      </c>
      <c r="F111" s="190">
        <v>0</v>
      </c>
      <c r="G111" s="190">
        <v>0</v>
      </c>
      <c r="H111" s="190">
        <v>0</v>
      </c>
      <c r="I111" s="190">
        <v>0</v>
      </c>
      <c r="J111" s="190">
        <v>0</v>
      </c>
      <c r="K111" s="190">
        <v>0</v>
      </c>
      <c r="L111" s="190">
        <v>0</v>
      </c>
      <c r="M111" s="14"/>
      <c r="N111" s="14"/>
      <c r="O111" s="14"/>
      <c r="P111" s="14"/>
      <c r="Q111" s="14"/>
      <c r="R111" s="14"/>
    </row>
    <row r="112" spans="2:18" ht="12.75">
      <c r="B112" t="s">
        <v>189</v>
      </c>
      <c r="C112" s="190">
        <v>0</v>
      </c>
      <c r="D112" s="190">
        <v>0</v>
      </c>
      <c r="E112" s="190">
        <v>0</v>
      </c>
      <c r="F112" s="190">
        <v>0</v>
      </c>
      <c r="G112" s="190">
        <v>0</v>
      </c>
      <c r="H112" s="190">
        <v>0</v>
      </c>
      <c r="I112" s="190">
        <v>0</v>
      </c>
      <c r="J112" s="190">
        <v>0</v>
      </c>
      <c r="K112" s="190">
        <v>0</v>
      </c>
      <c r="L112" s="190">
        <v>0</v>
      </c>
      <c r="M112" s="14"/>
      <c r="N112" s="14"/>
      <c r="O112" s="14"/>
      <c r="P112" s="14"/>
      <c r="Q112" s="14"/>
      <c r="R112" s="14"/>
    </row>
    <row r="113" spans="2:18" ht="12.75">
      <c r="B113" t="s">
        <v>190</v>
      </c>
      <c r="C113" s="190">
        <v>0</v>
      </c>
      <c r="D113" s="190">
        <v>0</v>
      </c>
      <c r="E113" s="190">
        <v>0</v>
      </c>
      <c r="F113" s="190">
        <v>0</v>
      </c>
      <c r="G113" s="190">
        <v>0</v>
      </c>
      <c r="H113" s="190">
        <v>0</v>
      </c>
      <c r="I113" s="190">
        <v>0</v>
      </c>
      <c r="J113" s="190">
        <v>0</v>
      </c>
      <c r="K113" s="190">
        <v>0</v>
      </c>
      <c r="L113" s="190">
        <v>0</v>
      </c>
      <c r="M113" s="14"/>
      <c r="N113" s="14"/>
      <c r="O113" s="14"/>
      <c r="P113" s="14"/>
      <c r="Q113" s="14"/>
      <c r="R113" s="14"/>
    </row>
    <row r="114" spans="2:18" ht="12.75">
      <c r="B114" t="s">
        <v>191</v>
      </c>
      <c r="C114" s="190">
        <v>0</v>
      </c>
      <c r="D114" s="190">
        <v>0</v>
      </c>
      <c r="E114" s="190">
        <v>0</v>
      </c>
      <c r="F114" s="190">
        <v>0</v>
      </c>
      <c r="G114" s="190">
        <v>0</v>
      </c>
      <c r="H114" s="190">
        <v>0</v>
      </c>
      <c r="I114" s="190">
        <v>0</v>
      </c>
      <c r="J114" s="190">
        <v>0</v>
      </c>
      <c r="K114" s="190">
        <v>0</v>
      </c>
      <c r="L114" s="190">
        <v>0</v>
      </c>
      <c r="M114" s="14"/>
      <c r="N114" s="14"/>
      <c r="O114" s="14"/>
      <c r="P114" s="14"/>
      <c r="Q114" s="14"/>
      <c r="R114" s="14"/>
    </row>
    <row r="115" spans="2:18" ht="12.75">
      <c r="B115" t="s">
        <v>192</v>
      </c>
      <c r="C115" s="190">
        <v>0</v>
      </c>
      <c r="D115" s="190">
        <v>0</v>
      </c>
      <c r="E115" s="190">
        <v>0</v>
      </c>
      <c r="F115" s="190">
        <v>0</v>
      </c>
      <c r="G115" s="190">
        <v>0</v>
      </c>
      <c r="H115" s="190">
        <v>0</v>
      </c>
      <c r="I115" s="190">
        <v>0</v>
      </c>
      <c r="J115" s="190">
        <v>0</v>
      </c>
      <c r="K115" s="190">
        <v>0</v>
      </c>
      <c r="L115" s="190">
        <v>0</v>
      </c>
      <c r="M115" s="14"/>
      <c r="N115" s="14"/>
      <c r="O115" s="14"/>
      <c r="P115" s="14"/>
      <c r="Q115" s="14"/>
      <c r="R115" s="14"/>
    </row>
    <row r="116" spans="2:18" ht="12.75">
      <c r="B116" t="s">
        <v>193</v>
      </c>
      <c r="C116" s="190">
        <v>0</v>
      </c>
      <c r="D116" s="190">
        <v>0</v>
      </c>
      <c r="E116" s="190">
        <v>0</v>
      </c>
      <c r="F116" s="190">
        <v>0</v>
      </c>
      <c r="G116" s="190">
        <v>0</v>
      </c>
      <c r="H116" s="190">
        <v>0</v>
      </c>
      <c r="I116" s="190">
        <v>0</v>
      </c>
      <c r="J116" s="190">
        <v>0</v>
      </c>
      <c r="K116" s="190">
        <v>0</v>
      </c>
      <c r="L116" s="190">
        <v>0</v>
      </c>
      <c r="M116" s="14"/>
      <c r="N116" s="14"/>
      <c r="O116" s="14"/>
      <c r="P116" s="14"/>
      <c r="Q116" s="14"/>
      <c r="R116" s="14"/>
    </row>
    <row r="117" spans="2:18" ht="12.75">
      <c r="B117" t="s">
        <v>194</v>
      </c>
      <c r="C117" s="190">
        <v>0</v>
      </c>
      <c r="D117" s="190">
        <v>0</v>
      </c>
      <c r="E117" s="190">
        <v>0</v>
      </c>
      <c r="F117" s="190">
        <v>0</v>
      </c>
      <c r="G117" s="190">
        <v>0</v>
      </c>
      <c r="H117" s="190">
        <v>0</v>
      </c>
      <c r="I117" s="190">
        <v>0</v>
      </c>
      <c r="J117" s="190">
        <v>0</v>
      </c>
      <c r="K117" s="190">
        <v>0</v>
      </c>
      <c r="L117" s="190">
        <v>0</v>
      </c>
      <c r="M117" s="14"/>
      <c r="N117" s="14"/>
      <c r="O117" s="14"/>
      <c r="P117" s="14"/>
      <c r="Q117" s="14"/>
      <c r="R117" s="14"/>
    </row>
    <row r="118" spans="2:18" ht="12.75">
      <c r="B118" t="s">
        <v>195</v>
      </c>
      <c r="C118" s="190">
        <v>1375.6</v>
      </c>
      <c r="D118" s="190">
        <v>1375.6</v>
      </c>
      <c r="E118" s="190">
        <v>1375.6</v>
      </c>
      <c r="F118" s="190">
        <v>1375.6</v>
      </c>
      <c r="G118" s="190">
        <v>1375.6</v>
      </c>
      <c r="H118" s="190">
        <v>1375.6</v>
      </c>
      <c r="I118" s="190">
        <v>1375.6</v>
      </c>
      <c r="J118" s="190">
        <v>1375.6</v>
      </c>
      <c r="K118" s="190">
        <v>1375.6</v>
      </c>
      <c r="L118" s="190">
        <v>1375.6</v>
      </c>
      <c r="M118" s="14"/>
      <c r="N118" s="14"/>
      <c r="O118" s="14"/>
      <c r="P118" s="14"/>
      <c r="Q118" s="14"/>
      <c r="R118" s="14"/>
    </row>
    <row r="119" spans="2:18" ht="12.75">
      <c r="B119" t="s">
        <v>196</v>
      </c>
      <c r="C119" s="190">
        <v>0</v>
      </c>
      <c r="D119" s="190">
        <v>0</v>
      </c>
      <c r="E119" s="190">
        <v>0</v>
      </c>
      <c r="F119" s="190">
        <v>0</v>
      </c>
      <c r="G119" s="190">
        <v>0</v>
      </c>
      <c r="H119" s="190">
        <v>0</v>
      </c>
      <c r="I119" s="190">
        <v>0</v>
      </c>
      <c r="J119" s="190">
        <v>0</v>
      </c>
      <c r="K119" s="190">
        <v>0</v>
      </c>
      <c r="L119" s="190">
        <v>0</v>
      </c>
      <c r="M119" s="14"/>
      <c r="N119" s="14"/>
      <c r="O119" s="14"/>
      <c r="P119" s="14"/>
      <c r="Q119" s="14"/>
      <c r="R119" s="14"/>
    </row>
    <row r="120" spans="2:18" ht="12.75">
      <c r="B120" t="s">
        <v>197</v>
      </c>
      <c r="C120" s="190">
        <v>0</v>
      </c>
      <c r="D120" s="190">
        <v>0</v>
      </c>
      <c r="E120" s="190">
        <v>0</v>
      </c>
      <c r="F120" s="190">
        <v>0</v>
      </c>
      <c r="G120" s="190">
        <v>0</v>
      </c>
      <c r="H120" s="190">
        <v>0</v>
      </c>
      <c r="I120" s="190">
        <v>0</v>
      </c>
      <c r="J120" s="190">
        <v>0</v>
      </c>
      <c r="K120" s="190">
        <v>0</v>
      </c>
      <c r="L120" s="190">
        <v>0</v>
      </c>
      <c r="M120" s="14"/>
      <c r="N120" s="14"/>
      <c r="O120" s="14"/>
      <c r="P120" s="14"/>
      <c r="Q120" s="14"/>
      <c r="R120" s="14"/>
    </row>
    <row r="121" spans="2:18" ht="12.75">
      <c r="B121" t="s">
        <v>198</v>
      </c>
      <c r="C121" s="190">
        <v>0</v>
      </c>
      <c r="D121" s="190">
        <v>0</v>
      </c>
      <c r="E121" s="190">
        <v>0</v>
      </c>
      <c r="F121" s="190">
        <v>0</v>
      </c>
      <c r="G121" s="190">
        <v>0</v>
      </c>
      <c r="H121" s="190">
        <v>0</v>
      </c>
      <c r="I121" s="190">
        <v>0</v>
      </c>
      <c r="J121" s="190">
        <v>0</v>
      </c>
      <c r="K121" s="190">
        <v>0</v>
      </c>
      <c r="L121" s="190">
        <v>0</v>
      </c>
      <c r="M121" s="14"/>
      <c r="N121" s="14"/>
      <c r="O121" s="14"/>
      <c r="P121" s="14"/>
      <c r="Q121" s="14"/>
      <c r="R121" s="14"/>
    </row>
    <row r="122" spans="2:18" ht="12.75">
      <c r="B122" t="s">
        <v>199</v>
      </c>
      <c r="C122" s="190">
        <v>0</v>
      </c>
      <c r="D122" s="190">
        <v>0</v>
      </c>
      <c r="E122" s="190">
        <v>0</v>
      </c>
      <c r="F122" s="190">
        <v>0</v>
      </c>
      <c r="G122" s="190">
        <v>0</v>
      </c>
      <c r="H122" s="190">
        <v>0</v>
      </c>
      <c r="I122" s="190">
        <v>0</v>
      </c>
      <c r="J122" s="190">
        <v>0</v>
      </c>
      <c r="K122" s="190">
        <v>0</v>
      </c>
      <c r="L122" s="190">
        <v>0</v>
      </c>
      <c r="M122" s="14"/>
      <c r="N122" s="14"/>
      <c r="O122" s="14"/>
      <c r="P122" s="14"/>
      <c r="Q122" s="14"/>
      <c r="R122" s="14"/>
    </row>
    <row r="123" spans="2:18" ht="12.75">
      <c r="B123" t="s">
        <v>200</v>
      </c>
      <c r="C123" s="190">
        <v>1689</v>
      </c>
      <c r="D123" s="190">
        <v>1689</v>
      </c>
      <c r="E123" s="190">
        <v>1689</v>
      </c>
      <c r="F123" s="190">
        <v>1689</v>
      </c>
      <c r="G123" s="190">
        <v>1689</v>
      </c>
      <c r="H123" s="190">
        <v>1689</v>
      </c>
      <c r="I123" s="190">
        <v>1689</v>
      </c>
      <c r="J123" s="190">
        <v>1689</v>
      </c>
      <c r="K123" s="190">
        <v>1689</v>
      </c>
      <c r="L123" s="190">
        <v>1689</v>
      </c>
      <c r="M123" s="14"/>
      <c r="N123" s="14"/>
      <c r="O123" s="14"/>
      <c r="P123" s="14"/>
      <c r="Q123" s="14"/>
      <c r="R123" s="14"/>
    </row>
    <row r="124" spans="2:18" ht="12.75">
      <c r="B124" t="s">
        <v>705</v>
      </c>
      <c r="C124" s="190">
        <v>0</v>
      </c>
      <c r="D124" s="190">
        <v>0</v>
      </c>
      <c r="E124" s="190">
        <v>0</v>
      </c>
      <c r="F124" s="190">
        <v>0</v>
      </c>
      <c r="G124" s="190">
        <v>0</v>
      </c>
      <c r="H124" s="190">
        <v>0</v>
      </c>
      <c r="I124" s="190">
        <v>0</v>
      </c>
      <c r="J124" s="190">
        <v>0</v>
      </c>
      <c r="K124" s="190">
        <v>0</v>
      </c>
      <c r="L124" s="190">
        <v>0</v>
      </c>
      <c r="M124" s="14"/>
      <c r="N124" s="14"/>
      <c r="O124" s="14"/>
      <c r="P124" s="14"/>
      <c r="Q124" s="14"/>
      <c r="R124" s="14"/>
    </row>
    <row r="125" spans="2:18" ht="12.75">
      <c r="B125" t="s">
        <v>201</v>
      </c>
      <c r="C125" s="190">
        <v>493</v>
      </c>
      <c r="D125" s="190">
        <v>493</v>
      </c>
      <c r="E125" s="190">
        <v>493</v>
      </c>
      <c r="F125" s="190">
        <v>493</v>
      </c>
      <c r="G125" s="190">
        <v>493</v>
      </c>
      <c r="H125" s="190">
        <v>493</v>
      </c>
      <c r="I125" s="190">
        <v>493</v>
      </c>
      <c r="J125" s="190">
        <v>493</v>
      </c>
      <c r="K125" s="190">
        <v>493</v>
      </c>
      <c r="L125" s="190">
        <v>493</v>
      </c>
      <c r="M125" s="14"/>
      <c r="N125" s="14"/>
      <c r="O125" s="14"/>
      <c r="P125" s="14"/>
      <c r="Q125" s="14"/>
      <c r="R125" s="14"/>
    </row>
    <row r="126" spans="2:18" ht="12.75">
      <c r="B126" t="s">
        <v>202</v>
      </c>
      <c r="C126" s="190">
        <v>0</v>
      </c>
      <c r="D126" s="190">
        <v>0</v>
      </c>
      <c r="E126" s="190">
        <v>0</v>
      </c>
      <c r="F126" s="190">
        <v>0</v>
      </c>
      <c r="G126" s="190">
        <v>0</v>
      </c>
      <c r="H126" s="190">
        <v>0</v>
      </c>
      <c r="I126" s="190">
        <v>0</v>
      </c>
      <c r="J126" s="190">
        <v>0</v>
      </c>
      <c r="K126" s="190">
        <v>0</v>
      </c>
      <c r="L126" s="190">
        <v>0</v>
      </c>
      <c r="M126" s="14"/>
      <c r="N126" s="14"/>
      <c r="O126" s="14"/>
      <c r="P126" s="14"/>
      <c r="Q126" s="14"/>
      <c r="R126" s="14"/>
    </row>
    <row r="127" spans="2:18" ht="12.75">
      <c r="B127" t="s">
        <v>203</v>
      </c>
      <c r="C127" s="190">
        <v>0</v>
      </c>
      <c r="D127" s="190">
        <v>0</v>
      </c>
      <c r="E127" s="190">
        <v>0</v>
      </c>
      <c r="F127" s="190">
        <v>0</v>
      </c>
      <c r="G127" s="190">
        <v>0</v>
      </c>
      <c r="H127" s="190">
        <v>0</v>
      </c>
      <c r="I127" s="190">
        <v>0</v>
      </c>
      <c r="J127" s="190">
        <v>0</v>
      </c>
      <c r="K127" s="190">
        <v>0</v>
      </c>
      <c r="L127" s="190">
        <v>0</v>
      </c>
      <c r="M127" s="14"/>
      <c r="N127" s="14"/>
      <c r="O127" s="14"/>
      <c r="P127" s="14"/>
      <c r="Q127" s="14"/>
      <c r="R127" s="14"/>
    </row>
    <row r="128" spans="2:18" ht="12.75">
      <c r="B128" t="s">
        <v>204</v>
      </c>
      <c r="C128" s="190">
        <v>10.8</v>
      </c>
      <c r="D128" s="190">
        <v>10.8</v>
      </c>
      <c r="E128" s="190">
        <v>10.8</v>
      </c>
      <c r="F128" s="190">
        <v>10.8</v>
      </c>
      <c r="G128" s="190">
        <v>10.8</v>
      </c>
      <c r="H128" s="190">
        <v>10.8</v>
      </c>
      <c r="I128" s="190">
        <v>10.8</v>
      </c>
      <c r="J128" s="190">
        <v>10.8</v>
      </c>
      <c r="K128" s="190">
        <v>10.8</v>
      </c>
      <c r="L128" s="190">
        <v>10.8</v>
      </c>
      <c r="M128" s="14"/>
      <c r="N128" s="14"/>
      <c r="O128" s="14"/>
      <c r="P128" s="14"/>
      <c r="Q128" s="14"/>
      <c r="R128" s="14"/>
    </row>
    <row r="129" spans="2:18" ht="12.75">
      <c r="B129" t="s">
        <v>205</v>
      </c>
      <c r="C129" s="190">
        <v>0</v>
      </c>
      <c r="D129" s="190">
        <v>0</v>
      </c>
      <c r="E129" s="190">
        <v>0</v>
      </c>
      <c r="F129" s="190">
        <v>0</v>
      </c>
      <c r="G129" s="190">
        <v>0</v>
      </c>
      <c r="H129" s="190">
        <v>0</v>
      </c>
      <c r="I129" s="190">
        <v>0</v>
      </c>
      <c r="J129" s="190">
        <v>0</v>
      </c>
      <c r="K129" s="190">
        <v>0</v>
      </c>
      <c r="L129" s="190">
        <v>0</v>
      </c>
      <c r="M129" s="14"/>
      <c r="N129" s="14"/>
      <c r="O129" s="14"/>
      <c r="P129" s="14"/>
      <c r="Q129" s="14"/>
      <c r="R129" s="14"/>
    </row>
    <row r="130" spans="2:18" ht="12.75">
      <c r="B130" t="s">
        <v>206</v>
      </c>
      <c r="C130" s="190">
        <v>2750</v>
      </c>
      <c r="D130" s="190">
        <v>2750</v>
      </c>
      <c r="E130" s="190">
        <v>2750</v>
      </c>
      <c r="F130" s="190">
        <v>2750</v>
      </c>
      <c r="G130" s="190">
        <v>2750</v>
      </c>
      <c r="H130" s="190">
        <v>2750</v>
      </c>
      <c r="I130" s="190">
        <v>2750</v>
      </c>
      <c r="J130" s="190">
        <v>2750</v>
      </c>
      <c r="K130" s="190">
        <v>2750</v>
      </c>
      <c r="L130" s="190">
        <v>2750</v>
      </c>
      <c r="M130" s="14"/>
      <c r="N130" s="14"/>
      <c r="O130" s="14"/>
      <c r="P130" s="14"/>
      <c r="Q130" s="14"/>
      <c r="R130" s="14"/>
    </row>
    <row r="131" spans="2:18" ht="12.75">
      <c r="B131" t="s">
        <v>207</v>
      </c>
      <c r="C131" s="190">
        <v>24</v>
      </c>
      <c r="D131" s="190">
        <v>24</v>
      </c>
      <c r="E131" s="190">
        <v>24</v>
      </c>
      <c r="F131" s="190">
        <v>24</v>
      </c>
      <c r="G131" s="190">
        <v>24</v>
      </c>
      <c r="H131" s="190">
        <v>24</v>
      </c>
      <c r="I131" s="190">
        <v>24</v>
      </c>
      <c r="J131" s="190">
        <v>24</v>
      </c>
      <c r="K131" s="190">
        <v>24</v>
      </c>
      <c r="L131" s="190">
        <v>24</v>
      </c>
      <c r="M131" s="14"/>
      <c r="N131" s="14"/>
      <c r="O131" s="14"/>
      <c r="P131" s="14"/>
      <c r="Q131" s="14"/>
      <c r="R131" s="14"/>
    </row>
    <row r="132" spans="2:18" ht="12.75">
      <c r="B132" t="s">
        <v>1543</v>
      </c>
      <c r="C132" s="190">
        <v>0</v>
      </c>
      <c r="D132" s="190">
        <v>0</v>
      </c>
      <c r="E132" s="190">
        <v>0</v>
      </c>
      <c r="F132" s="190">
        <v>0</v>
      </c>
      <c r="G132" s="190">
        <v>0</v>
      </c>
      <c r="H132" s="190">
        <v>0</v>
      </c>
      <c r="I132" s="190">
        <v>0</v>
      </c>
      <c r="J132" s="190">
        <v>0</v>
      </c>
      <c r="K132" s="190">
        <v>0</v>
      </c>
      <c r="L132" s="190">
        <v>0</v>
      </c>
      <c r="M132" s="14"/>
      <c r="N132" s="14"/>
      <c r="O132" s="14"/>
      <c r="P132" s="14"/>
      <c r="Q132" s="14"/>
      <c r="R132" s="14"/>
    </row>
    <row r="133" spans="2:18" ht="12.75">
      <c r="B133" t="s">
        <v>1250</v>
      </c>
      <c r="C133" s="190">
        <v>0</v>
      </c>
      <c r="D133" s="190">
        <v>925</v>
      </c>
      <c r="E133" s="190">
        <v>925</v>
      </c>
      <c r="F133" s="190">
        <v>925</v>
      </c>
      <c r="G133" s="190">
        <v>925</v>
      </c>
      <c r="H133" s="190">
        <v>925</v>
      </c>
      <c r="I133" s="190">
        <v>925</v>
      </c>
      <c r="J133" s="190">
        <v>925</v>
      </c>
      <c r="K133" s="190">
        <v>925</v>
      </c>
      <c r="L133" s="190">
        <v>925</v>
      </c>
      <c r="M133" s="14"/>
      <c r="N133" s="14"/>
      <c r="O133" s="14"/>
      <c r="P133" s="14"/>
      <c r="Q133" s="14"/>
      <c r="R133" s="14"/>
    </row>
    <row r="134" spans="2:18" ht="12.75">
      <c r="B134" t="s">
        <v>1544</v>
      </c>
      <c r="C134" s="190">
        <v>0</v>
      </c>
      <c r="D134" s="190">
        <v>0</v>
      </c>
      <c r="E134" s="190">
        <v>0</v>
      </c>
      <c r="F134" s="190">
        <v>0</v>
      </c>
      <c r="G134" s="190">
        <v>0</v>
      </c>
      <c r="H134" s="190">
        <v>0</v>
      </c>
      <c r="I134" s="190">
        <v>0</v>
      </c>
      <c r="J134" s="190">
        <v>0</v>
      </c>
      <c r="K134" s="190">
        <v>0</v>
      </c>
      <c r="L134" s="190">
        <v>0</v>
      </c>
      <c r="M134" s="14"/>
      <c r="N134" s="14"/>
      <c r="O134" s="14"/>
      <c r="P134" s="14"/>
      <c r="Q134" s="14"/>
      <c r="R134" s="14"/>
    </row>
    <row r="135" spans="2:18" ht="12.75">
      <c r="B135" t="s">
        <v>211</v>
      </c>
      <c r="C135" s="190">
        <v>0</v>
      </c>
      <c r="D135" s="190">
        <v>0</v>
      </c>
      <c r="E135" s="190">
        <v>0</v>
      </c>
      <c r="F135" s="190">
        <v>0</v>
      </c>
      <c r="G135" s="190">
        <v>0</v>
      </c>
      <c r="H135" s="190">
        <v>0</v>
      </c>
      <c r="I135" s="190">
        <v>0</v>
      </c>
      <c r="J135" s="190">
        <v>0</v>
      </c>
      <c r="K135" s="190">
        <v>0</v>
      </c>
      <c r="L135" s="190">
        <v>0</v>
      </c>
      <c r="M135" s="14"/>
      <c r="N135" s="14"/>
      <c r="O135" s="14"/>
      <c r="P135" s="14"/>
      <c r="Q135" s="14"/>
      <c r="R135" s="14"/>
    </row>
    <row r="136" spans="2:18" ht="12.75">
      <c r="B136" t="s">
        <v>212</v>
      </c>
      <c r="C136" s="190">
        <v>0</v>
      </c>
      <c r="D136" s="190">
        <v>0</v>
      </c>
      <c r="E136" s="190">
        <v>0</v>
      </c>
      <c r="F136" s="190">
        <v>0</v>
      </c>
      <c r="G136" s="190">
        <v>0</v>
      </c>
      <c r="H136" s="190">
        <v>0</v>
      </c>
      <c r="I136" s="190">
        <v>0</v>
      </c>
      <c r="J136" s="190">
        <v>0</v>
      </c>
      <c r="K136" s="190">
        <v>0</v>
      </c>
      <c r="L136" s="190">
        <v>0</v>
      </c>
      <c r="M136" s="14"/>
      <c r="N136" s="14"/>
      <c r="O136" s="14"/>
      <c r="P136" s="14"/>
      <c r="Q136" s="14"/>
      <c r="R136" s="14"/>
    </row>
    <row r="137" spans="2:18" ht="12.75">
      <c r="B137" t="s">
        <v>213</v>
      </c>
      <c r="C137" s="190">
        <v>0</v>
      </c>
      <c r="D137" s="190">
        <v>0</v>
      </c>
      <c r="E137" s="190">
        <v>0</v>
      </c>
      <c r="F137" s="190">
        <v>0</v>
      </c>
      <c r="G137" s="190">
        <v>0</v>
      </c>
      <c r="H137" s="190">
        <v>0</v>
      </c>
      <c r="I137" s="190">
        <v>0</v>
      </c>
      <c r="J137" s="190">
        <v>0</v>
      </c>
      <c r="K137" s="190">
        <v>0</v>
      </c>
      <c r="L137" s="190">
        <v>0</v>
      </c>
      <c r="M137" s="14"/>
      <c r="N137" s="14"/>
      <c r="O137" s="14"/>
      <c r="P137" s="14"/>
      <c r="Q137" s="14"/>
      <c r="R137" s="14"/>
    </row>
    <row r="138" spans="2:18" ht="12.75">
      <c r="B138" t="s">
        <v>214</v>
      </c>
      <c r="C138" s="190">
        <v>1145</v>
      </c>
      <c r="D138" s="190">
        <v>1145</v>
      </c>
      <c r="E138" s="190">
        <v>1145</v>
      </c>
      <c r="F138" s="190">
        <v>1145</v>
      </c>
      <c r="G138" s="190">
        <v>1145</v>
      </c>
      <c r="H138" s="190">
        <v>1145</v>
      </c>
      <c r="I138" s="190">
        <v>1145</v>
      </c>
      <c r="J138" s="190">
        <v>1145</v>
      </c>
      <c r="K138" s="190">
        <v>1145</v>
      </c>
      <c r="L138" s="190">
        <v>1145</v>
      </c>
      <c r="M138" s="14"/>
      <c r="N138" s="14"/>
      <c r="O138" s="14"/>
      <c r="P138" s="14"/>
      <c r="Q138" s="14"/>
      <c r="R138" s="14"/>
    </row>
    <row r="139" spans="2:18" ht="12.75">
      <c r="B139" t="s">
        <v>215</v>
      </c>
      <c r="C139" s="190">
        <v>0</v>
      </c>
      <c r="D139" s="190">
        <v>0</v>
      </c>
      <c r="E139" s="190">
        <v>0</v>
      </c>
      <c r="F139" s="190">
        <v>0</v>
      </c>
      <c r="G139" s="190">
        <v>0</v>
      </c>
      <c r="H139" s="190">
        <v>0</v>
      </c>
      <c r="I139" s="190">
        <v>0</v>
      </c>
      <c r="J139" s="190">
        <v>0</v>
      </c>
      <c r="K139" s="190">
        <v>0</v>
      </c>
      <c r="L139" s="190">
        <v>0</v>
      </c>
      <c r="M139" s="14"/>
      <c r="N139" s="14"/>
      <c r="O139" s="14"/>
      <c r="P139" s="14"/>
      <c r="Q139" s="14"/>
      <c r="R139" s="14"/>
    </row>
    <row r="140" spans="2:18" ht="12.75">
      <c r="B140" t="s">
        <v>216</v>
      </c>
      <c r="C140" s="190">
        <v>499.1</v>
      </c>
      <c r="D140" s="190">
        <v>499.1</v>
      </c>
      <c r="E140" s="190">
        <v>499.1</v>
      </c>
      <c r="F140" s="190">
        <v>499.1</v>
      </c>
      <c r="G140" s="190">
        <v>499.1</v>
      </c>
      <c r="H140" s="190">
        <v>499.1</v>
      </c>
      <c r="I140" s="190">
        <v>499.1</v>
      </c>
      <c r="J140" s="190">
        <v>499.1</v>
      </c>
      <c r="K140" s="190">
        <v>499.1</v>
      </c>
      <c r="L140" s="190">
        <v>499.1</v>
      </c>
      <c r="M140" s="14"/>
      <c r="N140" s="14"/>
      <c r="O140" s="14"/>
      <c r="P140" s="14"/>
      <c r="Q140" s="14"/>
      <c r="R140" s="14"/>
    </row>
    <row r="141" spans="2:18" ht="12.75">
      <c r="B141" t="s">
        <v>217</v>
      </c>
      <c r="C141" s="190">
        <v>0</v>
      </c>
      <c r="D141" s="190">
        <v>0</v>
      </c>
      <c r="E141" s="190">
        <v>0</v>
      </c>
      <c r="F141" s="190">
        <v>0</v>
      </c>
      <c r="G141" s="190">
        <v>0</v>
      </c>
      <c r="H141" s="190">
        <v>0</v>
      </c>
      <c r="I141" s="190">
        <v>0</v>
      </c>
      <c r="J141" s="190">
        <v>0</v>
      </c>
      <c r="K141" s="190">
        <v>0</v>
      </c>
      <c r="L141" s="190">
        <v>0</v>
      </c>
      <c r="M141" s="14"/>
      <c r="N141" s="14"/>
      <c r="O141" s="14"/>
      <c r="P141" s="14"/>
      <c r="Q141" s="14"/>
      <c r="R141" s="14"/>
    </row>
    <row r="142" spans="2:18" ht="12.75">
      <c r="B142" t="s">
        <v>218</v>
      </c>
      <c r="C142" s="190">
        <v>4.8</v>
      </c>
      <c r="D142" s="190">
        <v>4.8</v>
      </c>
      <c r="E142" s="190">
        <v>4.8</v>
      </c>
      <c r="F142" s="190">
        <v>4.8</v>
      </c>
      <c r="G142" s="190">
        <v>4.8</v>
      </c>
      <c r="H142" s="190">
        <v>4.8</v>
      </c>
      <c r="I142" s="190">
        <v>4.8</v>
      </c>
      <c r="J142" s="190">
        <v>4.8</v>
      </c>
      <c r="K142" s="190">
        <v>4.8</v>
      </c>
      <c r="L142" s="190">
        <v>4.8</v>
      </c>
      <c r="M142" s="14"/>
      <c r="N142" s="14"/>
      <c r="O142" s="14"/>
      <c r="P142" s="14"/>
      <c r="Q142" s="14"/>
      <c r="R142" s="14"/>
    </row>
    <row r="143" spans="2:18" ht="12.75">
      <c r="B143" t="s">
        <v>219</v>
      </c>
      <c r="C143" s="190">
        <v>0</v>
      </c>
      <c r="D143" s="190">
        <v>0</v>
      </c>
      <c r="E143" s="190">
        <v>0</v>
      </c>
      <c r="F143" s="190">
        <v>0</v>
      </c>
      <c r="G143" s="190">
        <v>0</v>
      </c>
      <c r="H143" s="190">
        <v>0</v>
      </c>
      <c r="I143" s="190">
        <v>0</v>
      </c>
      <c r="J143" s="190">
        <v>0</v>
      </c>
      <c r="K143" s="190">
        <v>0</v>
      </c>
      <c r="L143" s="190">
        <v>0</v>
      </c>
      <c r="M143" s="14"/>
      <c r="N143" s="14"/>
      <c r="O143" s="14"/>
      <c r="P143" s="14"/>
      <c r="Q143" s="14"/>
      <c r="R143" s="14"/>
    </row>
    <row r="144" spans="2:18" ht="12.75">
      <c r="B144" t="s">
        <v>220</v>
      </c>
      <c r="C144" s="190">
        <v>0</v>
      </c>
      <c r="D144" s="190">
        <v>100</v>
      </c>
      <c r="E144" s="190">
        <v>100</v>
      </c>
      <c r="F144" s="190">
        <v>100</v>
      </c>
      <c r="G144" s="190">
        <v>100</v>
      </c>
      <c r="H144" s="190">
        <v>100</v>
      </c>
      <c r="I144" s="190">
        <v>100</v>
      </c>
      <c r="J144" s="190">
        <v>100</v>
      </c>
      <c r="K144" s="190">
        <v>100</v>
      </c>
      <c r="L144" s="190">
        <v>100</v>
      </c>
      <c r="M144" s="14"/>
      <c r="N144" s="14"/>
      <c r="O144" s="14"/>
      <c r="P144" s="14"/>
      <c r="Q144" s="14"/>
      <c r="R144" s="14"/>
    </row>
    <row r="145" spans="2:18" ht="12.75">
      <c r="B145" t="s">
        <v>221</v>
      </c>
      <c r="C145" s="190">
        <v>0</v>
      </c>
      <c r="D145" s="190">
        <v>0</v>
      </c>
      <c r="E145" s="190">
        <v>0</v>
      </c>
      <c r="F145" s="190">
        <v>0</v>
      </c>
      <c r="G145" s="190">
        <v>0</v>
      </c>
      <c r="H145" s="190">
        <v>0</v>
      </c>
      <c r="I145" s="190">
        <v>0</v>
      </c>
      <c r="J145" s="190">
        <v>0</v>
      </c>
      <c r="K145" s="190">
        <v>0</v>
      </c>
      <c r="L145" s="190">
        <v>0</v>
      </c>
      <c r="M145" s="14"/>
      <c r="N145" s="14"/>
      <c r="O145" s="14"/>
      <c r="P145" s="14"/>
      <c r="Q145" s="14"/>
      <c r="R145" s="14"/>
    </row>
    <row r="146" spans="2:18" ht="12.75">
      <c r="B146" t="s">
        <v>222</v>
      </c>
      <c r="C146" s="190">
        <v>134</v>
      </c>
      <c r="D146" s="190">
        <v>134</v>
      </c>
      <c r="E146" s="190">
        <v>134</v>
      </c>
      <c r="F146" s="190">
        <v>134</v>
      </c>
      <c r="G146" s="190">
        <v>134</v>
      </c>
      <c r="H146" s="190">
        <v>134</v>
      </c>
      <c r="I146" s="190">
        <v>134</v>
      </c>
      <c r="J146" s="190">
        <v>134</v>
      </c>
      <c r="K146" s="190">
        <v>134</v>
      </c>
      <c r="L146" s="190">
        <v>134</v>
      </c>
      <c r="M146" s="14"/>
      <c r="N146" s="14"/>
      <c r="O146" s="14"/>
      <c r="P146" s="14"/>
      <c r="Q146" s="14"/>
      <c r="R146" s="14"/>
    </row>
    <row r="147" spans="2:18" ht="12.75">
      <c r="B147" t="s">
        <v>223</v>
      </c>
      <c r="C147" s="190">
        <v>2181.4</v>
      </c>
      <c r="D147" s="190">
        <v>2184.4</v>
      </c>
      <c r="E147" s="190">
        <v>2184.4</v>
      </c>
      <c r="F147" s="190">
        <v>2184.4</v>
      </c>
      <c r="G147" s="190">
        <v>2804.4</v>
      </c>
      <c r="H147" s="190">
        <v>3424.4</v>
      </c>
      <c r="I147" s="190">
        <v>3424.4</v>
      </c>
      <c r="J147" s="190">
        <v>3424.4</v>
      </c>
      <c r="K147" s="190">
        <v>3424.4</v>
      </c>
      <c r="L147" s="190">
        <v>3424.4</v>
      </c>
      <c r="M147" s="14"/>
      <c r="N147" s="14"/>
      <c r="O147" s="14"/>
      <c r="P147" s="14"/>
      <c r="Q147" s="14"/>
      <c r="R147" s="14"/>
    </row>
    <row r="148" spans="2:18" ht="12.75">
      <c r="B148" t="s">
        <v>224</v>
      </c>
      <c r="C148" s="190">
        <v>633</v>
      </c>
      <c r="D148" s="190">
        <v>633</v>
      </c>
      <c r="E148" s="190">
        <v>633</v>
      </c>
      <c r="F148" s="190">
        <v>633</v>
      </c>
      <c r="G148" s="190">
        <v>633</v>
      </c>
      <c r="H148" s="190">
        <v>633</v>
      </c>
      <c r="I148" s="190">
        <v>633</v>
      </c>
      <c r="J148" s="190">
        <v>633</v>
      </c>
      <c r="K148" s="190">
        <v>633</v>
      </c>
      <c r="L148" s="190">
        <v>633</v>
      </c>
      <c r="M148" s="14"/>
      <c r="N148" s="14"/>
      <c r="O148" s="14"/>
      <c r="P148" s="14"/>
      <c r="Q148" s="14"/>
      <c r="R148" s="14"/>
    </row>
    <row r="149" spans="2:18" ht="12.75">
      <c r="B149" t="s">
        <v>225</v>
      </c>
      <c r="C149" s="190">
        <v>9.5</v>
      </c>
      <c r="D149" s="190">
        <v>9.5</v>
      </c>
      <c r="E149" s="190">
        <v>0</v>
      </c>
      <c r="F149" s="190">
        <v>0</v>
      </c>
      <c r="G149" s="190">
        <v>0</v>
      </c>
      <c r="H149" s="190">
        <v>0</v>
      </c>
      <c r="I149" s="190">
        <v>0</v>
      </c>
      <c r="J149" s="190">
        <v>0</v>
      </c>
      <c r="K149" s="190">
        <v>0</v>
      </c>
      <c r="L149" s="190">
        <v>0</v>
      </c>
      <c r="M149" s="14"/>
      <c r="N149" s="14"/>
      <c r="O149" s="14"/>
      <c r="P149" s="14"/>
      <c r="Q149" s="14"/>
      <c r="R149" s="14"/>
    </row>
    <row r="150" spans="2:18" ht="12.75">
      <c r="B150" t="s">
        <v>226</v>
      </c>
      <c r="C150" s="190">
        <v>61.1</v>
      </c>
      <c r="D150" s="190">
        <v>61.1</v>
      </c>
      <c r="E150" s="190">
        <v>61.1</v>
      </c>
      <c r="F150" s="190">
        <v>61.1</v>
      </c>
      <c r="G150" s="190">
        <v>61.1</v>
      </c>
      <c r="H150" s="190">
        <v>61.1</v>
      </c>
      <c r="I150" s="190">
        <v>61.1</v>
      </c>
      <c r="J150" s="190">
        <v>61.1</v>
      </c>
      <c r="K150" s="190">
        <v>61.1</v>
      </c>
      <c r="L150" s="190">
        <v>61.1</v>
      </c>
      <c r="M150" s="14"/>
      <c r="N150" s="14"/>
      <c r="O150" s="14"/>
      <c r="P150" s="14"/>
      <c r="Q150" s="14"/>
      <c r="R150" s="14"/>
    </row>
    <row r="151" spans="2:18" ht="12.75">
      <c r="B151" t="s">
        <v>227</v>
      </c>
      <c r="C151" s="190">
        <v>0</v>
      </c>
      <c r="D151" s="190">
        <v>0</v>
      </c>
      <c r="E151" s="190">
        <v>0</v>
      </c>
      <c r="F151" s="190">
        <v>0</v>
      </c>
      <c r="G151" s="190">
        <v>0</v>
      </c>
      <c r="H151" s="190">
        <v>0</v>
      </c>
      <c r="I151" s="190">
        <v>0</v>
      </c>
      <c r="J151" s="190">
        <v>0</v>
      </c>
      <c r="K151" s="190">
        <v>0</v>
      </c>
      <c r="L151" s="190">
        <v>0</v>
      </c>
      <c r="M151" s="14"/>
      <c r="N151" s="14"/>
      <c r="O151" s="14"/>
      <c r="P151" s="14"/>
      <c r="Q151" s="14"/>
      <c r="R151" s="14"/>
    </row>
    <row r="152" spans="2:18" ht="12.75">
      <c r="B152" t="s">
        <v>228</v>
      </c>
      <c r="C152" s="190">
        <v>0</v>
      </c>
      <c r="D152" s="190">
        <v>0</v>
      </c>
      <c r="E152" s="190">
        <v>0</v>
      </c>
      <c r="F152" s="190">
        <v>0</v>
      </c>
      <c r="G152" s="190">
        <v>0</v>
      </c>
      <c r="H152" s="190">
        <v>0</v>
      </c>
      <c r="I152" s="190">
        <v>0</v>
      </c>
      <c r="J152" s="190">
        <v>0</v>
      </c>
      <c r="K152" s="190">
        <v>0</v>
      </c>
      <c r="L152" s="190">
        <v>0</v>
      </c>
      <c r="M152" s="14"/>
      <c r="N152" s="14"/>
      <c r="O152" s="14"/>
      <c r="P152" s="14"/>
      <c r="Q152" s="14"/>
      <c r="R152" s="14"/>
    </row>
    <row r="153" spans="2:18" ht="12.75">
      <c r="B153" t="s">
        <v>229</v>
      </c>
      <c r="C153" s="190">
        <v>0</v>
      </c>
      <c r="D153" s="190">
        <v>0</v>
      </c>
      <c r="E153" s="190">
        <v>0</v>
      </c>
      <c r="F153" s="190">
        <v>0</v>
      </c>
      <c r="G153" s="190">
        <v>0</v>
      </c>
      <c r="H153" s="190">
        <v>0</v>
      </c>
      <c r="I153" s="190">
        <v>0</v>
      </c>
      <c r="J153" s="190">
        <v>0</v>
      </c>
      <c r="K153" s="190">
        <v>0</v>
      </c>
      <c r="L153" s="190">
        <v>0</v>
      </c>
      <c r="M153" s="14"/>
      <c r="N153" s="14"/>
      <c r="O153" s="14"/>
      <c r="P153" s="14"/>
      <c r="Q153" s="14"/>
      <c r="R153" s="14"/>
    </row>
    <row r="154" spans="2:18" ht="12.75">
      <c r="B154" t="s">
        <v>230</v>
      </c>
      <c r="C154" s="190">
        <v>0</v>
      </c>
      <c r="D154" s="190">
        <v>0</v>
      </c>
      <c r="E154" s="190">
        <v>0</v>
      </c>
      <c r="F154" s="190">
        <v>0</v>
      </c>
      <c r="G154" s="190">
        <v>0</v>
      </c>
      <c r="H154" s="190">
        <v>0</v>
      </c>
      <c r="I154" s="190">
        <v>0</v>
      </c>
      <c r="J154" s="190">
        <v>0</v>
      </c>
      <c r="K154" s="190">
        <v>0</v>
      </c>
      <c r="L154" s="190">
        <v>0</v>
      </c>
      <c r="M154" s="14"/>
      <c r="N154" s="14"/>
      <c r="O154" s="14"/>
      <c r="P154" s="14"/>
      <c r="Q154" s="14"/>
      <c r="R154" s="14"/>
    </row>
    <row r="155" spans="2:18" ht="12.75">
      <c r="B155" t="s">
        <v>231</v>
      </c>
      <c r="C155" s="190">
        <v>0</v>
      </c>
      <c r="D155" s="190">
        <v>0</v>
      </c>
      <c r="E155" s="190">
        <v>0</v>
      </c>
      <c r="F155" s="190">
        <v>0</v>
      </c>
      <c r="G155" s="190">
        <v>0</v>
      </c>
      <c r="H155" s="190">
        <v>0</v>
      </c>
      <c r="I155" s="190">
        <v>0</v>
      </c>
      <c r="J155" s="190">
        <v>0</v>
      </c>
      <c r="K155" s="190">
        <v>0</v>
      </c>
      <c r="L155" s="190">
        <v>0</v>
      </c>
      <c r="M155" s="14"/>
      <c r="N155" s="14"/>
      <c r="O155" s="14"/>
      <c r="P155" s="14"/>
      <c r="Q155" s="14"/>
      <c r="R155" s="14"/>
    </row>
    <row r="156" spans="2:18" ht="12.75">
      <c r="B156" t="s">
        <v>232</v>
      </c>
      <c r="C156" s="190">
        <v>0</v>
      </c>
      <c r="D156" s="190">
        <v>0</v>
      </c>
      <c r="E156" s="190">
        <v>0</v>
      </c>
      <c r="F156" s="190">
        <v>0</v>
      </c>
      <c r="G156" s="190">
        <v>0</v>
      </c>
      <c r="H156" s="190">
        <v>0</v>
      </c>
      <c r="I156" s="190">
        <v>0</v>
      </c>
      <c r="J156" s="190">
        <v>0</v>
      </c>
      <c r="K156" s="190">
        <v>0</v>
      </c>
      <c r="L156" s="190">
        <v>0</v>
      </c>
      <c r="M156" s="14"/>
      <c r="N156" s="14"/>
      <c r="O156" s="14"/>
      <c r="P156" s="14"/>
      <c r="Q156" s="14"/>
      <c r="R156" s="14"/>
    </row>
    <row r="157" spans="2:18" ht="12.75">
      <c r="B157" t="s">
        <v>233</v>
      </c>
      <c r="C157" s="190">
        <v>0</v>
      </c>
      <c r="D157" s="190">
        <v>0</v>
      </c>
      <c r="E157" s="190">
        <v>0</v>
      </c>
      <c r="F157" s="190">
        <v>0</v>
      </c>
      <c r="G157" s="190">
        <v>0</v>
      </c>
      <c r="H157" s="190">
        <v>0</v>
      </c>
      <c r="I157" s="190">
        <v>0</v>
      </c>
      <c r="J157" s="190">
        <v>0</v>
      </c>
      <c r="K157" s="190">
        <v>0</v>
      </c>
      <c r="L157" s="190">
        <v>0</v>
      </c>
      <c r="M157" s="14"/>
      <c r="N157" s="14"/>
      <c r="O157" s="14"/>
      <c r="P157" s="14"/>
      <c r="Q157" s="14"/>
      <c r="R157" s="14"/>
    </row>
    <row r="158" spans="2:18" ht="12.75">
      <c r="B158" t="s">
        <v>234</v>
      </c>
      <c r="C158" s="190">
        <v>1932</v>
      </c>
      <c r="D158" s="190">
        <v>1932</v>
      </c>
      <c r="E158" s="190">
        <v>1932</v>
      </c>
      <c r="F158" s="190">
        <v>1932</v>
      </c>
      <c r="G158" s="190">
        <v>1932</v>
      </c>
      <c r="H158" s="190">
        <v>1932</v>
      </c>
      <c r="I158" s="190">
        <v>1932</v>
      </c>
      <c r="J158" s="190">
        <v>1932</v>
      </c>
      <c r="K158" s="190">
        <v>1932</v>
      </c>
      <c r="L158" s="190">
        <v>1932</v>
      </c>
      <c r="M158" s="14"/>
      <c r="N158" s="14"/>
      <c r="O158" s="14"/>
      <c r="P158" s="14"/>
      <c r="Q158" s="14"/>
      <c r="R158" s="14"/>
    </row>
    <row r="159" spans="2:18" ht="12.75">
      <c r="B159" t="s">
        <v>235</v>
      </c>
      <c r="C159" s="190">
        <v>0</v>
      </c>
      <c r="D159" s="190">
        <v>0</v>
      </c>
      <c r="E159" s="190">
        <v>0</v>
      </c>
      <c r="F159" s="190">
        <v>0</v>
      </c>
      <c r="G159" s="190">
        <v>0</v>
      </c>
      <c r="H159" s="190">
        <v>0</v>
      </c>
      <c r="I159" s="190">
        <v>0</v>
      </c>
      <c r="J159" s="190">
        <v>0</v>
      </c>
      <c r="K159" s="190">
        <v>0</v>
      </c>
      <c r="L159" s="190">
        <v>0</v>
      </c>
      <c r="M159" s="14"/>
      <c r="N159" s="14"/>
      <c r="O159" s="14"/>
      <c r="P159" s="14"/>
      <c r="Q159" s="14"/>
      <c r="R159" s="14"/>
    </row>
    <row r="160" spans="2:18" ht="12.75">
      <c r="B160" t="s">
        <v>236</v>
      </c>
      <c r="C160" s="190">
        <v>0</v>
      </c>
      <c r="D160" s="190">
        <v>0</v>
      </c>
      <c r="E160" s="190">
        <v>0</v>
      </c>
      <c r="F160" s="190">
        <v>0</v>
      </c>
      <c r="G160" s="190">
        <v>0</v>
      </c>
      <c r="H160" s="190">
        <v>0</v>
      </c>
      <c r="I160" s="190">
        <v>0</v>
      </c>
      <c r="J160" s="190">
        <v>0</v>
      </c>
      <c r="K160" s="190">
        <v>0</v>
      </c>
      <c r="L160" s="190">
        <v>0</v>
      </c>
      <c r="M160" s="14"/>
      <c r="N160" s="14"/>
      <c r="O160" s="14"/>
      <c r="P160" s="14"/>
      <c r="Q160" s="14"/>
      <c r="R160" s="14"/>
    </row>
    <row r="161" spans="2:18" ht="12.75">
      <c r="B161" t="s">
        <v>237</v>
      </c>
      <c r="C161" s="190">
        <v>3363</v>
      </c>
      <c r="D161" s="190">
        <v>3363</v>
      </c>
      <c r="E161" s="190">
        <v>3363</v>
      </c>
      <c r="F161" s="190">
        <v>3363</v>
      </c>
      <c r="G161" s="190">
        <v>3363</v>
      </c>
      <c r="H161" s="190">
        <v>3363</v>
      </c>
      <c r="I161" s="190">
        <v>3363</v>
      </c>
      <c r="J161" s="190">
        <v>3363</v>
      </c>
      <c r="K161" s="190">
        <v>3363</v>
      </c>
      <c r="L161" s="190">
        <v>3363</v>
      </c>
      <c r="M161" s="14"/>
      <c r="N161" s="14"/>
      <c r="O161" s="14"/>
      <c r="P161" s="14"/>
      <c r="Q161" s="14"/>
      <c r="R161" s="14"/>
    </row>
    <row r="162" spans="2:18" ht="12.75">
      <c r="B162" t="s">
        <v>238</v>
      </c>
      <c r="C162" s="190">
        <v>453.1</v>
      </c>
      <c r="D162" s="190">
        <v>453.1</v>
      </c>
      <c r="E162" s="190">
        <v>453.1</v>
      </c>
      <c r="F162" s="190">
        <v>453.1</v>
      </c>
      <c r="G162" s="190">
        <v>453.1</v>
      </c>
      <c r="H162" s="190">
        <v>453.1</v>
      </c>
      <c r="I162" s="190">
        <v>453.1</v>
      </c>
      <c r="J162" s="190">
        <v>453.1</v>
      </c>
      <c r="K162" s="190">
        <v>453.1</v>
      </c>
      <c r="L162" s="190">
        <v>453.1</v>
      </c>
      <c r="M162" s="14"/>
      <c r="N162" s="14"/>
      <c r="O162" s="14"/>
      <c r="P162" s="14"/>
      <c r="Q162" s="14"/>
      <c r="R162" s="14"/>
    </row>
    <row r="163" spans="2:18" ht="12.75">
      <c r="B163" t="s">
        <v>239</v>
      </c>
      <c r="C163" s="190">
        <v>0</v>
      </c>
      <c r="D163" s="190">
        <v>0</v>
      </c>
      <c r="E163" s="190">
        <v>0</v>
      </c>
      <c r="F163" s="190">
        <v>0</v>
      </c>
      <c r="G163" s="190">
        <v>0</v>
      </c>
      <c r="H163" s="190">
        <v>0</v>
      </c>
      <c r="I163" s="190">
        <v>0</v>
      </c>
      <c r="J163" s="190">
        <v>0</v>
      </c>
      <c r="K163" s="190">
        <v>0</v>
      </c>
      <c r="L163" s="190">
        <v>0</v>
      </c>
      <c r="M163" s="14"/>
      <c r="N163" s="14"/>
      <c r="O163" s="14"/>
      <c r="P163" s="14"/>
      <c r="Q163" s="14"/>
      <c r="R163" s="14"/>
    </row>
    <row r="164" spans="2:18" ht="12.75">
      <c r="B164" t="s">
        <v>240</v>
      </c>
      <c r="C164" s="190">
        <v>0</v>
      </c>
      <c r="D164" s="190">
        <v>0</v>
      </c>
      <c r="E164" s="190">
        <v>0</v>
      </c>
      <c r="F164" s="190">
        <v>0</v>
      </c>
      <c r="G164" s="190">
        <v>0</v>
      </c>
      <c r="H164" s="190">
        <v>0</v>
      </c>
      <c r="I164" s="190">
        <v>0</v>
      </c>
      <c r="J164" s="190">
        <v>0</v>
      </c>
      <c r="K164" s="190">
        <v>0</v>
      </c>
      <c r="L164" s="190">
        <v>0</v>
      </c>
      <c r="M164" s="14"/>
      <c r="N164" s="14"/>
      <c r="O164" s="14"/>
      <c r="P164" s="14"/>
      <c r="Q164" s="14"/>
      <c r="R164" s="14"/>
    </row>
    <row r="165" spans="2:18" ht="12.75">
      <c r="B165" t="s">
        <v>241</v>
      </c>
      <c r="C165" s="190">
        <v>63.5</v>
      </c>
      <c r="D165" s="190">
        <v>63.5</v>
      </c>
      <c r="E165" s="190">
        <v>63.5</v>
      </c>
      <c r="F165" s="190">
        <v>63.5</v>
      </c>
      <c r="G165" s="190">
        <v>63.5</v>
      </c>
      <c r="H165" s="190">
        <v>63.5</v>
      </c>
      <c r="I165" s="190">
        <v>63.5</v>
      </c>
      <c r="J165" s="190">
        <v>63.5</v>
      </c>
      <c r="K165" s="190">
        <v>63.5</v>
      </c>
      <c r="L165" s="190">
        <v>63.5</v>
      </c>
      <c r="M165" s="14"/>
      <c r="N165" s="14"/>
      <c r="O165" s="14"/>
      <c r="P165" s="14"/>
      <c r="Q165" s="14"/>
      <c r="R165" s="14"/>
    </row>
    <row r="166" spans="2:18" ht="12.75">
      <c r="B166" t="s">
        <v>242</v>
      </c>
      <c r="C166" s="190">
        <v>49.2</v>
      </c>
      <c r="D166" s="190">
        <v>49.2</v>
      </c>
      <c r="E166" s="190">
        <v>49.2</v>
      </c>
      <c r="F166" s="190">
        <v>49.2</v>
      </c>
      <c r="G166" s="190">
        <v>49.2</v>
      </c>
      <c r="H166" s="190">
        <v>49.2</v>
      </c>
      <c r="I166" s="190">
        <v>49.2</v>
      </c>
      <c r="J166" s="190">
        <v>49.2</v>
      </c>
      <c r="K166" s="190">
        <v>49.2</v>
      </c>
      <c r="L166" s="190">
        <v>49.2</v>
      </c>
      <c r="M166" s="14"/>
      <c r="N166" s="14"/>
      <c r="O166" s="14"/>
      <c r="P166" s="14"/>
      <c r="Q166" s="14"/>
      <c r="R166" s="14"/>
    </row>
    <row r="167" spans="2:18" ht="12.75">
      <c r="B167" t="s">
        <v>243</v>
      </c>
      <c r="C167" s="190">
        <v>0</v>
      </c>
      <c r="D167" s="190">
        <v>0</v>
      </c>
      <c r="E167" s="190">
        <v>0</v>
      </c>
      <c r="F167" s="190">
        <v>0</v>
      </c>
      <c r="G167" s="190">
        <v>0</v>
      </c>
      <c r="H167" s="190">
        <v>0</v>
      </c>
      <c r="I167" s="190">
        <v>0</v>
      </c>
      <c r="J167" s="190">
        <v>0</v>
      </c>
      <c r="K167" s="190">
        <v>0</v>
      </c>
      <c r="L167" s="190">
        <v>0</v>
      </c>
      <c r="M167" s="14"/>
      <c r="N167" s="14"/>
      <c r="O167" s="14"/>
      <c r="P167" s="14"/>
      <c r="Q167" s="14"/>
      <c r="R167" s="14"/>
    </row>
    <row r="168" spans="2:18" ht="12.75">
      <c r="B168" t="s">
        <v>244</v>
      </c>
      <c r="C168" s="190">
        <v>2448</v>
      </c>
      <c r="D168" s="190">
        <v>2448</v>
      </c>
      <c r="E168" s="190">
        <v>2448</v>
      </c>
      <c r="F168" s="190">
        <v>2448</v>
      </c>
      <c r="G168" s="190">
        <v>2448</v>
      </c>
      <c r="H168" s="190">
        <v>2448</v>
      </c>
      <c r="I168" s="190">
        <v>2448</v>
      </c>
      <c r="J168" s="190">
        <v>2448</v>
      </c>
      <c r="K168" s="190">
        <v>2448</v>
      </c>
      <c r="L168" s="190">
        <v>2448</v>
      </c>
      <c r="M168" s="14"/>
      <c r="N168" s="14"/>
      <c r="O168" s="14"/>
      <c r="P168" s="14"/>
      <c r="Q168" s="14"/>
      <c r="R168" s="14"/>
    </row>
    <row r="169" spans="2:18" ht="12.75">
      <c r="B169" t="s">
        <v>245</v>
      </c>
      <c r="C169" s="190">
        <v>36</v>
      </c>
      <c r="D169" s="190">
        <v>36</v>
      </c>
      <c r="E169" s="190">
        <v>36</v>
      </c>
      <c r="F169" s="190">
        <v>36</v>
      </c>
      <c r="G169" s="190">
        <v>36</v>
      </c>
      <c r="H169" s="190">
        <v>36</v>
      </c>
      <c r="I169" s="190">
        <v>36</v>
      </c>
      <c r="J169" s="190">
        <v>36</v>
      </c>
      <c r="K169" s="190">
        <v>36</v>
      </c>
      <c r="L169" s="190">
        <v>36</v>
      </c>
      <c r="M169" s="14"/>
      <c r="N169" s="14"/>
      <c r="O169" s="14"/>
      <c r="P169" s="14"/>
      <c r="Q169" s="14"/>
      <c r="R169" s="14"/>
    </row>
    <row r="170" spans="2:18" ht="12.75">
      <c r="B170" t="s">
        <v>246</v>
      </c>
      <c r="C170" s="190">
        <v>0</v>
      </c>
      <c r="D170" s="190">
        <v>0</v>
      </c>
      <c r="E170" s="190">
        <v>0</v>
      </c>
      <c r="F170" s="190">
        <v>0</v>
      </c>
      <c r="G170" s="190">
        <v>0</v>
      </c>
      <c r="H170" s="190">
        <v>0</v>
      </c>
      <c r="I170" s="190">
        <v>0</v>
      </c>
      <c r="J170" s="190">
        <v>0</v>
      </c>
      <c r="K170" s="190">
        <v>0</v>
      </c>
      <c r="L170" s="190">
        <v>0</v>
      </c>
      <c r="M170" s="14"/>
      <c r="N170" s="14"/>
      <c r="O170" s="14"/>
      <c r="P170" s="14"/>
      <c r="Q170" s="14"/>
      <c r="R170" s="14"/>
    </row>
    <row r="171" spans="2:12" ht="12.75">
      <c r="B171" t="s">
        <v>247</v>
      </c>
      <c r="C171" s="190">
        <v>70.7</v>
      </c>
      <c r="D171" s="190">
        <v>70.7</v>
      </c>
      <c r="E171" s="190">
        <v>70.7</v>
      </c>
      <c r="F171" s="190">
        <v>70.7</v>
      </c>
      <c r="G171" s="190">
        <v>70.7</v>
      </c>
      <c r="H171" s="190">
        <v>70.7</v>
      </c>
      <c r="I171" s="190">
        <v>70.7</v>
      </c>
      <c r="J171" s="190">
        <v>70.7</v>
      </c>
      <c r="K171" s="190">
        <v>70.7</v>
      </c>
      <c r="L171" s="190">
        <v>70.7</v>
      </c>
    </row>
    <row r="172" spans="2:12" ht="12.75">
      <c r="B172" t="s">
        <v>248</v>
      </c>
      <c r="C172" s="190">
        <v>0</v>
      </c>
      <c r="D172" s="190">
        <v>0</v>
      </c>
      <c r="E172" s="190">
        <v>0</v>
      </c>
      <c r="F172" s="190">
        <v>0</v>
      </c>
      <c r="G172" s="190">
        <v>0</v>
      </c>
      <c r="H172" s="190">
        <v>0</v>
      </c>
      <c r="I172" s="190">
        <v>0</v>
      </c>
      <c r="J172" s="190">
        <v>0</v>
      </c>
      <c r="K172" s="190">
        <v>0</v>
      </c>
      <c r="L172" s="190">
        <v>0</v>
      </c>
    </row>
    <row r="173" spans="2:12" ht="12.75">
      <c r="B173" t="s">
        <v>249</v>
      </c>
      <c r="C173" s="190">
        <v>0</v>
      </c>
      <c r="D173" s="190">
        <v>0</v>
      </c>
      <c r="E173" s="190">
        <v>0</v>
      </c>
      <c r="F173" s="190">
        <v>0</v>
      </c>
      <c r="G173" s="190">
        <v>0</v>
      </c>
      <c r="H173" s="190">
        <v>0</v>
      </c>
      <c r="I173" s="190">
        <v>0</v>
      </c>
      <c r="J173" s="190">
        <v>0</v>
      </c>
      <c r="K173" s="190">
        <v>0</v>
      </c>
      <c r="L173" s="190">
        <v>0</v>
      </c>
    </row>
    <row r="174" spans="2:12" ht="12.75">
      <c r="B174" t="s">
        <v>250</v>
      </c>
      <c r="C174" s="190">
        <v>1266.5</v>
      </c>
      <c r="D174" s="190">
        <v>1266.5</v>
      </c>
      <c r="E174" s="190">
        <v>1266.5</v>
      </c>
      <c r="F174" s="190">
        <v>1266.5</v>
      </c>
      <c r="G174" s="190">
        <v>1266.5</v>
      </c>
      <c r="H174" s="190">
        <v>1266.5</v>
      </c>
      <c r="I174" s="190">
        <v>1266.5</v>
      </c>
      <c r="J174" s="190">
        <v>1266.5</v>
      </c>
      <c r="K174" s="190">
        <v>1266.5</v>
      </c>
      <c r="L174" s="190">
        <v>1266.5</v>
      </c>
    </row>
    <row r="175" spans="2:12" ht="12.75">
      <c r="B175" t="s">
        <v>251</v>
      </c>
      <c r="C175" s="190">
        <v>109.5</v>
      </c>
      <c r="D175" s="190">
        <v>109.5</v>
      </c>
      <c r="E175" s="190">
        <v>109.5</v>
      </c>
      <c r="F175" s="190">
        <v>109.5</v>
      </c>
      <c r="G175" s="190">
        <v>109.5</v>
      </c>
      <c r="H175" s="190">
        <v>109.5</v>
      </c>
      <c r="I175" s="190">
        <v>109.5</v>
      </c>
      <c r="J175" s="190">
        <v>109.5</v>
      </c>
      <c r="K175" s="190">
        <v>109.5</v>
      </c>
      <c r="L175" s="190">
        <v>109.5</v>
      </c>
    </row>
    <row r="176" spans="2:12" ht="12.75">
      <c r="B176" t="s">
        <v>252</v>
      </c>
      <c r="C176" s="190">
        <v>0</v>
      </c>
      <c r="D176" s="190">
        <v>0</v>
      </c>
      <c r="E176" s="190">
        <v>0</v>
      </c>
      <c r="F176" s="190">
        <v>0</v>
      </c>
      <c r="G176" s="190">
        <v>0</v>
      </c>
      <c r="H176" s="190">
        <v>0</v>
      </c>
      <c r="I176" s="190">
        <v>0</v>
      </c>
      <c r="J176" s="190">
        <v>0</v>
      </c>
      <c r="K176" s="190">
        <v>0</v>
      </c>
      <c r="L176" s="190">
        <v>0</v>
      </c>
    </row>
    <row r="177" spans="2:12" ht="12.75">
      <c r="B177" t="s">
        <v>253</v>
      </c>
      <c r="C177" s="190">
        <v>0</v>
      </c>
      <c r="D177" s="190">
        <v>0</v>
      </c>
      <c r="E177" s="190">
        <v>0</v>
      </c>
      <c r="F177" s="190">
        <v>0</v>
      </c>
      <c r="G177" s="190">
        <v>0</v>
      </c>
      <c r="H177" s="190">
        <v>0</v>
      </c>
      <c r="I177" s="190">
        <v>0</v>
      </c>
      <c r="J177" s="190">
        <v>0</v>
      </c>
      <c r="K177" s="190">
        <v>0</v>
      </c>
      <c r="L177" s="190">
        <v>0</v>
      </c>
    </row>
    <row r="178" spans="2:12" ht="12.75">
      <c r="B178" t="s">
        <v>150</v>
      </c>
      <c r="C178" s="190">
        <v>1950</v>
      </c>
      <c r="D178" s="190">
        <v>1950</v>
      </c>
      <c r="E178" s="190">
        <v>1950</v>
      </c>
      <c r="F178" s="190">
        <v>1950</v>
      </c>
      <c r="G178" s="190">
        <v>1950</v>
      </c>
      <c r="H178" s="190">
        <v>1950</v>
      </c>
      <c r="I178" s="190">
        <v>1950</v>
      </c>
      <c r="J178" s="190">
        <v>1950</v>
      </c>
      <c r="K178" s="190">
        <v>1950</v>
      </c>
      <c r="L178" s="190">
        <v>1950</v>
      </c>
    </row>
    <row r="179" spans="2:12" ht="12.75">
      <c r="B179" t="s">
        <v>254</v>
      </c>
      <c r="C179" s="190">
        <v>13.1</v>
      </c>
      <c r="D179" s="190">
        <v>13.1</v>
      </c>
      <c r="E179" s="190">
        <v>13.1</v>
      </c>
      <c r="F179" s="190">
        <v>13.1</v>
      </c>
      <c r="G179" s="190">
        <v>13.1</v>
      </c>
      <c r="H179" s="190">
        <v>13.1</v>
      </c>
      <c r="I179" s="190">
        <v>13.1</v>
      </c>
      <c r="J179" s="190">
        <v>13.1</v>
      </c>
      <c r="K179" s="190">
        <v>13.1</v>
      </c>
      <c r="L179" s="190">
        <v>13.1</v>
      </c>
    </row>
    <row r="180" spans="2:12" ht="12.75">
      <c r="B180" t="s">
        <v>255</v>
      </c>
      <c r="C180" s="190">
        <v>1706.4</v>
      </c>
      <c r="D180" s="190">
        <v>1736.4</v>
      </c>
      <c r="E180" s="190">
        <v>1736.4</v>
      </c>
      <c r="F180" s="190">
        <v>1736.4</v>
      </c>
      <c r="G180" s="190">
        <v>1736.4</v>
      </c>
      <c r="H180" s="190">
        <v>1736.4</v>
      </c>
      <c r="I180" s="190">
        <v>1736.4</v>
      </c>
      <c r="J180" s="190">
        <v>1736.4</v>
      </c>
      <c r="K180" s="190">
        <v>1736.4</v>
      </c>
      <c r="L180" s="190">
        <v>1736.4</v>
      </c>
    </row>
    <row r="181" spans="2:12" ht="12.75">
      <c r="B181" t="s">
        <v>256</v>
      </c>
      <c r="C181" s="190">
        <v>30.7</v>
      </c>
      <c r="D181" s="190">
        <v>30.7</v>
      </c>
      <c r="E181" s="190">
        <v>30.7</v>
      </c>
      <c r="F181" s="190">
        <v>30.7</v>
      </c>
      <c r="G181" s="190">
        <v>30.7</v>
      </c>
      <c r="H181" s="190">
        <v>30.7</v>
      </c>
      <c r="I181" s="190">
        <v>30.7</v>
      </c>
      <c r="J181" s="190">
        <v>30.7</v>
      </c>
      <c r="K181" s="190">
        <v>30.7</v>
      </c>
      <c r="L181" s="190">
        <v>30.7</v>
      </c>
    </row>
    <row r="182" spans="2:12" ht="12.75">
      <c r="B182" t="s">
        <v>257</v>
      </c>
      <c r="C182" s="190">
        <v>0</v>
      </c>
      <c r="D182" s="190">
        <v>0</v>
      </c>
      <c r="E182" s="190">
        <v>0</v>
      </c>
      <c r="F182" s="190">
        <v>0</v>
      </c>
      <c r="G182" s="190">
        <v>0</v>
      </c>
      <c r="H182" s="190">
        <v>0</v>
      </c>
      <c r="I182" s="190">
        <v>0</v>
      </c>
      <c r="J182" s="190">
        <v>0</v>
      </c>
      <c r="K182" s="190">
        <v>0</v>
      </c>
      <c r="L182" s="190">
        <v>0</v>
      </c>
    </row>
    <row r="183" spans="2:12" ht="12.75">
      <c r="B183" t="s">
        <v>258</v>
      </c>
      <c r="C183" s="190">
        <v>75.8</v>
      </c>
      <c r="D183" s="190">
        <v>75.8</v>
      </c>
      <c r="E183" s="190">
        <v>75.8</v>
      </c>
      <c r="F183" s="190">
        <v>75.8</v>
      </c>
      <c r="G183" s="190">
        <v>75.8</v>
      </c>
      <c r="H183" s="190">
        <v>75.8</v>
      </c>
      <c r="I183" s="190">
        <v>75.8</v>
      </c>
      <c r="J183" s="190">
        <v>75.8</v>
      </c>
      <c r="K183" s="190">
        <v>75.8</v>
      </c>
      <c r="L183" s="190">
        <v>75.8</v>
      </c>
    </row>
    <row r="184" spans="2:12" ht="12.75">
      <c r="B184" t="s">
        <v>259</v>
      </c>
      <c r="C184" s="190">
        <v>0</v>
      </c>
      <c r="D184" s="190">
        <v>0</v>
      </c>
      <c r="E184" s="190">
        <v>0</v>
      </c>
      <c r="F184" s="190">
        <v>0</v>
      </c>
      <c r="G184" s="190">
        <v>0</v>
      </c>
      <c r="H184" s="190">
        <v>0</v>
      </c>
      <c r="I184" s="190">
        <v>0</v>
      </c>
      <c r="J184" s="190">
        <v>0</v>
      </c>
      <c r="K184" s="190">
        <v>0</v>
      </c>
      <c r="L184" s="190">
        <v>0</v>
      </c>
    </row>
    <row r="185" spans="2:12" ht="12.75">
      <c r="B185" t="s">
        <v>260</v>
      </c>
      <c r="C185" s="190">
        <v>544</v>
      </c>
      <c r="D185" s="190">
        <v>544</v>
      </c>
      <c r="E185" s="190">
        <v>544</v>
      </c>
      <c r="F185" s="190">
        <v>544</v>
      </c>
      <c r="G185" s="190">
        <v>544</v>
      </c>
      <c r="H185" s="190">
        <v>544</v>
      </c>
      <c r="I185" s="190">
        <v>544</v>
      </c>
      <c r="J185" s="190">
        <v>544</v>
      </c>
      <c r="K185" s="190">
        <v>544</v>
      </c>
      <c r="L185" s="190">
        <v>544</v>
      </c>
    </row>
    <row r="186" spans="2:12" ht="12.75">
      <c r="B186" t="s">
        <v>261</v>
      </c>
      <c r="C186" s="190">
        <v>0</v>
      </c>
      <c r="D186" s="190">
        <v>0</v>
      </c>
      <c r="E186" s="190">
        <v>0</v>
      </c>
      <c r="F186" s="190">
        <v>0</v>
      </c>
      <c r="G186" s="190">
        <v>0</v>
      </c>
      <c r="H186" s="190">
        <v>0</v>
      </c>
      <c r="I186" s="190">
        <v>0</v>
      </c>
      <c r="J186" s="190">
        <v>0</v>
      </c>
      <c r="K186" s="190">
        <v>0</v>
      </c>
      <c r="L186" s="190">
        <v>0</v>
      </c>
    </row>
    <row r="187" spans="2:12" ht="12.75">
      <c r="B187" t="s">
        <v>262</v>
      </c>
      <c r="C187" s="190">
        <v>366</v>
      </c>
      <c r="D187" s="190">
        <v>366</v>
      </c>
      <c r="E187" s="190">
        <v>366</v>
      </c>
      <c r="F187" s="190">
        <v>366</v>
      </c>
      <c r="G187" s="190">
        <v>366</v>
      </c>
      <c r="H187" s="190">
        <v>366</v>
      </c>
      <c r="I187" s="190">
        <v>366</v>
      </c>
      <c r="J187" s="190">
        <v>366</v>
      </c>
      <c r="K187" s="190">
        <v>366</v>
      </c>
      <c r="L187" s="190">
        <v>366</v>
      </c>
    </row>
    <row r="188" spans="2:12" ht="12.75">
      <c r="B188" t="s">
        <v>263</v>
      </c>
      <c r="C188" s="190">
        <v>0</v>
      </c>
      <c r="D188" s="190">
        <v>0</v>
      </c>
      <c r="E188" s="190">
        <v>0</v>
      </c>
      <c r="F188" s="190">
        <v>0</v>
      </c>
      <c r="G188" s="190">
        <v>0</v>
      </c>
      <c r="H188" s="190">
        <v>0</v>
      </c>
      <c r="I188" s="190">
        <v>0</v>
      </c>
      <c r="J188" s="190">
        <v>0</v>
      </c>
      <c r="K188" s="190">
        <v>0</v>
      </c>
      <c r="L188" s="190">
        <v>0</v>
      </c>
    </row>
    <row r="189" spans="2:12" ht="12.75">
      <c r="B189" t="s">
        <v>264</v>
      </c>
      <c r="C189" s="190">
        <v>260.1</v>
      </c>
      <c r="D189" s="190">
        <v>260.1</v>
      </c>
      <c r="E189" s="190">
        <v>260.1</v>
      </c>
      <c r="F189" s="190">
        <v>260.1</v>
      </c>
      <c r="G189" s="190">
        <v>260.1</v>
      </c>
      <c r="H189" s="190">
        <v>260.1</v>
      </c>
      <c r="I189" s="190">
        <v>260.1</v>
      </c>
      <c r="J189" s="190">
        <v>260.1</v>
      </c>
      <c r="K189" s="190">
        <v>260.1</v>
      </c>
      <c r="L189" s="190">
        <v>260.1</v>
      </c>
    </row>
    <row r="190" spans="2:12" ht="12.75">
      <c r="B190" t="s">
        <v>265</v>
      </c>
      <c r="C190" s="190">
        <v>634</v>
      </c>
      <c r="D190" s="190">
        <v>634</v>
      </c>
      <c r="E190" s="190">
        <v>634</v>
      </c>
      <c r="F190" s="190">
        <v>634</v>
      </c>
      <c r="G190" s="190">
        <v>634</v>
      </c>
      <c r="H190" s="190">
        <v>634</v>
      </c>
      <c r="I190" s="190">
        <v>634</v>
      </c>
      <c r="J190" s="190">
        <v>634</v>
      </c>
      <c r="K190" s="190">
        <v>634</v>
      </c>
      <c r="L190" s="190">
        <v>634</v>
      </c>
    </row>
    <row r="191" spans="2:12" ht="12.75">
      <c r="B191" t="s">
        <v>266</v>
      </c>
      <c r="C191" s="190">
        <v>79</v>
      </c>
      <c r="D191" s="190">
        <v>79</v>
      </c>
      <c r="E191" s="190">
        <v>79</v>
      </c>
      <c r="F191" s="190">
        <v>79</v>
      </c>
      <c r="G191" s="190">
        <v>79</v>
      </c>
      <c r="H191" s="190">
        <v>79</v>
      </c>
      <c r="I191" s="190">
        <v>79</v>
      </c>
      <c r="J191" s="190">
        <v>79</v>
      </c>
      <c r="K191" s="190">
        <v>79</v>
      </c>
      <c r="L191" s="190">
        <v>79</v>
      </c>
    </row>
    <row r="192" spans="2:12" ht="12.75">
      <c r="B192" t="s">
        <v>267</v>
      </c>
      <c r="C192" s="190">
        <v>760</v>
      </c>
      <c r="D192" s="190">
        <v>760</v>
      </c>
      <c r="E192" s="190">
        <v>760</v>
      </c>
      <c r="F192" s="190">
        <v>760</v>
      </c>
      <c r="G192" s="190">
        <v>760</v>
      </c>
      <c r="H192" s="190">
        <v>760</v>
      </c>
      <c r="I192" s="190">
        <v>760</v>
      </c>
      <c r="J192" s="190">
        <v>760</v>
      </c>
      <c r="K192" s="190">
        <v>760</v>
      </c>
      <c r="L192" s="190">
        <v>760</v>
      </c>
    </row>
    <row r="193" spans="2:12" ht="12.75">
      <c r="B193" t="s">
        <v>268</v>
      </c>
      <c r="C193" s="190">
        <v>0</v>
      </c>
      <c r="D193" s="190">
        <v>17.6</v>
      </c>
      <c r="E193" s="190">
        <v>17.6</v>
      </c>
      <c r="F193" s="190">
        <v>17.6</v>
      </c>
      <c r="G193" s="190">
        <v>17.6</v>
      </c>
      <c r="H193" s="190">
        <v>17.6</v>
      </c>
      <c r="I193" s="190">
        <v>17.6</v>
      </c>
      <c r="J193" s="190">
        <v>17.6</v>
      </c>
      <c r="K193" s="190">
        <v>17.6</v>
      </c>
      <c r="L193" s="190">
        <v>17.6</v>
      </c>
    </row>
    <row r="194" spans="2:12" ht="12.75">
      <c r="B194" t="s">
        <v>269</v>
      </c>
      <c r="C194" s="190">
        <v>0</v>
      </c>
      <c r="D194" s="190">
        <v>0</v>
      </c>
      <c r="E194" s="190">
        <v>0</v>
      </c>
      <c r="F194" s="190">
        <v>0</v>
      </c>
      <c r="G194" s="190">
        <v>0</v>
      </c>
      <c r="H194" s="190">
        <v>0</v>
      </c>
      <c r="I194" s="190">
        <v>0</v>
      </c>
      <c r="J194" s="190">
        <v>0</v>
      </c>
      <c r="K194" s="190">
        <v>0</v>
      </c>
      <c r="L194" s="190">
        <v>0</v>
      </c>
    </row>
    <row r="195" spans="2:12" ht="12.75">
      <c r="B195" t="s">
        <v>270</v>
      </c>
      <c r="C195" s="190">
        <v>0</v>
      </c>
      <c r="D195" s="190">
        <v>0</v>
      </c>
      <c r="E195" s="190">
        <v>0</v>
      </c>
      <c r="F195" s="190">
        <v>0</v>
      </c>
      <c r="G195" s="190">
        <v>0</v>
      </c>
      <c r="H195" s="190">
        <v>0</v>
      </c>
      <c r="I195" s="190">
        <v>0</v>
      </c>
      <c r="J195" s="190">
        <v>0</v>
      </c>
      <c r="K195" s="190">
        <v>0</v>
      </c>
      <c r="L195" s="190">
        <v>0</v>
      </c>
    </row>
    <row r="196" spans="2:12" ht="12.75">
      <c r="B196" t="s">
        <v>271</v>
      </c>
      <c r="C196" s="190">
        <v>13.3</v>
      </c>
      <c r="D196" s="190">
        <v>13.3</v>
      </c>
      <c r="E196" s="190">
        <v>13.3</v>
      </c>
      <c r="F196" s="190">
        <v>13.3</v>
      </c>
      <c r="G196" s="190">
        <v>13.3</v>
      </c>
      <c r="H196" s="190">
        <v>13.3</v>
      </c>
      <c r="I196" s="190">
        <v>13.3</v>
      </c>
      <c r="J196" s="190">
        <v>13.3</v>
      </c>
      <c r="K196" s="190">
        <v>13.3</v>
      </c>
      <c r="L196" s="190">
        <v>13.3</v>
      </c>
    </row>
    <row r="197" spans="2:12" ht="12.75">
      <c r="B197" t="s">
        <v>272</v>
      </c>
      <c r="C197" s="190">
        <v>810</v>
      </c>
      <c r="D197" s="190">
        <v>810</v>
      </c>
      <c r="E197" s="190">
        <v>810</v>
      </c>
      <c r="F197" s="190">
        <v>810</v>
      </c>
      <c r="G197" s="190">
        <v>810</v>
      </c>
      <c r="H197" s="190">
        <v>810</v>
      </c>
      <c r="I197" s="190">
        <v>810</v>
      </c>
      <c r="J197" s="190">
        <v>810</v>
      </c>
      <c r="K197" s="190">
        <v>810</v>
      </c>
      <c r="L197" s="190">
        <v>810</v>
      </c>
    </row>
    <row r="198" spans="2:12" ht="12.75">
      <c r="B198" t="s">
        <v>273</v>
      </c>
      <c r="C198" s="190">
        <v>615</v>
      </c>
      <c r="D198" s="190">
        <v>636.8</v>
      </c>
      <c r="E198" s="190">
        <v>636.8</v>
      </c>
      <c r="F198" s="190">
        <v>636.8</v>
      </c>
      <c r="G198" s="190">
        <v>636.8</v>
      </c>
      <c r="H198" s="190">
        <v>636.8</v>
      </c>
      <c r="I198" s="190">
        <v>636.8</v>
      </c>
      <c r="J198" s="190">
        <v>636.8</v>
      </c>
      <c r="K198" s="190">
        <v>636.8</v>
      </c>
      <c r="L198" s="190">
        <v>636.8</v>
      </c>
    </row>
    <row r="199" spans="2:12" ht="12.75">
      <c r="B199" t="s">
        <v>274</v>
      </c>
      <c r="C199" s="190">
        <v>0</v>
      </c>
      <c r="D199" s="190">
        <v>0</v>
      </c>
      <c r="E199" s="190">
        <v>0</v>
      </c>
      <c r="F199" s="190">
        <v>0</v>
      </c>
      <c r="G199" s="190">
        <v>0</v>
      </c>
      <c r="H199" s="190">
        <v>0</v>
      </c>
      <c r="I199" s="190">
        <v>0</v>
      </c>
      <c r="J199" s="190">
        <v>0</v>
      </c>
      <c r="K199" s="190">
        <v>0</v>
      </c>
      <c r="L199" s="190">
        <v>0</v>
      </c>
    </row>
    <row r="200" spans="2:12" ht="12.75">
      <c r="B200" t="s">
        <v>275</v>
      </c>
      <c r="C200" s="190">
        <v>0</v>
      </c>
      <c r="D200" s="190">
        <v>0</v>
      </c>
      <c r="E200" s="190">
        <v>0</v>
      </c>
      <c r="F200" s="190">
        <v>0</v>
      </c>
      <c r="G200" s="190">
        <v>0</v>
      </c>
      <c r="H200" s="190">
        <v>0</v>
      </c>
      <c r="I200" s="190">
        <v>0</v>
      </c>
      <c r="J200" s="190">
        <v>0</v>
      </c>
      <c r="K200" s="190">
        <v>0</v>
      </c>
      <c r="L200" s="190">
        <v>0</v>
      </c>
    </row>
    <row r="201" spans="2:13" ht="12.75">
      <c r="B201" s="74"/>
      <c r="C201" s="147"/>
      <c r="D201" s="147"/>
      <c r="E201" s="147"/>
      <c r="F201" s="147"/>
      <c r="G201" s="147"/>
      <c r="H201" s="147"/>
      <c r="I201" s="147"/>
      <c r="J201" s="147"/>
      <c r="K201" s="147"/>
      <c r="L201" s="147"/>
      <c r="M201" s="147"/>
    </row>
    <row r="202" spans="2:8" ht="12.75">
      <c r="B202" s="74"/>
      <c r="C202" s="65"/>
      <c r="D202" s="65"/>
      <c r="E202" s="65"/>
      <c r="F202" s="65"/>
      <c r="G202" s="65"/>
      <c r="H202" s="65"/>
    </row>
    <row r="203" spans="2:12" ht="12.75">
      <c r="B203" s="74"/>
      <c r="C203" s="65"/>
      <c r="D203" s="65"/>
      <c r="E203" s="65"/>
      <c r="F203" s="65"/>
      <c r="G203" s="65"/>
      <c r="H203" s="65"/>
      <c r="I203" s="65"/>
      <c r="J203" s="65"/>
      <c r="K203" s="65"/>
      <c r="L203" s="65"/>
    </row>
    <row r="204" spans="3:8" ht="12.75">
      <c r="C204" s="65"/>
      <c r="D204" s="65"/>
      <c r="E204" s="65"/>
      <c r="F204" s="65"/>
      <c r="G204" s="65"/>
      <c r="H204" s="65"/>
    </row>
  </sheetData>
  <sheetProtection/>
  <mergeCells count="3">
    <mergeCell ref="B1:L1"/>
    <mergeCell ref="B3:L3"/>
    <mergeCell ref="C5:L5"/>
  </mergeCells>
  <printOptions horizontalCentered="1"/>
  <pageMargins left="0.75" right="0.75" top="1" bottom="1" header="0.5" footer="0.5"/>
  <pageSetup fitToHeight="8" fitToWidth="1" horizontalDpi="600" verticalDpi="600" orientation="landscape" scale="97" r:id="rId1"/>
</worksheet>
</file>

<file path=xl/worksheets/sheet18.xml><?xml version="1.0" encoding="utf-8"?>
<worksheet xmlns="http://schemas.openxmlformats.org/spreadsheetml/2006/main" xmlns:r="http://schemas.openxmlformats.org/officeDocument/2006/relationships">
  <sheetPr>
    <tabColor indexed="49"/>
    <pageSetUpPr fitToPage="1"/>
  </sheetPr>
  <dimension ref="B1:L209"/>
  <sheetViews>
    <sheetView showGridLines="0" zoomScalePageLayoutView="0" workbookViewId="0" topLeftCell="A1">
      <selection activeCell="B1" sqref="B1:L1"/>
    </sheetView>
  </sheetViews>
  <sheetFormatPr defaultColWidth="9.140625" defaultRowHeight="12.75"/>
  <cols>
    <col min="1" max="1" width="1.57421875" style="0" customWidth="1"/>
    <col min="2" max="2" width="18.421875" style="0" customWidth="1"/>
    <col min="3" max="8" width="10.28125" style="0" customWidth="1"/>
  </cols>
  <sheetData>
    <row r="1" spans="2:12" ht="26.25" customHeight="1">
      <c r="B1" s="247" t="s">
        <v>283</v>
      </c>
      <c r="C1" s="247"/>
      <c r="D1" s="247"/>
      <c r="E1" s="247"/>
      <c r="F1" s="247"/>
      <c r="G1" s="247"/>
      <c r="H1" s="247"/>
      <c r="I1" s="247"/>
      <c r="J1" s="247"/>
      <c r="K1" s="247"/>
      <c r="L1" s="247"/>
    </row>
    <row r="3" ht="12.75">
      <c r="B3" s="92" t="s">
        <v>318</v>
      </c>
    </row>
    <row r="4" ht="12.75">
      <c r="B4" s="93" t="s">
        <v>319</v>
      </c>
    </row>
    <row r="5" ht="12.75">
      <c r="B5" s="93"/>
    </row>
    <row r="6" spans="2:12" ht="32.25" customHeight="1">
      <c r="B6" s="219" t="s">
        <v>1535</v>
      </c>
      <c r="C6" s="219"/>
      <c r="D6" s="219"/>
      <c r="E6" s="219"/>
      <c r="F6" s="219"/>
      <c r="G6" s="219"/>
      <c r="H6" s="219"/>
      <c r="I6" s="219"/>
      <c r="J6" s="219"/>
      <c r="K6" s="219"/>
      <c r="L6" s="219"/>
    </row>
    <row r="7" spans="2:9" ht="12.75" customHeight="1">
      <c r="B7" s="80"/>
      <c r="C7" s="80"/>
      <c r="D7" s="80"/>
      <c r="E7" s="80"/>
      <c r="F7" s="80"/>
      <c r="G7" s="80"/>
      <c r="H7" s="80"/>
      <c r="I7" s="80"/>
    </row>
    <row r="8" spans="2:9" ht="12.75" customHeight="1">
      <c r="B8" s="80"/>
      <c r="C8" s="80"/>
      <c r="D8" s="80"/>
      <c r="E8" s="80"/>
      <c r="F8" s="80"/>
      <c r="G8" s="80"/>
      <c r="H8" s="80"/>
      <c r="I8" s="80"/>
    </row>
    <row r="9" spans="3:12" ht="12.75" customHeight="1">
      <c r="C9" s="245" t="s">
        <v>284</v>
      </c>
      <c r="D9" s="245"/>
      <c r="E9" s="245"/>
      <c r="F9" s="245"/>
      <c r="G9" s="245"/>
      <c r="H9" s="245"/>
      <c r="I9" s="245"/>
      <c r="J9" s="245"/>
      <c r="K9" s="245"/>
      <c r="L9" s="245"/>
    </row>
    <row r="10" spans="2:12" ht="12.75" customHeight="1">
      <c r="B10" s="94" t="s">
        <v>312</v>
      </c>
      <c r="C10" s="188" t="s">
        <v>31</v>
      </c>
      <c r="D10" s="188" t="s">
        <v>32</v>
      </c>
      <c r="E10" s="188" t="s">
        <v>33</v>
      </c>
      <c r="F10" s="188" t="s">
        <v>34</v>
      </c>
      <c r="G10" s="188" t="s">
        <v>741</v>
      </c>
      <c r="H10" s="188" t="s">
        <v>1463</v>
      </c>
      <c r="I10" s="188" t="s">
        <v>1464</v>
      </c>
      <c r="J10" s="188" t="s">
        <v>1465</v>
      </c>
      <c r="K10" s="188" t="s">
        <v>1466</v>
      </c>
      <c r="L10" s="188" t="s">
        <v>1467</v>
      </c>
    </row>
    <row r="11" spans="2:5" ht="12.75" customHeight="1">
      <c r="B11" s="94"/>
      <c r="C11" s="95"/>
      <c r="D11" s="95"/>
      <c r="E11" s="95"/>
    </row>
    <row r="12" spans="2:12" ht="12.75" customHeight="1">
      <c r="B12" t="s">
        <v>35</v>
      </c>
      <c r="C12" s="49">
        <v>-154.49884856296188</v>
      </c>
      <c r="D12" s="49">
        <v>-157.02541734037098</v>
      </c>
      <c r="E12" s="49">
        <v>-159.5835715287865</v>
      </c>
      <c r="F12" s="49">
        <v>-161.98760781415746</v>
      </c>
      <c r="G12" s="49">
        <v>-163.938501672168</v>
      </c>
      <c r="H12" s="49">
        <v>-166.92976436914168</v>
      </c>
      <c r="I12" s="49">
        <v>-169.607747444917</v>
      </c>
      <c r="J12" s="49">
        <v>-171.1864191980513</v>
      </c>
      <c r="K12" s="49">
        <v>-172.82687357747403</v>
      </c>
      <c r="L12" s="49">
        <v>-175.30418582952007</v>
      </c>
    </row>
    <row r="13" spans="2:12" ht="12.75" customHeight="1">
      <c r="B13" t="s">
        <v>36</v>
      </c>
      <c r="C13" s="49">
        <v>-123.39656341437201</v>
      </c>
      <c r="D13" s="49">
        <v>-125.41450663700566</v>
      </c>
      <c r="E13" s="49">
        <v>-127.45767678662601</v>
      </c>
      <c r="F13" s="49">
        <v>-129.37775462990737</v>
      </c>
      <c r="G13" s="49">
        <v>-130.935912505541</v>
      </c>
      <c r="H13" s="49">
        <v>-133.3250017480135</v>
      </c>
      <c r="I13" s="49">
        <v>-135.46387793709954</v>
      </c>
      <c r="J13" s="49">
        <v>-136.7247460335807</v>
      </c>
      <c r="K13" s="49">
        <v>-138.03495924708776</v>
      </c>
      <c r="L13" s="49">
        <v>-140.01356181435688</v>
      </c>
    </row>
    <row r="14" spans="2:12" ht="12.75" customHeight="1">
      <c r="B14" t="s">
        <v>37</v>
      </c>
      <c r="C14" s="49">
        <v>-154.4565076212901</v>
      </c>
      <c r="D14" s="49">
        <v>-157.7706139040049</v>
      </c>
      <c r="E14" s="49">
        <v>-161.1261508455621</v>
      </c>
      <c r="F14" s="49">
        <v>-164.27953096664174</v>
      </c>
      <c r="G14" s="49">
        <v>-166.83852308652877</v>
      </c>
      <c r="H14" s="49">
        <v>-170.76216949027196</v>
      </c>
      <c r="I14" s="49">
        <v>-174.27488626876874</v>
      </c>
      <c r="J14" s="49">
        <v>-176.34563376718904</v>
      </c>
      <c r="K14" s="49">
        <v>-178.49742168365617</v>
      </c>
      <c r="L14" s="49">
        <v>-181.74691806474073</v>
      </c>
    </row>
    <row r="15" spans="2:12" ht="12.75" customHeight="1">
      <c r="B15" t="s">
        <v>38</v>
      </c>
      <c r="C15" s="49">
        <v>-58.67025740582134</v>
      </c>
      <c r="D15" s="49">
        <v>-59.62971077329218</v>
      </c>
      <c r="E15" s="49">
        <v>-60.60115856150632</v>
      </c>
      <c r="F15" s="49">
        <v>-61.51408075469774</v>
      </c>
      <c r="G15" s="49">
        <v>-62.25492410651255</v>
      </c>
      <c r="H15" s="49">
        <v>-63.39084294365753</v>
      </c>
      <c r="I15" s="49">
        <v>-64.40779522417982</v>
      </c>
      <c r="J15" s="49">
        <v>-65.0072888707486</v>
      </c>
      <c r="K15" s="49">
        <v>-65.6302441975905</v>
      </c>
      <c r="L15" s="49">
        <v>-66.57099261645594</v>
      </c>
    </row>
    <row r="16" spans="2:12" ht="12.75">
      <c r="B16" t="s">
        <v>39</v>
      </c>
      <c r="C16" s="49">
        <v>-22.15591844832596</v>
      </c>
      <c r="D16" s="49">
        <v>-22.51824122488406</v>
      </c>
      <c r="E16" s="49">
        <v>-22.885093509570705</v>
      </c>
      <c r="F16" s="49">
        <v>-23.229844505328376</v>
      </c>
      <c r="G16" s="49">
        <v>-23.509612578821862</v>
      </c>
      <c r="H16" s="49">
        <v>-23.938574820211386</v>
      </c>
      <c r="I16" s="49">
        <v>-24.322611175075842</v>
      </c>
      <c r="J16" s="49">
        <v>-24.54900071094908</v>
      </c>
      <c r="K16" s="49">
        <v>-24.784250188772067</v>
      </c>
      <c r="L16" s="49">
        <v>-25.139509329781152</v>
      </c>
    </row>
    <row r="17" spans="2:12" ht="12.75">
      <c r="B17" t="s">
        <v>40</v>
      </c>
      <c r="C17" s="49">
        <v>318.48038282675</v>
      </c>
      <c r="D17" s="49">
        <v>317.2290332056527</v>
      </c>
      <c r="E17" s="49">
        <v>315.96204007924155</v>
      </c>
      <c r="F17" s="49">
        <v>314.77137789671906</v>
      </c>
      <c r="G17" s="49">
        <v>313.805146416361</v>
      </c>
      <c r="H17" s="49">
        <v>312.32364491284807</v>
      </c>
      <c r="I17" s="49">
        <v>310.99730337916816</v>
      </c>
      <c r="J17" s="49">
        <v>310.2154246835297</v>
      </c>
      <c r="K17" s="49">
        <v>309.40294651769756</v>
      </c>
      <c r="L17" s="49">
        <v>308.1759924859469</v>
      </c>
    </row>
    <row r="18" spans="2:12" ht="12.75">
      <c r="B18" t="s">
        <v>41</v>
      </c>
      <c r="C18" s="49">
        <v>-83.05208403834487</v>
      </c>
      <c r="D18" s="49">
        <v>-84.41026116640627</v>
      </c>
      <c r="E18" s="49">
        <v>-85.78541728320249</v>
      </c>
      <c r="F18" s="49">
        <v>-87.07772609625162</v>
      </c>
      <c r="G18" s="49">
        <v>-88.12644459579018</v>
      </c>
      <c r="H18" s="49">
        <v>-89.73442163381051</v>
      </c>
      <c r="I18" s="49">
        <v>-91.17399272143528</v>
      </c>
      <c r="J18" s="49">
        <v>-92.02262026998844</v>
      </c>
      <c r="K18" s="49">
        <v>-92.90445956036582</v>
      </c>
      <c r="L18" s="49">
        <v>-94.23615845171582</v>
      </c>
    </row>
    <row r="19" spans="2:12" ht="12.75">
      <c r="B19" t="s">
        <v>42</v>
      </c>
      <c r="C19" s="49">
        <v>-65.35313020947756</v>
      </c>
      <c r="D19" s="49">
        <v>-66.42187072003175</v>
      </c>
      <c r="E19" s="49">
        <v>-67.50397188341557</v>
      </c>
      <c r="F19" s="49">
        <v>-68.52088105683332</v>
      </c>
      <c r="G19" s="49">
        <v>-69.34611063953454</v>
      </c>
      <c r="H19" s="49">
        <v>-70.61141703077544</v>
      </c>
      <c r="I19" s="49">
        <v>-71.74420590446468</v>
      </c>
      <c r="J19" s="49">
        <v>-72.41198525428013</v>
      </c>
      <c r="K19" s="49">
        <v>-73.10589870190968</v>
      </c>
      <c r="L19" s="49">
        <v>-74.15380366484874</v>
      </c>
    </row>
    <row r="20" spans="2:12" ht="12.75">
      <c r="B20" t="s">
        <v>43</v>
      </c>
      <c r="C20" s="49">
        <v>1579.376433622864</v>
      </c>
      <c r="D20" s="49">
        <v>1576.7169987526297</v>
      </c>
      <c r="E20" s="49">
        <v>1574.0243174716218</v>
      </c>
      <c r="F20" s="49">
        <v>1571.4938587784768</v>
      </c>
      <c r="G20" s="49">
        <v>1569.4403721682925</v>
      </c>
      <c r="H20" s="49">
        <v>1566.291806258078</v>
      </c>
      <c r="I20" s="49">
        <v>1563.4729945806387</v>
      </c>
      <c r="J20" s="49">
        <v>1561.8113043284363</v>
      </c>
      <c r="K20" s="49">
        <v>1560.0845824522407</v>
      </c>
      <c r="L20" s="49">
        <v>1557.4769943879623</v>
      </c>
    </row>
    <row r="21" spans="2:12" ht="12.75">
      <c r="B21" t="s">
        <v>44</v>
      </c>
      <c r="C21" s="49">
        <v>-4.103193542012802</v>
      </c>
      <c r="D21" s="49">
        <v>-4.170294370189469</v>
      </c>
      <c r="E21" s="49">
        <v>-4.238234046394252</v>
      </c>
      <c r="F21" s="49">
        <v>-4.302080646240455</v>
      </c>
      <c r="G21" s="49">
        <v>-4.353892651014582</v>
      </c>
      <c r="H21" s="49">
        <v>-4.433334859774374</v>
      </c>
      <c r="I21" s="49">
        <v>-4.5044569617469525</v>
      </c>
      <c r="J21" s="49">
        <v>-4.546383460246252</v>
      </c>
      <c r="K21" s="49">
        <v>-4.589950786981835</v>
      </c>
      <c r="L21" s="49">
        <v>-4.655743456174461</v>
      </c>
    </row>
    <row r="22" spans="2:12" ht="12.75">
      <c r="B22" t="s">
        <v>45</v>
      </c>
      <c r="C22" s="49">
        <v>-50.34604014752795</v>
      </c>
      <c r="D22" s="49">
        <v>-51.1693649443538</v>
      </c>
      <c r="E22" s="49">
        <v>-52.00298237692029</v>
      </c>
      <c r="F22" s="49">
        <v>-52.78637790682339</v>
      </c>
      <c r="G22" s="49">
        <v>-53.422109379339425</v>
      </c>
      <c r="H22" s="49">
        <v>-54.39686248096056</v>
      </c>
      <c r="I22" s="49">
        <v>-55.26952816553646</v>
      </c>
      <c r="J22" s="49">
        <v>-55.783964824465194</v>
      </c>
      <c r="K22" s="49">
        <v>-56.318534388023764</v>
      </c>
      <c r="L22" s="49">
        <v>-57.12580812022019</v>
      </c>
    </row>
    <row r="23" spans="2:12" ht="12.75">
      <c r="B23" t="s">
        <v>46</v>
      </c>
      <c r="C23" s="49">
        <v>-745.5643792201247</v>
      </c>
      <c r="D23" s="49">
        <v>-757.7568304882537</v>
      </c>
      <c r="E23" s="49">
        <v>-770.1017033282486</v>
      </c>
      <c r="F23" s="49">
        <v>-1.702850116050172</v>
      </c>
      <c r="G23" s="49">
        <v>768.8827304128608</v>
      </c>
      <c r="H23" s="49">
        <v>754.4478078454952</v>
      </c>
      <c r="I23" s="49">
        <v>741.5246772977696</v>
      </c>
      <c r="J23" s="49">
        <v>733.906488317298</v>
      </c>
      <c r="K23" s="49">
        <v>725.9901552027842</v>
      </c>
      <c r="L23" s="49">
        <v>714.0354009213734</v>
      </c>
    </row>
    <row r="24" spans="2:12" ht="12.75">
      <c r="B24" t="s">
        <v>47</v>
      </c>
      <c r="C24" s="49">
        <v>2106.5995039952454</v>
      </c>
      <c r="D24" s="49">
        <v>2061.088212318181</v>
      </c>
      <c r="E24" s="49">
        <v>2015.0079700287647</v>
      </c>
      <c r="F24" s="49">
        <v>1971.7038662323262</v>
      </c>
      <c r="G24" s="49">
        <v>1936.5622543368604</v>
      </c>
      <c r="H24" s="49">
        <v>1882.6803927774467</v>
      </c>
      <c r="I24" s="49">
        <v>1834.4416628613599</v>
      </c>
      <c r="J24" s="49">
        <v>1806.0049184269124</v>
      </c>
      <c r="K24" s="49">
        <v>1776.4552784517891</v>
      </c>
      <c r="L24" s="49">
        <v>1731.8312486267828</v>
      </c>
    </row>
    <row r="25" spans="2:12" ht="12.75">
      <c r="B25" t="s">
        <v>48</v>
      </c>
      <c r="C25" s="49">
        <v>-33.00269318370464</v>
      </c>
      <c r="D25" s="49">
        <v>-33.54239671511562</v>
      </c>
      <c r="E25" s="49">
        <v>-34.088847245861686</v>
      </c>
      <c r="F25" s="49">
        <v>-34.60237645767492</v>
      </c>
      <c r="G25" s="49">
        <v>-35.01910934616411</v>
      </c>
      <c r="H25" s="49">
        <v>-35.6580767296644</v>
      </c>
      <c r="I25" s="49">
        <v>-36.230124059615534</v>
      </c>
      <c r="J25" s="49">
        <v>-36.56734611655041</v>
      </c>
      <c r="K25" s="49">
        <v>-36.91776563792237</v>
      </c>
      <c r="L25" s="49">
        <v>-37.44694742105514</v>
      </c>
    </row>
    <row r="26" spans="2:12" ht="12.75">
      <c r="B26" t="s">
        <v>49</v>
      </c>
      <c r="C26" s="49">
        <v>21.346354831796013</v>
      </c>
      <c r="D26" s="49">
        <v>21.319312246755683</v>
      </c>
      <c r="E26" s="49">
        <v>21.29193159406771</v>
      </c>
      <c r="F26" s="49">
        <v>21.266200509179587</v>
      </c>
      <c r="G26" s="49">
        <v>21.24531953671937</v>
      </c>
      <c r="H26" s="49">
        <v>21.213303200340896</v>
      </c>
      <c r="I26" s="49">
        <v>21.184639984951406</v>
      </c>
      <c r="J26" s="49">
        <v>21.167743011666285</v>
      </c>
      <c r="K26" s="49">
        <v>21.150184761339997</v>
      </c>
      <c r="L26" s="49">
        <v>21.12366938291594</v>
      </c>
    </row>
    <row r="27" spans="2:12" ht="12.75">
      <c r="B27" t="s">
        <v>50</v>
      </c>
      <c r="C27" s="49">
        <v>826.1335172724891</v>
      </c>
      <c r="D27" s="49">
        <v>825.4325080555012</v>
      </c>
      <c r="E27" s="49">
        <v>824.7227353073416</v>
      </c>
      <c r="F27" s="49">
        <v>824.0557233466591</v>
      </c>
      <c r="G27" s="49">
        <v>823.5144380319434</v>
      </c>
      <c r="H27" s="49">
        <v>822.6844971493678</v>
      </c>
      <c r="I27" s="49">
        <v>821.9414772736209</v>
      </c>
      <c r="J27" s="49">
        <v>821.5034668543357</v>
      </c>
      <c r="K27" s="49">
        <v>821.0483145345944</v>
      </c>
      <c r="L27" s="49">
        <v>820.3609717883493</v>
      </c>
    </row>
    <row r="28" spans="2:12" ht="12.75">
      <c r="B28" t="s">
        <v>51</v>
      </c>
      <c r="C28" s="49">
        <v>-1237.156749158772</v>
      </c>
      <c r="D28" s="49">
        <v>-1264.109580337987</v>
      </c>
      <c r="E28" s="49">
        <v>-1291.3993571243016</v>
      </c>
      <c r="F28" s="49">
        <v>-1317.0450409970977</v>
      </c>
      <c r="G28" s="49">
        <v>-1337.8567098792907</v>
      </c>
      <c r="H28" s="49">
        <v>-1369.76678460399</v>
      </c>
      <c r="I28" s="49">
        <v>-1398.3348672889126</v>
      </c>
      <c r="J28" s="49">
        <v>-1415.1757598187637</v>
      </c>
      <c r="K28" s="49">
        <v>-1432.6757346229824</v>
      </c>
      <c r="L28" s="49">
        <v>-1459.1031089753515</v>
      </c>
    </row>
    <row r="29" spans="2:12" ht="12.75">
      <c r="B29" t="s">
        <v>52</v>
      </c>
      <c r="C29" s="49">
        <v>-147.6114065650517</v>
      </c>
      <c r="D29" s="49">
        <v>-153.7211926475445</v>
      </c>
      <c r="E29" s="49">
        <v>-159.90735903929414</v>
      </c>
      <c r="F29" s="49">
        <v>-165.72083523258004</v>
      </c>
      <c r="G29" s="49">
        <v>-170.43851568864767</v>
      </c>
      <c r="H29" s="49">
        <v>-177.67203149809706</v>
      </c>
      <c r="I29" s="49">
        <v>-184.14796988213033</v>
      </c>
      <c r="J29" s="49">
        <v>-187.96553732472944</v>
      </c>
      <c r="K29" s="49">
        <v>-191.9325084303565</v>
      </c>
      <c r="L29" s="49">
        <v>-197.92318165282114</v>
      </c>
    </row>
    <row r="30" spans="2:12" ht="12.75">
      <c r="B30" t="s">
        <v>53</v>
      </c>
      <c r="C30" s="49">
        <v>-19.03717943316178</v>
      </c>
      <c r="D30" s="49">
        <v>-19.348500479325818</v>
      </c>
      <c r="E30" s="49">
        <v>-19.663713445348115</v>
      </c>
      <c r="F30" s="49">
        <v>-19.959936171628094</v>
      </c>
      <c r="G30" s="49">
        <v>-20.20032318276407</v>
      </c>
      <c r="H30" s="49">
        <v>-20.56890330632923</v>
      </c>
      <c r="I30" s="49">
        <v>-20.898881457019005</v>
      </c>
      <c r="J30" s="49">
        <v>-21.093403666796082</v>
      </c>
      <c r="K30" s="49">
        <v>-21.29553866432818</v>
      </c>
      <c r="L30" s="49">
        <v>-21.600790375216828</v>
      </c>
    </row>
    <row r="31" spans="2:12" ht="12.75">
      <c r="B31" t="s">
        <v>54</v>
      </c>
      <c r="C31" s="49">
        <v>-16.95026947486966</v>
      </c>
      <c r="D31" s="49">
        <v>-17.227462619169522</v>
      </c>
      <c r="E31" s="49">
        <v>-17.508121039961825</v>
      </c>
      <c r="F31" s="49">
        <v>-17.771870985307185</v>
      </c>
      <c r="G31" s="49">
        <v>-17.98590608600679</v>
      </c>
      <c r="H31" s="49">
        <v>-18.314081404175372</v>
      </c>
      <c r="I31" s="49">
        <v>-18.607886407939095</v>
      </c>
      <c r="J31" s="49">
        <v>-18.78108453774319</v>
      </c>
      <c r="K31" s="49">
        <v>-18.96106091977502</v>
      </c>
      <c r="L31" s="49">
        <v>-19.232850066659594</v>
      </c>
    </row>
    <row r="32" spans="2:12" ht="12.75">
      <c r="B32" t="s">
        <v>55</v>
      </c>
      <c r="C32" s="49">
        <v>-95.67233022526163</v>
      </c>
      <c r="D32" s="49">
        <v>-97.23689025051392</v>
      </c>
      <c r="E32" s="49">
        <v>-98.82100932038186</v>
      </c>
      <c r="F32" s="49">
        <v>-100.30969195786955</v>
      </c>
      <c r="G32" s="49">
        <v>-101.51776931996042</v>
      </c>
      <c r="H32" s="49">
        <v>-103.37008780127744</v>
      </c>
      <c r="I32" s="49">
        <v>-105.02841007064262</v>
      </c>
      <c r="J32" s="49">
        <v>-106.00599150045895</v>
      </c>
      <c r="K32" s="49">
        <v>-107.02183138902386</v>
      </c>
      <c r="L32" s="49">
        <v>-108.5558896558222</v>
      </c>
    </row>
    <row r="33" spans="2:12" ht="12.75">
      <c r="B33" t="s">
        <v>56</v>
      </c>
      <c r="C33" s="49">
        <v>-28.830335645542164</v>
      </c>
      <c r="D33" s="49">
        <v>-29.301807287963925</v>
      </c>
      <c r="E33" s="49">
        <v>-29.779172941954634</v>
      </c>
      <c r="F33" s="49">
        <v>-30.2277793468306</v>
      </c>
      <c r="G33" s="49">
        <v>-30.59182688024862</v>
      </c>
      <c r="H33" s="49">
        <v>-31.15001296616367</v>
      </c>
      <c r="I33" s="49">
        <v>-31.649739350184067</v>
      </c>
      <c r="J33" s="49">
        <v>-31.94432818977953</v>
      </c>
      <c r="K33" s="49">
        <v>-32.25044600754878</v>
      </c>
      <c r="L33" s="49">
        <v>-32.71272611118461</v>
      </c>
    </row>
    <row r="34" spans="2:12" ht="12.75">
      <c r="B34" t="s">
        <v>57</v>
      </c>
      <c r="C34" s="49">
        <v>-18.9762132248447</v>
      </c>
      <c r="D34" s="49">
        <v>-20.954575691530096</v>
      </c>
      <c r="E34" s="49">
        <v>-22.95767027403548</v>
      </c>
      <c r="F34" s="49">
        <v>-24.84008693256986</v>
      </c>
      <c r="G34" s="49">
        <v>-26.367682468335573</v>
      </c>
      <c r="H34" s="49">
        <v>-28.709911146455084</v>
      </c>
      <c r="I34" s="49">
        <v>-30.806834551392285</v>
      </c>
      <c r="J34" s="49">
        <v>-32.04297147018221</v>
      </c>
      <c r="K34" s="49">
        <v>-33.32748563088029</v>
      </c>
      <c r="L34" s="49">
        <v>-35.26727908575455</v>
      </c>
    </row>
    <row r="35" spans="2:12" ht="12.75">
      <c r="B35" t="s">
        <v>58</v>
      </c>
      <c r="C35" s="49">
        <v>-95.18383466215737</v>
      </c>
      <c r="D35" s="49">
        <v>-96.7404061641998</v>
      </c>
      <c r="E35" s="49">
        <v>-98.31643684387971</v>
      </c>
      <c r="F35" s="49">
        <v>-99.79751838226622</v>
      </c>
      <c r="G35" s="49">
        <v>-100.99942739421991</v>
      </c>
      <c r="H35" s="49">
        <v>-102.84228807977249</v>
      </c>
      <c r="I35" s="49">
        <v>-104.49214308311755</v>
      </c>
      <c r="J35" s="49">
        <v>-105.46473305730701</v>
      </c>
      <c r="K35" s="49">
        <v>-106.47538614549589</v>
      </c>
      <c r="L35" s="49">
        <v>-108.00161162871814</v>
      </c>
    </row>
    <row r="36" spans="2:12" ht="12.75">
      <c r="B36" t="s">
        <v>59</v>
      </c>
      <c r="C36" s="49">
        <v>303.3564571828862</v>
      </c>
      <c r="D36" s="49">
        <v>332.16849423772993</v>
      </c>
      <c r="E36" s="49">
        <v>330.9656802035321</v>
      </c>
      <c r="F36" s="49">
        <v>329.8353305960457</v>
      </c>
      <c r="G36" s="49">
        <v>328.91804323226137</v>
      </c>
      <c r="H36" s="49">
        <v>327.51158666752985</v>
      </c>
      <c r="I36" s="49">
        <v>326.25243049880726</v>
      </c>
      <c r="J36" s="49">
        <v>325.5101575941244</v>
      </c>
      <c r="K36" s="49">
        <v>324.7388352246729</v>
      </c>
      <c r="L36" s="49">
        <v>323.5740321188457</v>
      </c>
    </row>
    <row r="37" spans="2:12" ht="12.75">
      <c r="B37" t="s">
        <v>60</v>
      </c>
      <c r="C37" s="49">
        <v>-26.52162425986411</v>
      </c>
      <c r="D37" s="49">
        <v>-27.117238657857484</v>
      </c>
      <c r="E37" s="49">
        <v>-27.720299014073014</v>
      </c>
      <c r="F37" s="49">
        <v>-28.28702755028717</v>
      </c>
      <c r="G37" s="49">
        <v>-28.74693209797951</v>
      </c>
      <c r="H37" s="49">
        <v>-29.452093638179115</v>
      </c>
      <c r="I37" s="49">
        <v>-30.083402507257297</v>
      </c>
      <c r="J37" s="49">
        <v>-30.45555925766108</v>
      </c>
      <c r="K37" s="49">
        <v>-30.842280670658752</v>
      </c>
      <c r="L37" s="49">
        <v>-31.426283314417027</v>
      </c>
    </row>
    <row r="38" spans="2:12" ht="12.75">
      <c r="B38" t="s">
        <v>61</v>
      </c>
      <c r="C38" s="49">
        <v>-506.2883926174575</v>
      </c>
      <c r="D38" s="49">
        <v>-516.6611123080329</v>
      </c>
      <c r="E38" s="49">
        <v>-492.3635045480401</v>
      </c>
      <c r="F38" s="49">
        <v>-502.23317235090775</v>
      </c>
      <c r="G38" s="49">
        <v>-510.2424833643842</v>
      </c>
      <c r="H38" s="49">
        <v>-522.5229839998749</v>
      </c>
      <c r="I38" s="49">
        <v>-533.5173285946053</v>
      </c>
      <c r="J38" s="49">
        <v>-539.9984977300378</v>
      </c>
      <c r="K38" s="49">
        <v>-546.7333127863601</v>
      </c>
      <c r="L38" s="49">
        <v>-556.9038119258503</v>
      </c>
    </row>
    <row r="39" spans="2:12" ht="12.75">
      <c r="B39" t="s">
        <v>62</v>
      </c>
      <c r="C39" s="49">
        <v>1927.7078707522112</v>
      </c>
      <c r="D39" s="49">
        <v>1921.6540011984916</v>
      </c>
      <c r="E39" s="49">
        <v>1915.524450365187</v>
      </c>
      <c r="F39" s="49">
        <v>1909.7641788838903</v>
      </c>
      <c r="G39" s="49">
        <v>1905.089674459095</v>
      </c>
      <c r="H39" s="49">
        <v>1897.9223595099425</v>
      </c>
      <c r="I39" s="49">
        <v>1891.5056886665554</v>
      </c>
      <c r="J39" s="49">
        <v>1887.7230594553225</v>
      </c>
      <c r="K39" s="49">
        <v>1883.792393917677</v>
      </c>
      <c r="L39" s="49">
        <v>1877.8565471076417</v>
      </c>
    </row>
    <row r="40" spans="2:12" ht="12.75">
      <c r="B40" t="s">
        <v>63</v>
      </c>
      <c r="C40" s="49">
        <v>602.9439809802998</v>
      </c>
      <c r="D40" s="49">
        <v>601.7983326342371</v>
      </c>
      <c r="E40" s="49">
        <v>600.6383621869109</v>
      </c>
      <c r="F40" s="49">
        <v>599.5482750225178</v>
      </c>
      <c r="G40" s="49">
        <v>598.6636609396724</v>
      </c>
      <c r="H40" s="49">
        <v>597.3073015988666</v>
      </c>
      <c r="I40" s="49">
        <v>596.0929958934457</v>
      </c>
      <c r="J40" s="49">
        <v>595.3771623491048</v>
      </c>
      <c r="K40" s="49">
        <v>594.6333140662553</v>
      </c>
      <c r="L40" s="49">
        <v>593.5100006185414</v>
      </c>
    </row>
    <row r="41" spans="2:12" ht="12.75">
      <c r="B41" t="s">
        <v>64</v>
      </c>
      <c r="C41" s="49">
        <v>-9.847139906047259</v>
      </c>
      <c r="D41" s="49">
        <v>-10.008173314806024</v>
      </c>
      <c r="E41" s="49">
        <v>-10.171219851585247</v>
      </c>
      <c r="F41" s="49">
        <v>-10.324443528405173</v>
      </c>
      <c r="G41" s="49">
        <v>-10.448785715679463</v>
      </c>
      <c r="H41" s="49">
        <v>-10.639436859987743</v>
      </c>
      <c r="I41" s="49">
        <v>-10.810120811735382</v>
      </c>
      <c r="J41" s="49">
        <v>-10.910739047815653</v>
      </c>
      <c r="K41" s="49">
        <v>-11.015295061882519</v>
      </c>
      <c r="L41" s="49">
        <v>-11.173189056328185</v>
      </c>
    </row>
    <row r="42" spans="2:12" ht="12.75">
      <c r="B42" t="s">
        <v>65</v>
      </c>
      <c r="C42" s="49">
        <v>-21.181833298624937</v>
      </c>
      <c r="D42" s="49">
        <v>-21.528226551120795</v>
      </c>
      <c r="E42" s="49">
        <v>-21.878950171880437</v>
      </c>
      <c r="F42" s="49">
        <v>-22.208544187073507</v>
      </c>
      <c r="G42" s="49">
        <v>-22.476012254752018</v>
      </c>
      <c r="H42" s="49">
        <v>-22.886115167421114</v>
      </c>
      <c r="I42" s="49">
        <v>-23.253267360561864</v>
      </c>
      <c r="J42" s="49">
        <v>-23.469703678496693</v>
      </c>
      <c r="K42" s="49">
        <v>-23.69461041095542</v>
      </c>
      <c r="L42" s="49">
        <v>-24.034250580701382</v>
      </c>
    </row>
    <row r="43" spans="2:12" ht="12.75">
      <c r="B43" t="s">
        <v>66</v>
      </c>
      <c r="C43" s="49">
        <v>-13.890001531729682</v>
      </c>
      <c r="D43" s="49">
        <v>-14.117149141661098</v>
      </c>
      <c r="E43" s="49">
        <v>-14.347136393514383</v>
      </c>
      <c r="F43" s="49">
        <v>-14.563267892206609</v>
      </c>
      <c r="G43" s="49">
        <v>-14.738660258739136</v>
      </c>
      <c r="H43" s="49">
        <v>-15.007585521478804</v>
      </c>
      <c r="I43" s="49">
        <v>-15.24834582079784</v>
      </c>
      <c r="J43" s="49">
        <v>-15.390274082872866</v>
      </c>
      <c r="K43" s="49">
        <v>-15.537756825008827</v>
      </c>
      <c r="L43" s="49">
        <v>-15.76047609635323</v>
      </c>
    </row>
    <row r="44" spans="2:12" ht="12.75">
      <c r="B44" t="s">
        <v>67</v>
      </c>
      <c r="C44" s="49">
        <v>-29.5575171489827</v>
      </c>
      <c r="D44" s="49">
        <v>-30.04088062166204</v>
      </c>
      <c r="E44" s="49">
        <v>-30.53028676932676</v>
      </c>
      <c r="F44" s="49">
        <v>-30.990208279373945</v>
      </c>
      <c r="G44" s="49">
        <v>-31.36343810730041</v>
      </c>
      <c r="H44" s="49">
        <v>-31.93570320367672</v>
      </c>
      <c r="I44" s="49">
        <v>-32.44803408137033</v>
      </c>
      <c r="J44" s="49">
        <v>-32.75005327342189</v>
      </c>
      <c r="K44" s="49">
        <v>-33.063892236643355</v>
      </c>
      <c r="L44" s="49">
        <v>-33.5378323342836</v>
      </c>
    </row>
    <row r="45" spans="2:12" ht="12.75">
      <c r="B45" t="s">
        <v>68</v>
      </c>
      <c r="C45" s="49">
        <v>-995.0531951713028</v>
      </c>
      <c r="D45" s="49">
        <v>-1018.1122432518707</v>
      </c>
      <c r="E45" s="49">
        <v>-1041.4595595630742</v>
      </c>
      <c r="F45" s="49">
        <v>-1063.4002994263465</v>
      </c>
      <c r="G45" s="49">
        <v>-1081.2053778687712</v>
      </c>
      <c r="H45" s="49">
        <v>-1108.5055135182974</v>
      </c>
      <c r="I45" s="49">
        <v>-1132.9464632582747</v>
      </c>
      <c r="J45" s="49">
        <v>-1147.354409792106</v>
      </c>
      <c r="K45" s="49">
        <v>-1162.3262232441339</v>
      </c>
      <c r="L45" s="49">
        <v>-1184.9357254438282</v>
      </c>
    </row>
    <row r="46" spans="2:12" ht="12.75">
      <c r="B46" t="s">
        <v>69</v>
      </c>
      <c r="C46" s="49">
        <v>-68.1146984860615</v>
      </c>
      <c r="D46" s="49">
        <v>-69.22859980039644</v>
      </c>
      <c r="E46" s="49">
        <v>-70.35642633661666</v>
      </c>
      <c r="F46" s="49">
        <v>-71.41630612375218</v>
      </c>
      <c r="G46" s="49">
        <v>-72.27640668859583</v>
      </c>
      <c r="H46" s="49">
        <v>-73.59517999074076</v>
      </c>
      <c r="I46" s="49">
        <v>-74.77583610212191</v>
      </c>
      <c r="J46" s="49">
        <v>-75.47183320160438</v>
      </c>
      <c r="K46" s="49">
        <v>-76.19506872390008</v>
      </c>
      <c r="L46" s="49">
        <v>-77.28725406167737</v>
      </c>
    </row>
    <row r="47" spans="2:12" ht="12.75">
      <c r="B47" t="s">
        <v>70</v>
      </c>
      <c r="C47" s="49">
        <v>-321.3874090291083</v>
      </c>
      <c r="D47" s="49">
        <v>-326.74127938777775</v>
      </c>
      <c r="E47" s="49">
        <v>-332.16208012145455</v>
      </c>
      <c r="F47" s="49">
        <v>-337.25630068037873</v>
      </c>
      <c r="G47" s="49">
        <v>-341.39029968040745</v>
      </c>
      <c r="H47" s="49">
        <v>-347.7288695351113</v>
      </c>
      <c r="I47" s="49">
        <v>-353.40359105411727</v>
      </c>
      <c r="J47" s="49">
        <v>-356.7488409363871</v>
      </c>
      <c r="K47" s="49">
        <v>-360.22500994285576</v>
      </c>
      <c r="L47" s="49">
        <v>-365.4745043377793</v>
      </c>
    </row>
    <row r="48" spans="2:12" ht="12.75">
      <c r="B48" t="s">
        <v>71</v>
      </c>
      <c r="C48" s="49">
        <v>-35.80296259457575</v>
      </c>
      <c r="D48" s="49">
        <v>-36.38845982171746</v>
      </c>
      <c r="E48" s="49">
        <v>-36.98127652922628</v>
      </c>
      <c r="F48" s="49">
        <v>-37.53837855297413</v>
      </c>
      <c r="G48" s="49">
        <v>-37.990471112070935</v>
      </c>
      <c r="H48" s="49">
        <v>-38.68365470176387</v>
      </c>
      <c r="I48" s="49">
        <v>-39.30424008982789</v>
      </c>
      <c r="J48" s="49">
        <v>-39.67007534525083</v>
      </c>
      <c r="K48" s="49">
        <v>-40.05022786632703</v>
      </c>
      <c r="L48" s="49">
        <v>-40.62431057775217</v>
      </c>
    </row>
    <row r="49" spans="2:12" ht="12.75">
      <c r="B49" t="s">
        <v>72</v>
      </c>
      <c r="C49" s="49">
        <v>-6.65874291742599</v>
      </c>
      <c r="D49" s="49">
        <v>-6.767635456810231</v>
      </c>
      <c r="E49" s="49">
        <v>-6.877889295218961</v>
      </c>
      <c r="F49" s="49">
        <v>-6.98150080907387</v>
      </c>
      <c r="G49" s="49">
        <v>-7.0655823461241845</v>
      </c>
      <c r="H49" s="49">
        <v>-7.194502719854459</v>
      </c>
      <c r="I49" s="49">
        <v>-7.30992106118623</v>
      </c>
      <c r="J49" s="49">
        <v>-7.377960204862046</v>
      </c>
      <c r="K49" s="49">
        <v>-7.448662116765875</v>
      </c>
      <c r="L49" s="49">
        <v>-7.5554317501061625</v>
      </c>
    </row>
    <row r="50" spans="2:12" ht="12.75">
      <c r="B50" t="s">
        <v>73</v>
      </c>
      <c r="C50" s="49">
        <v>-103.16794853428206</v>
      </c>
      <c r="D50" s="49">
        <v>-105.01534930308686</v>
      </c>
      <c r="E50" s="49">
        <v>-106.88584499536974</v>
      </c>
      <c r="F50" s="49">
        <v>-108.64365128251276</v>
      </c>
      <c r="G50" s="49">
        <v>-110.07012454750779</v>
      </c>
      <c r="H50" s="49">
        <v>-112.25730466921941</v>
      </c>
      <c r="I50" s="49">
        <v>-114.21541799558882</v>
      </c>
      <c r="J50" s="49">
        <v>-115.36972633522619</v>
      </c>
      <c r="K50" s="49">
        <v>-116.56920948756789</v>
      </c>
      <c r="L50" s="49">
        <v>-118.38059439817086</v>
      </c>
    </row>
    <row r="51" spans="2:12" ht="12.75">
      <c r="B51" t="s">
        <v>74</v>
      </c>
      <c r="C51" s="49">
        <v>-98.734892865298</v>
      </c>
      <c r="D51" s="49">
        <v>-100.34953595082644</v>
      </c>
      <c r="E51" s="49">
        <v>-101.98436418466399</v>
      </c>
      <c r="F51" s="49">
        <v>-103.5207009747965</v>
      </c>
      <c r="G51" s="49">
        <v>-104.76745004674017</v>
      </c>
      <c r="H51" s="49">
        <v>-106.67906301126851</v>
      </c>
      <c r="I51" s="49">
        <v>-108.39046975986966</v>
      </c>
      <c r="J51" s="49">
        <v>-109.39934450466534</v>
      </c>
      <c r="K51" s="49">
        <v>-110.44770239800397</v>
      </c>
      <c r="L51" s="49">
        <v>-112.03086733466677</v>
      </c>
    </row>
    <row r="52" spans="2:12" ht="12.75">
      <c r="B52" t="s">
        <v>75</v>
      </c>
      <c r="C52" s="49">
        <v>-2.9651142408358497</v>
      </c>
      <c r="D52" s="49">
        <v>-3.0136036964662836</v>
      </c>
      <c r="E52" s="49">
        <v>-3.0626993336498423</v>
      </c>
      <c r="F52" s="49">
        <v>-3.1088371676307514</v>
      </c>
      <c r="G52" s="49">
        <v>-3.1462783732743578</v>
      </c>
      <c r="H52" s="49">
        <v>-3.2036861514123496</v>
      </c>
      <c r="I52" s="49">
        <v>-3.2550815231484886</v>
      </c>
      <c r="J52" s="49">
        <v>-3.2853791087962945</v>
      </c>
      <c r="K52" s="49">
        <v>-3.3168624155465425</v>
      </c>
      <c r="L52" s="49">
        <v>-3.3644065487608774</v>
      </c>
    </row>
    <row r="53" spans="2:12" ht="12.75">
      <c r="B53" t="s">
        <v>76</v>
      </c>
      <c r="C53" s="49">
        <v>-73.21004230246515</v>
      </c>
      <c r="D53" s="49">
        <v>-74.40726939376498</v>
      </c>
      <c r="E53" s="49">
        <v>-75.61946338803806</v>
      </c>
      <c r="F53" s="49">
        <v>-76.75862785292367</v>
      </c>
      <c r="G53" s="49">
        <v>-77.68306854100017</v>
      </c>
      <c r="H53" s="49">
        <v>-79.10049314073099</v>
      </c>
      <c r="I53" s="49">
        <v>-80.36946864499114</v>
      </c>
      <c r="J53" s="49">
        <v>-81.1175300506499</v>
      </c>
      <c r="K53" s="49">
        <v>-81.89486745885627</v>
      </c>
      <c r="L53" s="49">
        <v>-83.0687541023855</v>
      </c>
    </row>
    <row r="54" spans="2:12" ht="12.75">
      <c r="B54" t="s">
        <v>77</v>
      </c>
      <c r="C54" s="49">
        <v>-29.920083323619988</v>
      </c>
      <c r="D54" s="49">
        <v>-30.409375956193426</v>
      </c>
      <c r="E54" s="49">
        <v>-30.904785385998128</v>
      </c>
      <c r="F54" s="49">
        <v>-31.370348505984694</v>
      </c>
      <c r="G54" s="49">
        <v>-31.74815654358587</v>
      </c>
      <c r="H54" s="49">
        <v>-32.327441308286346</v>
      </c>
      <c r="I54" s="49">
        <v>-32.84605667346034</v>
      </c>
      <c r="J54" s="49">
        <v>-33.1517805725946</v>
      </c>
      <c r="K54" s="49">
        <v>-33.46946922967817</v>
      </c>
      <c r="L54" s="49">
        <v>-33.949222895736305</v>
      </c>
    </row>
    <row r="55" spans="2:12" ht="12.75">
      <c r="B55" t="s">
        <v>78</v>
      </c>
      <c r="C55" s="49">
        <v>-1.6910432398546162</v>
      </c>
      <c r="D55" s="49">
        <v>-1.7186974074474846</v>
      </c>
      <c r="E55" s="49">
        <v>-1.7466972882690102</v>
      </c>
      <c r="F55" s="49">
        <v>-1.7730102954309053</v>
      </c>
      <c r="G55" s="49">
        <v>-1.7943635022732085</v>
      </c>
      <c r="H55" s="49">
        <v>-1.8271039052561167</v>
      </c>
      <c r="I55" s="49">
        <v>-1.8564153546219637</v>
      </c>
      <c r="J55" s="49">
        <v>-1.8736944620128466</v>
      </c>
      <c r="K55" s="49">
        <v>-1.8916498015795502</v>
      </c>
      <c r="L55" s="49">
        <v>-1.9187648394959929</v>
      </c>
    </row>
    <row r="56" spans="2:12" ht="12.75">
      <c r="B56" t="s">
        <v>79</v>
      </c>
      <c r="C56" s="49">
        <v>3.2252248754222665</v>
      </c>
      <c r="D56" s="49">
        <v>3.181483427643162</v>
      </c>
      <c r="E56" s="49">
        <v>3.1371951546129604</v>
      </c>
      <c r="F56" s="49">
        <v>3.095575061554001</v>
      </c>
      <c r="G56" s="49">
        <v>3.0618000372697813</v>
      </c>
      <c r="H56" s="49">
        <v>3.0100135344747008</v>
      </c>
      <c r="I56" s="49">
        <v>2.9636507131219907</v>
      </c>
      <c r="J56" s="49">
        <v>2.9363198172969884</v>
      </c>
      <c r="K56" s="49">
        <v>2.9079193042323466</v>
      </c>
      <c r="L56" s="49">
        <v>2.8650306144510505</v>
      </c>
    </row>
    <row r="57" spans="2:12" ht="12.75">
      <c r="B57" t="s">
        <v>80</v>
      </c>
      <c r="C57" s="49">
        <v>-3631.537774362468</v>
      </c>
      <c r="D57" s="49">
        <v>-3719.2755776748213</v>
      </c>
      <c r="E57" s="49">
        <v>-3808.1102181693655</v>
      </c>
      <c r="F57" s="49">
        <v>-3891.5929496301474</v>
      </c>
      <c r="G57" s="49">
        <v>-3959.3398256019677</v>
      </c>
      <c r="H57" s="49">
        <v>-4063.214622326001</v>
      </c>
      <c r="I57" s="49">
        <v>-4156.210449107781</v>
      </c>
      <c r="J57" s="49">
        <v>-4211.031514344446</v>
      </c>
      <c r="K57" s="49">
        <v>-4267.998047364092</v>
      </c>
      <c r="L57" s="49">
        <v>-4354.025365146506</v>
      </c>
    </row>
    <row r="58" spans="2:12" ht="12.75">
      <c r="B58" t="s">
        <v>81</v>
      </c>
      <c r="C58" s="49">
        <v>-31.729011789329856</v>
      </c>
      <c r="D58" s="49">
        <v>-32.247886404063934</v>
      </c>
      <c r="E58" s="49">
        <v>-32.77324762945897</v>
      </c>
      <c r="F58" s="49">
        <v>-33.26695807681824</v>
      </c>
      <c r="G58" s="49">
        <v>-33.66760788616178</v>
      </c>
      <c r="H58" s="49">
        <v>-34.28191543770696</v>
      </c>
      <c r="I58" s="49">
        <v>-34.831885598476624</v>
      </c>
      <c r="J58" s="49">
        <v>-35.156093158161234</v>
      </c>
      <c r="K58" s="49">
        <v>-35.4929888491563</v>
      </c>
      <c r="L58" s="49">
        <v>-36.001747784139475</v>
      </c>
    </row>
    <row r="59" spans="2:12" ht="12.75">
      <c r="B59" t="s">
        <v>82</v>
      </c>
      <c r="C59" s="49">
        <v>-9.270412861101073</v>
      </c>
      <c r="D59" s="49">
        <v>-9.422014869183382</v>
      </c>
      <c r="E59" s="49">
        <v>-9.575512100454349</v>
      </c>
      <c r="F59" s="49">
        <v>-9.719761776783647</v>
      </c>
      <c r="G59" s="49">
        <v>-9.836821493928229</v>
      </c>
      <c r="H59" s="49">
        <v>-10.016306586761502</v>
      </c>
      <c r="I59" s="49">
        <v>-10.17699392507109</v>
      </c>
      <c r="J59" s="49">
        <v>-10.271719154804753</v>
      </c>
      <c r="K59" s="49">
        <v>-10.370151534841893</v>
      </c>
      <c r="L59" s="49">
        <v>-10.518797997750461</v>
      </c>
    </row>
    <row r="60" spans="2:12" ht="12.75">
      <c r="B60" t="s">
        <v>83</v>
      </c>
      <c r="C60" s="49">
        <v>-1273.40979026689</v>
      </c>
      <c r="D60" s="49">
        <v>-1294.885127365756</v>
      </c>
      <c r="E60" s="49">
        <v>-1316.6289342386629</v>
      </c>
      <c r="F60" s="49">
        <v>-1337.0627692831968</v>
      </c>
      <c r="G60" s="49">
        <v>-1353.6449829238825</v>
      </c>
      <c r="H60" s="49">
        <v>-1379.0701268357168</v>
      </c>
      <c r="I60" s="49">
        <v>-1401.8324556555594</v>
      </c>
      <c r="J60" s="49">
        <v>-1415.250854699413</v>
      </c>
      <c r="K60" s="49">
        <v>-1429.1943939010414</v>
      </c>
      <c r="L60" s="49">
        <v>-1450.2510602334717</v>
      </c>
    </row>
    <row r="61" spans="2:12" ht="12.75">
      <c r="B61" t="s">
        <v>84</v>
      </c>
      <c r="C61" s="49">
        <v>-58.23118037527863</v>
      </c>
      <c r="D61" s="49">
        <v>-59.1998066943562</v>
      </c>
      <c r="E61" s="49">
        <v>-60.180542108057786</v>
      </c>
      <c r="F61" s="49">
        <v>-61.102192386826644</v>
      </c>
      <c r="G61" s="49">
        <v>-61.85011864693566</v>
      </c>
      <c r="H61" s="49">
        <v>-62.99689755177707</v>
      </c>
      <c r="I61" s="49">
        <v>-64.02357250811858</v>
      </c>
      <c r="J61" s="49">
        <v>-64.628797674733</v>
      </c>
      <c r="K61" s="49">
        <v>-65.25770882940354</v>
      </c>
      <c r="L61" s="49">
        <v>-66.2074513693101</v>
      </c>
    </row>
    <row r="62" spans="2:12" ht="12.75">
      <c r="B62" t="s">
        <v>85</v>
      </c>
      <c r="C62" s="49">
        <v>6.837416481572259</v>
      </c>
      <c r="D62" s="49">
        <v>6.735002462757562</v>
      </c>
      <c r="E62" s="49">
        <v>6.631308134890521</v>
      </c>
      <c r="F62" s="49">
        <v>6.533860948982654</v>
      </c>
      <c r="G62" s="49">
        <v>6.454781811273742</v>
      </c>
      <c r="H62" s="49">
        <v>6.333531506565348</v>
      </c>
      <c r="I62" s="49">
        <v>6.224979935929245</v>
      </c>
      <c r="J62" s="49">
        <v>6.16098875545027</v>
      </c>
      <c r="K62" s="49">
        <v>6.094493227134934</v>
      </c>
      <c r="L62" s="49">
        <v>5.994075812869609</v>
      </c>
    </row>
    <row r="63" spans="2:12" ht="12.75">
      <c r="B63" t="s">
        <v>86</v>
      </c>
      <c r="C63" s="49">
        <v>-10.913440228962507</v>
      </c>
      <c r="D63" s="49">
        <v>-11.091911185821322</v>
      </c>
      <c r="E63" s="49">
        <v>-11.272613262836256</v>
      </c>
      <c r="F63" s="49">
        <v>-11.442428808729861</v>
      </c>
      <c r="G63" s="49">
        <v>-11.580235424834004</v>
      </c>
      <c r="H63" s="49">
        <v>-11.791531282092409</v>
      </c>
      <c r="I63" s="49">
        <v>-11.980697793710371</v>
      </c>
      <c r="J63" s="49">
        <v>-12.092211503872175</v>
      </c>
      <c r="K63" s="49">
        <v>-12.20808939542082</v>
      </c>
      <c r="L63" s="49">
        <v>-12.383080985601916</v>
      </c>
    </row>
    <row r="64" spans="2:12" ht="12.75">
      <c r="B64" t="s">
        <v>87</v>
      </c>
      <c r="C64" s="49">
        <v>-47.02612389693011</v>
      </c>
      <c r="D64" s="49">
        <v>-47.79515704808744</v>
      </c>
      <c r="E64" s="49">
        <v>-48.57380411847551</v>
      </c>
      <c r="F64" s="49">
        <v>-49.30554101658254</v>
      </c>
      <c r="G64" s="49">
        <v>-49.89935111374437</v>
      </c>
      <c r="H64" s="49">
        <v>-50.80982709142666</v>
      </c>
      <c r="I64" s="49">
        <v>-51.62494749579635</v>
      </c>
      <c r="J64" s="49">
        <v>-52.10546119635783</v>
      </c>
      <c r="K64" s="49">
        <v>-52.60478019848331</v>
      </c>
      <c r="L64" s="49">
        <v>-53.358820723572556</v>
      </c>
    </row>
    <row r="65" spans="2:12" ht="12.75">
      <c r="B65" t="s">
        <v>88</v>
      </c>
      <c r="C65" s="49">
        <v>-44.40480223739687</v>
      </c>
      <c r="D65" s="49">
        <v>-45.216005335078755</v>
      </c>
      <c r="E65" s="49">
        <v>-46.037349531423416</v>
      </c>
      <c r="F65" s="49">
        <v>-46.80921123535549</v>
      </c>
      <c r="G65" s="49">
        <v>-47.43558291975887</v>
      </c>
      <c r="H65" s="49">
        <v>-48.395984863874425</v>
      </c>
      <c r="I65" s="49">
        <v>-49.255802410118434</v>
      </c>
      <c r="J65" s="49">
        <v>-49.76266508799838</v>
      </c>
      <c r="K65" s="49">
        <v>-50.28936425648813</v>
      </c>
      <c r="L65" s="49">
        <v>-51.08475260718477</v>
      </c>
    </row>
    <row r="66" spans="2:12" ht="12.75">
      <c r="B66" t="s">
        <v>89</v>
      </c>
      <c r="C66" s="49">
        <v>1308.0276121173674</v>
      </c>
      <c r="D66" s="49">
        <v>1303.1547749489566</v>
      </c>
      <c r="E66" s="49">
        <v>1298.2210209489488</v>
      </c>
      <c r="F66" s="49">
        <v>1293.5845046307281</v>
      </c>
      <c r="G66" s="49">
        <v>1289.8219361275715</v>
      </c>
      <c r="H66" s="49">
        <v>1284.0528724944643</v>
      </c>
      <c r="I66" s="49">
        <v>1278.8880119196435</v>
      </c>
      <c r="J66" s="49">
        <v>1275.8433252029488</v>
      </c>
      <c r="K66" s="49">
        <v>1272.6794821504234</v>
      </c>
      <c r="L66" s="49">
        <v>1267.9016430005593</v>
      </c>
    </row>
    <row r="67" spans="2:12" ht="12.75">
      <c r="B67" t="s">
        <v>90</v>
      </c>
      <c r="C67" s="49">
        <v>-9.031666823689676</v>
      </c>
      <c r="D67" s="49">
        <v>-9.179364541937694</v>
      </c>
      <c r="E67" s="49">
        <v>-9.328908674649984</v>
      </c>
      <c r="F67" s="49">
        <v>-9.469443409785454</v>
      </c>
      <c r="G67" s="49">
        <v>-9.583488423698638</v>
      </c>
      <c r="H67" s="49">
        <v>-9.758351138291543</v>
      </c>
      <c r="I67" s="49">
        <v>-9.914900207264221</v>
      </c>
      <c r="J67" s="49">
        <v>-10.007185926095767</v>
      </c>
      <c r="K67" s="49">
        <v>-10.10308332295158</v>
      </c>
      <c r="L67" s="49">
        <v>-10.24790161180508</v>
      </c>
    </row>
    <row r="68" spans="2:12" ht="12.75">
      <c r="B68" t="s">
        <v>91</v>
      </c>
      <c r="C68" s="49">
        <v>1124.307413646618</v>
      </c>
      <c r="D68" s="49">
        <v>1113.2575980157171</v>
      </c>
      <c r="E68" s="49">
        <v>1102.0696452514167</v>
      </c>
      <c r="F68" s="49">
        <v>1091.5557190282857</v>
      </c>
      <c r="G68" s="49">
        <v>1083.0235873724118</v>
      </c>
      <c r="H68" s="49">
        <v>1069.9414573307963</v>
      </c>
      <c r="I68" s="49">
        <v>1058.2294392315557</v>
      </c>
      <c r="J68" s="49">
        <v>1051.3252013695912</v>
      </c>
      <c r="K68" s="49">
        <v>1044.1507604417993</v>
      </c>
      <c r="L68" s="49">
        <v>1033.3163656332983</v>
      </c>
    </row>
    <row r="69" spans="2:12" ht="12.75">
      <c r="B69" t="s">
        <v>92</v>
      </c>
      <c r="C69" s="49">
        <v>-93.94232998326964</v>
      </c>
      <c r="D69" s="49">
        <v>-95.47859876469079</v>
      </c>
      <c r="E69" s="49">
        <v>-97.03407291321352</v>
      </c>
      <c r="F69" s="49">
        <v>-98.49583636396206</v>
      </c>
      <c r="G69" s="49">
        <v>-99.68206859984097</v>
      </c>
      <c r="H69" s="49">
        <v>-101.50089242901166</v>
      </c>
      <c r="I69" s="49">
        <v>-103.12922799354224</v>
      </c>
      <c r="J69" s="49">
        <v>-104.0891322526848</v>
      </c>
      <c r="K69" s="49">
        <v>-105.08660315986394</v>
      </c>
      <c r="L69" s="49">
        <v>-106.59292173257786</v>
      </c>
    </row>
    <row r="70" spans="2:12" ht="12.75">
      <c r="B70" t="s">
        <v>143</v>
      </c>
      <c r="C70" s="49">
        <v>-39.48748565372053</v>
      </c>
      <c r="D70" s="49">
        <v>-40.133237057559775</v>
      </c>
      <c r="E70" s="49">
        <v>-40.78706119770472</v>
      </c>
      <c r="F70" s="49">
        <v>-41.401495215903395</v>
      </c>
      <c r="G70" s="49">
        <v>-41.90011312760083</v>
      </c>
      <c r="H70" s="49">
        <v>-42.66463301840845</v>
      </c>
      <c r="I70" s="49">
        <v>-43.349083545186915</v>
      </c>
      <c r="J70" s="49">
        <v>-43.752567317290364</v>
      </c>
      <c r="K70" s="49">
        <v>-44.171841760922476</v>
      </c>
      <c r="L70" s="49">
        <v>-44.80500396842326</v>
      </c>
    </row>
    <row r="71" spans="2:12" ht="12.75">
      <c r="B71" t="s">
        <v>367</v>
      </c>
      <c r="C71" s="49">
        <v>1570.5331636680203</v>
      </c>
      <c r="D71" s="49">
        <v>1569.5606835921803</v>
      </c>
      <c r="E71" s="49">
        <v>1568.5760462447215</v>
      </c>
      <c r="F71" s="49">
        <v>1567.6507291070989</v>
      </c>
      <c r="G71" s="49">
        <v>1566.8998271629455</v>
      </c>
      <c r="H71" s="49">
        <v>1565.748485707126</v>
      </c>
      <c r="I71" s="49">
        <v>1564.7177260429073</v>
      </c>
      <c r="J71" s="49">
        <v>1564.1100929398858</v>
      </c>
      <c r="K71" s="49">
        <v>1563.4786796122232</v>
      </c>
      <c r="L71" s="49">
        <v>1562.52515844617</v>
      </c>
    </row>
    <row r="72" spans="2:12" ht="12.75">
      <c r="B72" t="s">
        <v>144</v>
      </c>
      <c r="C72" s="49">
        <v>1784.3000730011345</v>
      </c>
      <c r="D72" s="49">
        <v>1783.176601258917</v>
      </c>
      <c r="E72" s="49">
        <v>1782.0390846519608</v>
      </c>
      <c r="F72" s="49">
        <v>1780.9700985796128</v>
      </c>
      <c r="G72" s="49">
        <v>1780.1026081945745</v>
      </c>
      <c r="H72" s="49">
        <v>1778.7725042434581</v>
      </c>
      <c r="I72" s="49">
        <v>1777.5817041596956</v>
      </c>
      <c r="J72" s="49">
        <v>1776.8797271857295</v>
      </c>
      <c r="K72" s="49">
        <v>1776.1502777616104</v>
      </c>
      <c r="L72" s="49">
        <v>1775.0487085754842</v>
      </c>
    </row>
    <row r="73" spans="2:12" ht="12.75">
      <c r="B73" t="s">
        <v>145</v>
      </c>
      <c r="C73" s="49">
        <v>-24.01707413409749</v>
      </c>
      <c r="D73" s="49">
        <v>-24.40983298114612</v>
      </c>
      <c r="E73" s="49">
        <v>-24.807501826973084</v>
      </c>
      <c r="F73" s="49">
        <v>-25.181212817209268</v>
      </c>
      <c r="G73" s="49">
        <v>-25.484482148025673</v>
      </c>
      <c r="H73" s="49">
        <v>-25.94947835101356</v>
      </c>
      <c r="I73" s="49">
        <v>-26.36577477431372</v>
      </c>
      <c r="J73" s="49">
        <v>-26.611181629323262</v>
      </c>
      <c r="K73" s="49">
        <v>-26.86619268481436</v>
      </c>
      <c r="L73" s="49">
        <v>-27.251294532265675</v>
      </c>
    </row>
    <row r="74" spans="2:12" ht="12.75">
      <c r="B74" t="s">
        <v>146</v>
      </c>
      <c r="C74" s="49">
        <v>5.2</v>
      </c>
      <c r="D74" s="49">
        <v>5.2</v>
      </c>
      <c r="E74" s="49">
        <v>5.2</v>
      </c>
      <c r="F74" s="49">
        <v>5.2</v>
      </c>
      <c r="G74" s="49">
        <v>5.2</v>
      </c>
      <c r="H74" s="49">
        <v>5.2</v>
      </c>
      <c r="I74" s="49">
        <v>5.2</v>
      </c>
      <c r="J74" s="49">
        <v>5.2</v>
      </c>
      <c r="K74" s="49">
        <v>5.2</v>
      </c>
      <c r="L74" s="49">
        <v>5.2</v>
      </c>
    </row>
    <row r="75" spans="2:12" ht="12.75">
      <c r="B75" t="s">
        <v>147</v>
      </c>
      <c r="C75" s="49">
        <v>-2.499231828255903</v>
      </c>
      <c r="D75" s="49">
        <v>-2.5401025607145016</v>
      </c>
      <c r="E75" s="49">
        <v>-2.58148423073173</v>
      </c>
      <c r="F75" s="49">
        <v>-2.620372831239537</v>
      </c>
      <c r="G75" s="49">
        <v>-2.6519312283980887</v>
      </c>
      <c r="H75" s="49">
        <v>-2.7003190255142897</v>
      </c>
      <c r="I75" s="49">
        <v>-2.7436390929501373</v>
      </c>
      <c r="J75" s="49">
        <v>-2.7691762845117553</v>
      </c>
      <c r="K75" s="49">
        <v>-2.795712895211376</v>
      </c>
      <c r="L75" s="49">
        <v>-2.8357868354797313</v>
      </c>
    </row>
    <row r="76" spans="2:12" ht="12.75">
      <c r="B76" t="s">
        <v>148</v>
      </c>
      <c r="C76" s="49">
        <v>3652.848099622878</v>
      </c>
      <c r="D76" s="49">
        <v>3642.7130998102766</v>
      </c>
      <c r="E76" s="49">
        <v>3632.4513992573297</v>
      </c>
      <c r="F76" s="49">
        <v>3622.8079224916955</v>
      </c>
      <c r="G76" s="49">
        <v>3614.9821672373228</v>
      </c>
      <c r="H76" s="49">
        <v>3602.9831086150757</v>
      </c>
      <c r="I76" s="49">
        <v>3592.240730171309</v>
      </c>
      <c r="J76" s="49">
        <v>3585.9080951505507</v>
      </c>
      <c r="K76" s="49">
        <v>3579.327627214475</v>
      </c>
      <c r="L76" s="49">
        <v>3569.3902135035414</v>
      </c>
    </row>
    <row r="77" spans="2:12" ht="12.75">
      <c r="B77" t="s">
        <v>149</v>
      </c>
      <c r="C77" s="49">
        <v>-2.4495736931163257</v>
      </c>
      <c r="D77" s="49">
        <v>-2.4896323503073416</v>
      </c>
      <c r="E77" s="49">
        <v>-2.530191793055061</v>
      </c>
      <c r="F77" s="49">
        <v>-2.5683077019871714</v>
      </c>
      <c r="G77" s="49">
        <v>-2.5992390540140273</v>
      </c>
      <c r="H77" s="49">
        <v>-2.6466654166041725</v>
      </c>
      <c r="I77" s="49">
        <v>-2.689124742055758</v>
      </c>
      <c r="J77" s="49">
        <v>-2.714154525983032</v>
      </c>
      <c r="K77" s="49">
        <v>-2.740163871230377</v>
      </c>
      <c r="L77" s="49">
        <v>-2.7794415679814546</v>
      </c>
    </row>
    <row r="78" spans="2:12" ht="12.75">
      <c r="B78" t="s">
        <v>151</v>
      </c>
      <c r="C78" s="49">
        <v>2198.4340754970885</v>
      </c>
      <c r="D78" s="49">
        <v>2197.623508179356</v>
      </c>
      <c r="E78" s="49">
        <v>2196.8028077110407</v>
      </c>
      <c r="F78" s="49">
        <v>2196.0315509532634</v>
      </c>
      <c r="G78" s="49">
        <v>2195.4056701872983</v>
      </c>
      <c r="H78" s="49">
        <v>2194.4460209576396</v>
      </c>
      <c r="I78" s="49">
        <v>2193.58687729289</v>
      </c>
      <c r="J78" s="49">
        <v>2193.080411868335</v>
      </c>
      <c r="K78" s="49">
        <v>2192.554125500008</v>
      </c>
      <c r="L78" s="49">
        <v>2191.759360534462</v>
      </c>
    </row>
    <row r="79" spans="2:12" ht="12.75">
      <c r="B79" t="s">
        <v>152</v>
      </c>
      <c r="C79" s="49">
        <v>254.81715979056028</v>
      </c>
      <c r="D79" s="49">
        <v>254.44458476317803</v>
      </c>
      <c r="E79" s="49">
        <v>254.06735206113606</v>
      </c>
      <c r="F79" s="49">
        <v>253.71284602399248</v>
      </c>
      <c r="G79" s="49">
        <v>253.4251616597008</v>
      </c>
      <c r="H79" s="49">
        <v>252.9840615435285</v>
      </c>
      <c r="I79" s="49">
        <v>252.58915853249337</v>
      </c>
      <c r="J79" s="49">
        <v>252.35636309984548</v>
      </c>
      <c r="K79" s="49">
        <v>252.11445702517315</v>
      </c>
      <c r="L79" s="49">
        <v>251.74914550529957</v>
      </c>
    </row>
    <row r="80" spans="2:12" ht="12.75">
      <c r="B80" t="s">
        <v>153</v>
      </c>
      <c r="C80" s="49">
        <v>67.83024270966689</v>
      </c>
      <c r="D80" s="49">
        <v>50.39973578613535</v>
      </c>
      <c r="E80" s="49">
        <v>32.751324750848426</v>
      </c>
      <c r="F80" s="49">
        <v>16.166155373607126</v>
      </c>
      <c r="G80" s="49">
        <v>2.707163398728426</v>
      </c>
      <c r="H80" s="49">
        <v>-17.929213341099967</v>
      </c>
      <c r="I80" s="49">
        <v>-36.40431006546851</v>
      </c>
      <c r="J80" s="49">
        <v>-47.29538462042615</v>
      </c>
      <c r="K80" s="49">
        <v>-58.612690396518246</v>
      </c>
      <c r="L80" s="49">
        <v>-75.70338222613782</v>
      </c>
    </row>
    <row r="81" spans="2:12" ht="12.75">
      <c r="B81" t="s">
        <v>154</v>
      </c>
      <c r="C81" s="49">
        <v>-60.78383728672012</v>
      </c>
      <c r="D81" s="49">
        <v>-61.777854697776455</v>
      </c>
      <c r="E81" s="49">
        <v>-62.7842986252833</v>
      </c>
      <c r="F81" s="49">
        <v>-63.73010858930907</v>
      </c>
      <c r="G81" s="49">
        <v>-64.49764061904229</v>
      </c>
      <c r="H81" s="49">
        <v>-65.67448061976623</v>
      </c>
      <c r="I81" s="49">
        <v>-66.72806832639682</v>
      </c>
      <c r="J81" s="49">
        <v>-67.34915856664253</v>
      </c>
      <c r="K81" s="49">
        <v>-67.99455568773811</v>
      </c>
      <c r="L81" s="49">
        <v>-68.96919430956189</v>
      </c>
    </row>
    <row r="82" spans="2:12" ht="12.75">
      <c r="B82" t="s">
        <v>155</v>
      </c>
      <c r="C82" s="49">
        <v>5.470024844398056</v>
      </c>
      <c r="D82" s="49">
        <v>5.255306187366889</v>
      </c>
      <c r="E82" s="49">
        <v>5.03790326656514</v>
      </c>
      <c r="F82" s="49">
        <v>4.833597946534081</v>
      </c>
      <c r="G82" s="49">
        <v>4.66780261456139</v>
      </c>
      <c r="H82" s="49">
        <v>4.413592274093137</v>
      </c>
      <c r="I82" s="49">
        <v>4.186005780218892</v>
      </c>
      <c r="J82" s="49">
        <v>4.051843480044488</v>
      </c>
      <c r="K82" s="49">
        <v>3.912430627158786</v>
      </c>
      <c r="L82" s="49">
        <v>3.701898001028713</v>
      </c>
    </row>
    <row r="83" spans="2:12" ht="12.75">
      <c r="B83" t="s">
        <v>156</v>
      </c>
      <c r="C83" s="49">
        <v>616.4428389527559</v>
      </c>
      <c r="D83" s="49">
        <v>616.0576012105981</v>
      </c>
      <c r="E83" s="49">
        <v>615.6675474933005</v>
      </c>
      <c r="F83" s="49">
        <v>615.3009928525076</v>
      </c>
      <c r="G83" s="49">
        <v>615.0035309540748</v>
      </c>
      <c r="H83" s="49">
        <v>614.5474391595881</v>
      </c>
      <c r="I83" s="49">
        <v>1274.1391145721584</v>
      </c>
      <c r="J83" s="49">
        <v>1273.8984071165673</v>
      </c>
      <c r="K83" s="49">
        <v>1273.6482793753826</v>
      </c>
      <c r="L83" s="49">
        <v>1273.270552005706</v>
      </c>
    </row>
    <row r="84" spans="2:12" ht="12.75">
      <c r="B84" t="s">
        <v>157</v>
      </c>
      <c r="C84" s="49">
        <v>-45.45626178388239</v>
      </c>
      <c r="D84" s="49">
        <v>-46.27811840659184</v>
      </c>
      <c r="E84" s="49">
        <v>-47.11024931094711</v>
      </c>
      <c r="F84" s="49">
        <v>-47.892247869637465</v>
      </c>
      <c r="G84" s="49">
        <v>-48.526845689315</v>
      </c>
      <c r="H84" s="49">
        <v>-49.499860585941946</v>
      </c>
      <c r="I84" s="49">
        <v>-50.3709701104516</v>
      </c>
      <c r="J84" s="49">
        <v>-50.88448941259711</v>
      </c>
      <c r="K84" s="49">
        <v>-51.41810571785513</v>
      </c>
      <c r="L84" s="49">
        <v>-52.2239398986096</v>
      </c>
    </row>
    <row r="85" spans="2:12" ht="12.75">
      <c r="B85" t="s">
        <v>158</v>
      </c>
      <c r="C85" s="49">
        <v>-288.6386648144202</v>
      </c>
      <c r="D85" s="49">
        <v>-294.66713007049833</v>
      </c>
      <c r="E85" s="49">
        <v>-300.77095901924685</v>
      </c>
      <c r="F85" s="49">
        <v>-306.50705825006673</v>
      </c>
      <c r="G85" s="49">
        <v>-311.1619467084657</v>
      </c>
      <c r="H85" s="49">
        <v>-318.29918492724886</v>
      </c>
      <c r="I85" s="49">
        <v>-324.6889290232841</v>
      </c>
      <c r="J85" s="49">
        <v>-328.4556849096136</v>
      </c>
      <c r="K85" s="49">
        <v>-332.36985590664153</v>
      </c>
      <c r="L85" s="49">
        <v>-338.2807936865467</v>
      </c>
    </row>
    <row r="86" spans="2:12" ht="12.75">
      <c r="B86" t="s">
        <v>159</v>
      </c>
      <c r="C86" s="49">
        <v>1377.1351441934273</v>
      </c>
      <c r="D86" s="49">
        <v>1376.7612279389168</v>
      </c>
      <c r="E86" s="49">
        <v>1376.382637242655</v>
      </c>
      <c r="F86" s="49">
        <v>1376.026855024664</v>
      </c>
      <c r="G86" s="49">
        <v>1375.7381350298406</v>
      </c>
      <c r="H86" s="49">
        <v>1375.2954470041236</v>
      </c>
      <c r="I86" s="49">
        <v>1374.8991223877943</v>
      </c>
      <c r="J86" s="49">
        <v>1374.6654889184379</v>
      </c>
      <c r="K86" s="49">
        <v>1374.4227120097964</v>
      </c>
      <c r="L86" s="49">
        <v>1374.056085410584</v>
      </c>
    </row>
    <row r="87" spans="2:12" ht="12.75">
      <c r="B87" t="s">
        <v>160</v>
      </c>
      <c r="C87" s="49">
        <v>1608.6837728814596</v>
      </c>
      <c r="D87" s="49">
        <v>1604.187980438335</v>
      </c>
      <c r="E87" s="49">
        <v>1599.6359847153371</v>
      </c>
      <c r="F87" s="49">
        <v>1595.3582273625962</v>
      </c>
      <c r="G87" s="49">
        <v>1591.8867945076488</v>
      </c>
      <c r="H87" s="49">
        <v>1586.5641227685303</v>
      </c>
      <c r="I87" s="49">
        <v>1581.7989027663925</v>
      </c>
      <c r="J87" s="49">
        <v>1578.9898042762286</v>
      </c>
      <c r="K87" s="49">
        <v>1576.0707693905597</v>
      </c>
      <c r="L87" s="49">
        <v>1571.6626243198248</v>
      </c>
    </row>
    <row r="88" spans="2:12" ht="12.75">
      <c r="B88" t="s">
        <v>161</v>
      </c>
      <c r="C88" s="49">
        <v>-1.0865205259569053</v>
      </c>
      <c r="D88" s="49">
        <v>-1.1190067275257123</v>
      </c>
      <c r="E88" s="49">
        <v>-1.1518990490615533</v>
      </c>
      <c r="F88" s="49">
        <v>-1.1828097482056208</v>
      </c>
      <c r="G88" s="49">
        <v>-1.2078940173050232</v>
      </c>
      <c r="H88" s="49">
        <v>-1.2463551760860603</v>
      </c>
      <c r="I88" s="49">
        <v>-1.2807882375468704</v>
      </c>
      <c r="J88" s="49">
        <v>-1.3010865366637834</v>
      </c>
      <c r="K88" s="49">
        <v>-1.322179226524777</v>
      </c>
      <c r="L88" s="49">
        <v>-1.3540320958740812</v>
      </c>
    </row>
    <row r="89" spans="2:12" ht="12.75">
      <c r="B89" t="s">
        <v>162</v>
      </c>
      <c r="C89" s="49">
        <v>-15.978732613510877</v>
      </c>
      <c r="D89" s="49">
        <v>-16.240037906717724</v>
      </c>
      <c r="E89" s="49">
        <v>-16.504609857518812</v>
      </c>
      <c r="F89" s="49">
        <v>-16.753242474230294</v>
      </c>
      <c r="G89" s="49">
        <v>-16.955009746960403</v>
      </c>
      <c r="H89" s="49">
        <v>-17.26437507399217</v>
      </c>
      <c r="I89" s="49">
        <v>-17.5413400864135</v>
      </c>
      <c r="J89" s="49">
        <v>-17.704611036731002</v>
      </c>
      <c r="K89" s="49">
        <v>-17.87427173088677</v>
      </c>
      <c r="L89" s="49">
        <v>-18.130482767045308</v>
      </c>
    </row>
    <row r="90" spans="2:12" ht="12.75">
      <c r="B90" t="s">
        <v>163</v>
      </c>
      <c r="C90" s="49">
        <v>-10.753929323356992</v>
      </c>
      <c r="D90" s="49">
        <v>-10.929791747676516</v>
      </c>
      <c r="E90" s="49">
        <v>-11.107852682087037</v>
      </c>
      <c r="F90" s="49">
        <v>-11.27518620297816</v>
      </c>
      <c r="G90" s="49">
        <v>-11.410978636783042</v>
      </c>
      <c r="H90" s="49">
        <v>-11.619186192567772</v>
      </c>
      <c r="I90" s="49">
        <v>-11.805587845356127</v>
      </c>
      <c r="J90" s="49">
        <v>-11.915471670484234</v>
      </c>
      <c r="K90" s="49">
        <v>-12.029655890098752</v>
      </c>
      <c r="L90" s="49">
        <v>-12.202089802184075</v>
      </c>
    </row>
    <row r="91" spans="2:12" ht="12.75">
      <c r="B91" t="s">
        <v>164</v>
      </c>
      <c r="C91" s="49">
        <v>-1644.6765742333355</v>
      </c>
      <c r="D91" s="49">
        <v>-1790.685143429011</v>
      </c>
      <c r="E91" s="49">
        <v>-1936.4940079054504</v>
      </c>
      <c r="F91" s="49">
        <v>-2073.518508819998</v>
      </c>
      <c r="G91" s="49">
        <v>-804.714940778138</v>
      </c>
      <c r="H91" s="49">
        <v>-975.2099872345079</v>
      </c>
      <c r="I91" s="49">
        <v>-1127.848820786514</v>
      </c>
      <c r="J91" s="49">
        <v>-1217.8294547717214</v>
      </c>
      <c r="K91" s="49">
        <v>-1311.3315553769935</v>
      </c>
      <c r="L91" s="49">
        <v>-1452.5326166969662</v>
      </c>
    </row>
    <row r="92" spans="2:12" ht="12.75">
      <c r="B92" t="s">
        <v>165</v>
      </c>
      <c r="C92" s="49">
        <v>-15.454671809467474</v>
      </c>
      <c r="D92" s="49">
        <v>-15.707406969775105</v>
      </c>
      <c r="E92" s="49">
        <v>-15.963301649817755</v>
      </c>
      <c r="F92" s="49">
        <v>-16.20377976440589</v>
      </c>
      <c r="G92" s="49">
        <v>-16.398929596207854</v>
      </c>
      <c r="H92" s="49">
        <v>-16.69814854643059</v>
      </c>
      <c r="I92" s="49">
        <v>-16.966029827957097</v>
      </c>
      <c r="J92" s="49">
        <v>-17.123945916436064</v>
      </c>
      <c r="K92" s="49">
        <v>-17.28804218180111</v>
      </c>
      <c r="L92" s="49">
        <v>-17.535850163420736</v>
      </c>
    </row>
    <row r="93" spans="2:12" ht="12.75">
      <c r="B93" t="s">
        <v>166</v>
      </c>
      <c r="C93" s="49">
        <v>624.224039231412</v>
      </c>
      <c r="D93" s="49">
        <v>618.6021616771093</v>
      </c>
      <c r="E93" s="49">
        <v>612.9100033076679</v>
      </c>
      <c r="F93" s="49">
        <v>607.5607732557096</v>
      </c>
      <c r="G93" s="49">
        <v>603.2198320989747</v>
      </c>
      <c r="H93" s="49">
        <v>596.5639623813158</v>
      </c>
      <c r="I93" s="49">
        <v>590.6051723103238</v>
      </c>
      <c r="J93" s="49">
        <v>587.0924639392268</v>
      </c>
      <c r="K93" s="49">
        <v>583.4422828173056</v>
      </c>
      <c r="L93" s="49">
        <v>577.9300061402154</v>
      </c>
    </row>
    <row r="94" spans="2:12" ht="12.75">
      <c r="B94" t="s">
        <v>167</v>
      </c>
      <c r="C94" s="49">
        <v>65.40531453807873</v>
      </c>
      <c r="D94" s="49">
        <v>62.77905860232286</v>
      </c>
      <c r="E94" s="49">
        <v>60.119971035827064</v>
      </c>
      <c r="F94" s="49">
        <v>57.621082178860235</v>
      </c>
      <c r="G94" s="49">
        <v>55.593214732527</v>
      </c>
      <c r="H94" s="49">
        <v>52.48393012346597</v>
      </c>
      <c r="I94" s="49">
        <v>49.70028575506652</v>
      </c>
      <c r="J94" s="49">
        <v>48.05932664112916</v>
      </c>
      <c r="K94" s="49">
        <v>46.35414723346088</v>
      </c>
      <c r="L94" s="49">
        <v>43.77909126632099</v>
      </c>
    </row>
    <row r="95" spans="2:12" ht="12.75">
      <c r="B95" t="s">
        <v>168</v>
      </c>
      <c r="C95" s="49">
        <v>745.9754262685262</v>
      </c>
      <c r="D95" s="49">
        <v>728.3216177916024</v>
      </c>
      <c r="E95" s="49">
        <v>710.4471136417333</v>
      </c>
      <c r="F95" s="49">
        <v>693.6494722978725</v>
      </c>
      <c r="G95" s="49">
        <v>680.0180576947669</v>
      </c>
      <c r="H95" s="49">
        <v>659.117309126706</v>
      </c>
      <c r="I95" s="49">
        <v>640.4055286492071</v>
      </c>
      <c r="J95" s="49">
        <v>629.3749289572638</v>
      </c>
      <c r="K95" s="49">
        <v>617.9126376124157</v>
      </c>
      <c r="L95" s="49">
        <v>600.602997587494</v>
      </c>
    </row>
    <row r="96" spans="2:12" ht="12.75">
      <c r="B96" t="s">
        <v>169</v>
      </c>
      <c r="C96" s="49">
        <v>-88.82773718426706</v>
      </c>
      <c r="D96" s="49">
        <v>-90.28036540399265</v>
      </c>
      <c r="E96" s="49">
        <v>-91.75115337451143</v>
      </c>
      <c r="F96" s="49">
        <v>-93.13333262907946</v>
      </c>
      <c r="G96" s="49">
        <v>-94.25498168022523</v>
      </c>
      <c r="H96" s="49">
        <v>-95.97478153095098</v>
      </c>
      <c r="I96" s="49">
        <v>-97.51446405319285</v>
      </c>
      <c r="J96" s="49">
        <v>-98.42210731974116</v>
      </c>
      <c r="K96" s="49">
        <v>-99.36527195710579</v>
      </c>
      <c r="L96" s="49">
        <v>-100.7895805761984</v>
      </c>
    </row>
    <row r="97" spans="2:12" ht="12.75">
      <c r="B97" t="s">
        <v>170</v>
      </c>
      <c r="C97" s="49">
        <v>910.6442541355651</v>
      </c>
      <c r="D97" s="49">
        <v>907.465892848225</v>
      </c>
      <c r="E97" s="49">
        <v>904.2477978918531</v>
      </c>
      <c r="F97" s="49">
        <v>901.223579461267</v>
      </c>
      <c r="G97" s="49">
        <v>898.7694030424606</v>
      </c>
      <c r="H97" s="49">
        <v>895.0064682506853</v>
      </c>
      <c r="I97" s="49">
        <v>891.6376315056493</v>
      </c>
      <c r="J97" s="49">
        <v>889.651701326173</v>
      </c>
      <c r="K97" s="49">
        <v>887.5880501246604</v>
      </c>
      <c r="L97" s="49">
        <v>884.4716523329364</v>
      </c>
    </row>
    <row r="98" spans="2:12" ht="12.75">
      <c r="B98" t="s">
        <v>171</v>
      </c>
      <c r="C98" s="49">
        <v>-96.43508048180804</v>
      </c>
      <c r="D98" s="49">
        <v>-98.01211400444284</v>
      </c>
      <c r="E98" s="49">
        <v>-99.60886250670882</v>
      </c>
      <c r="F98" s="49">
        <v>-101.10941370703998</v>
      </c>
      <c r="G98" s="49">
        <v>-102.32712249877923</v>
      </c>
      <c r="H98" s="49">
        <v>-104.1942086396014</v>
      </c>
      <c r="I98" s="49">
        <v>-105.86575192839213</v>
      </c>
      <c r="J98" s="49">
        <v>-106.8511271527636</v>
      </c>
      <c r="K98" s="49">
        <v>-107.87506585248727</v>
      </c>
      <c r="L98" s="49">
        <v>-109.42135444056869</v>
      </c>
    </row>
    <row r="99" spans="2:12" ht="12.75">
      <c r="B99" t="s">
        <v>172</v>
      </c>
      <c r="C99" s="49">
        <v>-27.031732689854852</v>
      </c>
      <c r="D99" s="49">
        <v>-27.473791206463297</v>
      </c>
      <c r="E99" s="49">
        <v>-27.921376032135964</v>
      </c>
      <c r="F99" s="49">
        <v>-28.341995776860962</v>
      </c>
      <c r="G99" s="49">
        <v>-28.683331921217594</v>
      </c>
      <c r="H99" s="49">
        <v>-29.206695133188557</v>
      </c>
      <c r="I99" s="49">
        <v>-29.675245697323106</v>
      </c>
      <c r="J99" s="49">
        <v>-29.951456382597954</v>
      </c>
      <c r="K99" s="49">
        <v>-30.238476801759106</v>
      </c>
      <c r="L99" s="49">
        <v>-30.671917200891404</v>
      </c>
    </row>
    <row r="100" spans="2:12" ht="12.75">
      <c r="B100" t="s">
        <v>173</v>
      </c>
      <c r="C100" s="49">
        <v>221.28515685450037</v>
      </c>
      <c r="D100" s="49">
        <v>220.0633212767193</v>
      </c>
      <c r="E100" s="49">
        <v>229.3262111577298</v>
      </c>
      <c r="F100" s="49">
        <v>228.16363165860568</v>
      </c>
      <c r="G100" s="49">
        <v>227.22018949090966</v>
      </c>
      <c r="H100" s="49">
        <v>225.77363033988598</v>
      </c>
      <c r="I100" s="49">
        <v>224.47857159146227</v>
      </c>
      <c r="J100" s="49">
        <v>223.7151341062593</v>
      </c>
      <c r="K100" s="49">
        <v>222.92181886290354</v>
      </c>
      <c r="L100" s="49">
        <v>221.72380348572995</v>
      </c>
    </row>
    <row r="101" spans="2:12" ht="12.75">
      <c r="B101" t="s">
        <v>174</v>
      </c>
      <c r="C101" s="49">
        <v>-103.85399630990791</v>
      </c>
      <c r="D101" s="49">
        <v>-107.38883131527204</v>
      </c>
      <c r="E101" s="49">
        <v>-110.96785637692228</v>
      </c>
      <c r="F101" s="49">
        <v>-114.33126040996395</v>
      </c>
      <c r="G101" s="49">
        <v>-117.06068854297415</v>
      </c>
      <c r="H101" s="49">
        <v>-121.24566074165124</v>
      </c>
      <c r="I101" s="49">
        <v>-124.99233425581171</v>
      </c>
      <c r="J101" s="49">
        <v>-127.20099931367768</v>
      </c>
      <c r="K101" s="49">
        <v>-129.4961023074829</v>
      </c>
      <c r="L101" s="49">
        <v>-132.96202421154828</v>
      </c>
    </row>
    <row r="102" spans="2:12" ht="12.75">
      <c r="B102" t="s">
        <v>175</v>
      </c>
      <c r="C102" s="49">
        <v>-9.818684851530474</v>
      </c>
      <c r="D102" s="49">
        <v>-9.979252925738397</v>
      </c>
      <c r="E102" s="49">
        <v>-10.141828310676873</v>
      </c>
      <c r="F102" s="49">
        <v>-10.294609220549363</v>
      </c>
      <c r="G102" s="49">
        <v>-10.418592099054672</v>
      </c>
      <c r="H102" s="49">
        <v>-10.60869232312045</v>
      </c>
      <c r="I102" s="49">
        <v>-10.77888305336434</v>
      </c>
      <c r="J102" s="49">
        <v>-10.879210535233705</v>
      </c>
      <c r="K102" s="49">
        <v>-10.983464416182862</v>
      </c>
      <c r="L102" s="49">
        <v>-11.14090214797128</v>
      </c>
    </row>
    <row r="103" spans="2:12" ht="12.75">
      <c r="B103" t="s">
        <v>176</v>
      </c>
      <c r="C103" s="49">
        <v>1217.2220949394707</v>
      </c>
      <c r="D103" s="49">
        <v>1230.931367207378</v>
      </c>
      <c r="E103" s="49">
        <v>1230.6370049987604</v>
      </c>
      <c r="F103" s="49">
        <v>1230.3603768604867</v>
      </c>
      <c r="G103" s="49">
        <v>1230.1358910075921</v>
      </c>
      <c r="H103" s="49">
        <v>1229.791691780656</v>
      </c>
      <c r="I103" s="49">
        <v>1229.4835410771545</v>
      </c>
      <c r="J103" s="49">
        <v>1229.3018861534447</v>
      </c>
      <c r="K103" s="49">
        <v>1229.113122013875</v>
      </c>
      <c r="L103" s="49">
        <v>1228.8280621417025</v>
      </c>
    </row>
    <row r="104" spans="2:12" ht="12.75">
      <c r="B104" t="s">
        <v>177</v>
      </c>
      <c r="C104" s="49">
        <v>-33.99849750741724</v>
      </c>
      <c r="D104" s="49">
        <v>-34.55448574344642</v>
      </c>
      <c r="E104" s="49">
        <v>-35.117424558896495</v>
      </c>
      <c r="F104" s="49">
        <v>-35.64644870642998</v>
      </c>
      <c r="G104" s="49">
        <v>-36.07575585393132</v>
      </c>
      <c r="H104" s="49">
        <v>-36.734003072554735</v>
      </c>
      <c r="I104" s="49">
        <v>-37.32331103033896</v>
      </c>
      <c r="J104" s="49">
        <v>-37.67070823208635</v>
      </c>
      <c r="K104" s="49">
        <v>-38.03170111098865</v>
      </c>
      <c r="L104" s="49">
        <v>-38.57685012154557</v>
      </c>
    </row>
    <row r="105" spans="2:12" ht="12.75">
      <c r="B105" t="s">
        <v>178</v>
      </c>
      <c r="C105" s="49">
        <v>-5.475394760259841</v>
      </c>
      <c r="D105" s="49">
        <v>-5.564935631107329</v>
      </c>
      <c r="E105" s="49">
        <v>-5.655595879837138</v>
      </c>
      <c r="F105" s="49">
        <v>-5.740794234406301</v>
      </c>
      <c r="G105" s="49">
        <v>-5.809933351670472</v>
      </c>
      <c r="H105" s="49">
        <v>-5.915942841384539</v>
      </c>
      <c r="I105" s="49">
        <v>-6.010849791420411</v>
      </c>
      <c r="J105" s="49">
        <v>-6.066797464336298</v>
      </c>
      <c r="K105" s="49">
        <v>-6.124934695759586</v>
      </c>
      <c r="L105" s="49">
        <v>-6.212729929514047</v>
      </c>
    </row>
    <row r="106" spans="2:12" ht="12.75">
      <c r="B106" t="s">
        <v>179</v>
      </c>
      <c r="C106" s="49">
        <v>-3.4258584835716226</v>
      </c>
      <c r="D106" s="49">
        <v>-3.4818826362492827</v>
      </c>
      <c r="E106" s="49">
        <v>-3.5386071640382144</v>
      </c>
      <c r="F106" s="49">
        <v>-3.5919142804320026</v>
      </c>
      <c r="G106" s="49">
        <v>-3.63517341366295</v>
      </c>
      <c r="H106" s="49">
        <v>-3.701501692367516</v>
      </c>
      <c r="I106" s="49">
        <v>-3.760883306692411</v>
      </c>
      <c r="J106" s="49">
        <v>-3.7958887845231795</v>
      </c>
      <c r="K106" s="49">
        <v>-3.8322642307153707</v>
      </c>
      <c r="L106" s="49">
        <v>-3.8871961688758625</v>
      </c>
    </row>
    <row r="107" spans="2:12" ht="12.75">
      <c r="B107" t="s">
        <v>180</v>
      </c>
      <c r="C107" s="49">
        <v>-84.18721372352968</v>
      </c>
      <c r="D107" s="49">
        <v>-85.56395398812947</v>
      </c>
      <c r="E107" s="49">
        <v>-86.95790530492594</v>
      </c>
      <c r="F107" s="49">
        <v>-88.26787698716258</v>
      </c>
      <c r="G107" s="49">
        <v>-89.33092904032608</v>
      </c>
      <c r="H107" s="49">
        <v>-90.96088340125274</v>
      </c>
      <c r="I107" s="49">
        <v>-92.42013009237883</v>
      </c>
      <c r="J107" s="49">
        <v>-93.28035641455918</v>
      </c>
      <c r="K107" s="49">
        <v>-94.17424840617412</v>
      </c>
      <c r="L107" s="49">
        <v>-95.5241485378759</v>
      </c>
    </row>
    <row r="108" spans="2:12" ht="12.75">
      <c r="B108" t="s">
        <v>181</v>
      </c>
      <c r="C108" s="49">
        <v>-62.376394903545474</v>
      </c>
      <c r="D108" s="49">
        <v>-68.02444486594891</v>
      </c>
      <c r="E108" s="49">
        <v>-73.74310283278999</v>
      </c>
      <c r="F108" s="49">
        <v>-79.11723599417962</v>
      </c>
      <c r="G108" s="49">
        <v>-83.47838621495015</v>
      </c>
      <c r="H108" s="49">
        <v>-90.16524204655991</v>
      </c>
      <c r="I108" s="49">
        <v>-96.15177300732023</v>
      </c>
      <c r="J108" s="49">
        <v>-99.68083464049727</v>
      </c>
      <c r="K108" s="49">
        <v>-103.34800902295137</v>
      </c>
      <c r="L108" s="49">
        <v>-108.88594786599305</v>
      </c>
    </row>
    <row r="109" spans="2:12" ht="12.75">
      <c r="B109" t="s">
        <v>182</v>
      </c>
      <c r="C109" s="49">
        <v>-39.44576241378335</v>
      </c>
      <c r="D109" s="49">
        <v>-40.09083150421833</v>
      </c>
      <c r="E109" s="49">
        <v>-40.743964801149936</v>
      </c>
      <c r="F109" s="49">
        <v>-41.35774959649882</v>
      </c>
      <c r="G109" s="49">
        <v>-41.855840658881284</v>
      </c>
      <c r="H109" s="49">
        <v>-42.61955274320761</v>
      </c>
      <c r="I109" s="49">
        <v>-43.303280066341145</v>
      </c>
      <c r="J109" s="49">
        <v>-43.70633750969878</v>
      </c>
      <c r="K109" s="49">
        <v>-44.12516893985658</v>
      </c>
      <c r="L109" s="49">
        <v>-44.757662135941075</v>
      </c>
    </row>
    <row r="110" spans="2:12" ht="12.75">
      <c r="B110" t="s">
        <v>183</v>
      </c>
      <c r="C110" s="49">
        <v>-24.436501637674894</v>
      </c>
      <c r="D110" s="49">
        <v>-24.836119516002928</v>
      </c>
      <c r="E110" s="49">
        <v>-25.2407331399625</v>
      </c>
      <c r="F110" s="49">
        <v>-25.620970515003883</v>
      </c>
      <c r="G110" s="49">
        <v>-25.929536057075072</v>
      </c>
      <c r="H110" s="49">
        <v>-26.40265282443742</v>
      </c>
      <c r="I110" s="49">
        <v>-26.82621933270289</v>
      </c>
      <c r="J110" s="49">
        <v>-27.075911904781158</v>
      </c>
      <c r="K110" s="49">
        <v>-27.33537640242729</v>
      </c>
      <c r="L110" s="49">
        <v>-27.727203561446437</v>
      </c>
    </row>
    <row r="111" spans="2:12" ht="12.75">
      <c r="B111" t="s">
        <v>184</v>
      </c>
      <c r="C111" s="49">
        <v>1622.0948172829062</v>
      </c>
      <c r="D111" s="49">
        <v>1616.9107307710674</v>
      </c>
      <c r="E111" s="49">
        <v>1611.6618364041512</v>
      </c>
      <c r="F111" s="49">
        <v>1606.729165584977</v>
      </c>
      <c r="G111" s="49">
        <v>1602.7262654360593</v>
      </c>
      <c r="H111" s="49">
        <v>1596.5887065699003</v>
      </c>
      <c r="I111" s="49">
        <v>1591.0939438441865</v>
      </c>
      <c r="J111" s="49">
        <v>1587.8547797196156</v>
      </c>
      <c r="K111" s="49">
        <v>1584.4888482248186</v>
      </c>
      <c r="L111" s="49">
        <v>1579.4058276689268</v>
      </c>
    </row>
    <row r="112" spans="2:12" ht="12.75">
      <c r="B112" t="s">
        <v>185</v>
      </c>
      <c r="C112" s="49">
        <v>-104.9648283549757</v>
      </c>
      <c r="D112" s="49">
        <v>-106.68135155572763</v>
      </c>
      <c r="E112" s="49">
        <v>-108.41933353934851</v>
      </c>
      <c r="F112" s="49">
        <v>-110.05260950483418</v>
      </c>
      <c r="G112" s="49">
        <v>-111.37802546003077</v>
      </c>
      <c r="H112" s="49">
        <v>-113.4102566285662</v>
      </c>
      <c r="I112" s="49">
        <v>-115.2296490479973</v>
      </c>
      <c r="J112" s="49">
        <v>-116.302181375182</v>
      </c>
      <c r="K112" s="49">
        <v>-117.4166881431085</v>
      </c>
      <c r="L112" s="49">
        <v>-119.09974699912141</v>
      </c>
    </row>
    <row r="113" spans="2:12" ht="12.75">
      <c r="B113" t="s">
        <v>186</v>
      </c>
      <c r="C113" s="49">
        <v>58.30523078777414</v>
      </c>
      <c r="D113" s="49">
        <v>58.28242168352464</v>
      </c>
      <c r="E113" s="49">
        <v>58.25932743566897</v>
      </c>
      <c r="F113" s="49">
        <v>75.83762451796377</v>
      </c>
      <c r="G113" s="49">
        <v>75.8200124340241</v>
      </c>
      <c r="H113" s="49">
        <v>75.79300821260611</v>
      </c>
      <c r="I113" s="49">
        <v>75.76883218553733</v>
      </c>
      <c r="J113" s="49">
        <v>75.75458041099039</v>
      </c>
      <c r="K113" s="49">
        <v>75.73977088144527</v>
      </c>
      <c r="L113" s="49">
        <v>75.71740645031609</v>
      </c>
    </row>
    <row r="114" spans="2:12" ht="12.75">
      <c r="B114" t="s">
        <v>187</v>
      </c>
      <c r="C114" s="49">
        <v>-46.47998197058167</v>
      </c>
      <c r="D114" s="49">
        <v>-47.24008388922834</v>
      </c>
      <c r="E114" s="49">
        <v>-48.009688075029544</v>
      </c>
      <c r="F114" s="49">
        <v>-48.73292688386202</v>
      </c>
      <c r="G114" s="49">
        <v>-49.31984071649097</v>
      </c>
      <c r="H114" s="49">
        <v>-50.219742803256054</v>
      </c>
      <c r="I114" s="49">
        <v>-51.02539673684401</v>
      </c>
      <c r="J114" s="49">
        <v>-51.50032995029929</v>
      </c>
      <c r="K114" s="49">
        <v>-51.99385006833471</v>
      </c>
      <c r="L114" s="49">
        <v>-52.739133479063014</v>
      </c>
    </row>
    <row r="115" spans="2:12" ht="12.75">
      <c r="B115" t="s">
        <v>188</v>
      </c>
      <c r="C115" s="49">
        <v>-140.18711515603988</v>
      </c>
      <c r="D115" s="49">
        <v>-142.47963960811668</v>
      </c>
      <c r="E115" s="49">
        <v>-144.80082361132412</v>
      </c>
      <c r="F115" s="49">
        <v>-146.9821661566652</v>
      </c>
      <c r="G115" s="49">
        <v>-148.7523423390377</v>
      </c>
      <c r="H115" s="49">
        <v>-151.466514593802</v>
      </c>
      <c r="I115" s="49">
        <v>-153.8964273428064</v>
      </c>
      <c r="J115" s="49">
        <v>-155.3288615706902</v>
      </c>
      <c r="K115" s="49">
        <v>-156.8173552982188</v>
      </c>
      <c r="L115" s="49">
        <v>-159.06518601789904</v>
      </c>
    </row>
    <row r="116" spans="2:12" ht="12.75">
      <c r="B116" t="s">
        <v>189</v>
      </c>
      <c r="C116" s="49">
        <v>-15.48984606982752</v>
      </c>
      <c r="D116" s="49">
        <v>-15.743156445994822</v>
      </c>
      <c r="E116" s="49">
        <v>-15.99963353284698</v>
      </c>
      <c r="F116" s="49">
        <v>-16.24065896671292</v>
      </c>
      <c r="G116" s="49">
        <v>-16.436252952300716</v>
      </c>
      <c r="H116" s="49">
        <v>-16.736152913766496</v>
      </c>
      <c r="I116" s="49">
        <v>-17.004643883163325</v>
      </c>
      <c r="J116" s="49">
        <v>-17.16291938280803</v>
      </c>
      <c r="K116" s="49">
        <v>-17.327389125192404</v>
      </c>
      <c r="L116" s="49">
        <v>-17.575761108595586</v>
      </c>
    </row>
    <row r="117" spans="2:12" ht="12.75">
      <c r="B117" t="s">
        <v>190</v>
      </c>
      <c r="C117" s="49">
        <v>-7.065048575863367</v>
      </c>
      <c r="D117" s="49">
        <v>-7.180585560822711</v>
      </c>
      <c r="E117" s="49">
        <v>-7.297566909058058</v>
      </c>
      <c r="F117" s="49">
        <v>-7.407500628902982</v>
      </c>
      <c r="G117" s="49">
        <v>-7.496712684535752</v>
      </c>
      <c r="H117" s="49">
        <v>-7.633499569705805</v>
      </c>
      <c r="I117" s="49">
        <v>-7.75596055042944</v>
      </c>
      <c r="J117" s="49">
        <v>-7.828151331946442</v>
      </c>
      <c r="K117" s="49">
        <v>-7.9031673594761624</v>
      </c>
      <c r="L117" s="49">
        <v>-8.016451902118913</v>
      </c>
    </row>
    <row r="118" spans="2:12" ht="12.75">
      <c r="B118" t="s">
        <v>191</v>
      </c>
      <c r="C118" s="49">
        <v>-5.35361525694358</v>
      </c>
      <c r="D118" s="49">
        <v>-5.441164628866195</v>
      </c>
      <c r="E118" s="49">
        <v>-5.5298084823324185</v>
      </c>
      <c r="F118" s="49">
        <v>-5.613111920871399</v>
      </c>
      <c r="G118" s="49">
        <v>-5.680713299263979</v>
      </c>
      <c r="H118" s="49">
        <v>-5.784365007745926</v>
      </c>
      <c r="I118" s="49">
        <v>-5.877161110666168</v>
      </c>
      <c r="J118" s="49">
        <v>-5.931864438632016</v>
      </c>
      <c r="K118" s="49">
        <v>-5.988708626635257</v>
      </c>
      <c r="L118" s="49">
        <v>-6.074551186577458</v>
      </c>
    </row>
    <row r="119" spans="2:12" ht="12.75">
      <c r="B119" t="s">
        <v>192</v>
      </c>
      <c r="C119" s="49">
        <v>-52.34388578518253</v>
      </c>
      <c r="D119" s="49">
        <v>-53.19988198672842</v>
      </c>
      <c r="E119" s="49">
        <v>-54.06657925926337</v>
      </c>
      <c r="F119" s="49">
        <v>-54.88106170955561</v>
      </c>
      <c r="G119" s="49">
        <v>-55.54202045606111</v>
      </c>
      <c r="H119" s="49">
        <v>-56.55545398271979</v>
      </c>
      <c r="I119" s="49">
        <v>-57.46274903091499</v>
      </c>
      <c r="J119" s="49">
        <v>-57.99759970913658</v>
      </c>
      <c r="K119" s="49">
        <v>-58.55338221153699</v>
      </c>
      <c r="L119" s="49">
        <v>-59.39269040562031</v>
      </c>
    </row>
    <row r="120" spans="2:12" ht="12.75">
      <c r="B120" t="s">
        <v>193</v>
      </c>
      <c r="C120" s="49">
        <v>-9.628117286423782</v>
      </c>
      <c r="D120" s="49">
        <v>-9.785568948668354</v>
      </c>
      <c r="E120" s="49">
        <v>-9.944988962421943</v>
      </c>
      <c r="F120" s="49">
        <v>-10.094804598795035</v>
      </c>
      <c r="G120" s="49">
        <v>-10.216381135144655</v>
      </c>
      <c r="H120" s="49">
        <v>-10.402791767643512</v>
      </c>
      <c r="I120" s="49">
        <v>-10.569679323016556</v>
      </c>
      <c r="J120" s="49">
        <v>-10.66805958239918</v>
      </c>
      <c r="K120" s="49">
        <v>-10.770290034697167</v>
      </c>
      <c r="L120" s="49">
        <v>-10.924672110289618</v>
      </c>
    </row>
    <row r="121" spans="2:12" ht="12.75">
      <c r="B121" t="s">
        <v>194</v>
      </c>
      <c r="C121" s="49">
        <v>-14.290933249871177</v>
      </c>
      <c r="D121" s="49">
        <v>-14.524637423623949</v>
      </c>
      <c r="E121" s="49">
        <v>-14.761263204913357</v>
      </c>
      <c r="F121" s="49">
        <v>-14.983633289894952</v>
      </c>
      <c r="G121" s="49">
        <v>-15.164088316982422</v>
      </c>
      <c r="H121" s="49">
        <v>-15.440776045938927</v>
      </c>
      <c r="I121" s="49">
        <v>-15.688485836245833</v>
      </c>
      <c r="J121" s="49">
        <v>-15.8345108251525</v>
      </c>
      <c r="K121" s="49">
        <v>-15.98625062291698</v>
      </c>
      <c r="L121" s="49">
        <v>-16.215398635102005</v>
      </c>
    </row>
    <row r="122" spans="2:12" ht="12.75">
      <c r="B122" t="s">
        <v>195</v>
      </c>
      <c r="C122" s="49">
        <v>1248.2954387477298</v>
      </c>
      <c r="D122" s="49">
        <v>1246.2135867943111</v>
      </c>
      <c r="E122" s="49">
        <v>1244.1057089712658</v>
      </c>
      <c r="F122" s="49">
        <v>1242.1248218165051</v>
      </c>
      <c r="G122" s="49">
        <v>1240.5173167188696</v>
      </c>
      <c r="H122" s="49">
        <v>1238.0525644649179</v>
      </c>
      <c r="I122" s="49">
        <v>1235.8459495698971</v>
      </c>
      <c r="J122" s="49">
        <v>1234.5451494878032</v>
      </c>
      <c r="K122" s="49">
        <v>1233.1934415173605</v>
      </c>
      <c r="L122" s="49">
        <v>1231.1521761470035</v>
      </c>
    </row>
    <row r="123" spans="2:12" ht="12.75">
      <c r="B123" t="s">
        <v>196</v>
      </c>
      <c r="C123" s="49">
        <v>-50.128283273769505</v>
      </c>
      <c r="D123" s="49">
        <v>-50.9480470232256</v>
      </c>
      <c r="E123" s="49">
        <v>-51.77805889067725</v>
      </c>
      <c r="F123" s="49">
        <v>-52.558066075419376</v>
      </c>
      <c r="G123" s="49">
        <v>-53.191047879886064</v>
      </c>
      <c r="H123" s="49">
        <v>-54.16158497588941</v>
      </c>
      <c r="I123" s="49">
        <v>-55.03047620371056</v>
      </c>
      <c r="J123" s="49">
        <v>-55.54268781935353</v>
      </c>
      <c r="K123" s="49">
        <v>-56.07494526071489</v>
      </c>
      <c r="L123" s="49">
        <v>-56.87872736966398</v>
      </c>
    </row>
    <row r="124" spans="2:12" ht="12.75">
      <c r="B124" t="s">
        <v>197</v>
      </c>
      <c r="C124" s="49">
        <v>-29.839921069227845</v>
      </c>
      <c r="D124" s="49">
        <v>-30.327902782975947</v>
      </c>
      <c r="E124" s="49">
        <v>-30.821984905757112</v>
      </c>
      <c r="F124" s="49">
        <v>-31.286300683319652</v>
      </c>
      <c r="G124" s="49">
        <v>-31.663096492990377</v>
      </c>
      <c r="H124" s="49">
        <v>-32.240829230840816</v>
      </c>
      <c r="I124" s="49">
        <v>-32.75805511536447</v>
      </c>
      <c r="J124" s="49">
        <v>-33.062959915276615</v>
      </c>
      <c r="K124" s="49">
        <v>-33.379797417011744</v>
      </c>
      <c r="L124" s="49">
        <v>-33.85826572116069</v>
      </c>
    </row>
    <row r="125" spans="2:12" ht="12.75">
      <c r="B125" t="s">
        <v>198</v>
      </c>
      <c r="C125" s="49">
        <v>-29.98917305776839</v>
      </c>
      <c r="D125" s="49">
        <v>-30.479595536724258</v>
      </c>
      <c r="E125" s="49">
        <v>-30.976148937467467</v>
      </c>
      <c r="F125" s="49">
        <v>-31.44278710901192</v>
      </c>
      <c r="G125" s="49">
        <v>-31.821467559186104</v>
      </c>
      <c r="H125" s="49">
        <v>-32.40208997492038</v>
      </c>
      <c r="I125" s="49">
        <v>-32.92190289684305</v>
      </c>
      <c r="J125" s="49">
        <v>-33.22833275600709</v>
      </c>
      <c r="K125" s="49">
        <v>-33.54675500145078</v>
      </c>
      <c r="L125" s="49">
        <v>-34.02761648705895</v>
      </c>
    </row>
    <row r="126" spans="2:12" ht="12.75">
      <c r="B126" t="s">
        <v>199</v>
      </c>
      <c r="C126" s="49">
        <v>-52.83706879006744</v>
      </c>
      <c r="D126" s="49">
        <v>-53.701130170048515</v>
      </c>
      <c r="E126" s="49">
        <v>-54.57599344628729</v>
      </c>
      <c r="F126" s="49">
        <v>-55.39814993331249</v>
      </c>
      <c r="G126" s="49">
        <v>-56.06533621940196</v>
      </c>
      <c r="H126" s="49">
        <v>-57.08831829570367</v>
      </c>
      <c r="I126" s="49">
        <v>-58.00416185900191</v>
      </c>
      <c r="J126" s="49">
        <v>-58.54405188920689</v>
      </c>
      <c r="K126" s="49">
        <v>-59.10507096280344</v>
      </c>
      <c r="L126" s="49">
        <v>-59.95228710126217</v>
      </c>
    </row>
    <row r="127" spans="2:12" ht="12.75">
      <c r="B127" t="s">
        <v>200</v>
      </c>
      <c r="C127" s="49">
        <v>1629.56194392316</v>
      </c>
      <c r="D127" s="49">
        <v>1628.5899344999802</v>
      </c>
      <c r="E127" s="49">
        <v>1627.6057736889547</v>
      </c>
      <c r="F127" s="49">
        <v>1626.680904378473</v>
      </c>
      <c r="G127" s="49">
        <v>1625.9303658494746</v>
      </c>
      <c r="H127" s="49">
        <v>1624.779581610129</v>
      </c>
      <c r="I127" s="49">
        <v>1623.7493208042313</v>
      </c>
      <c r="J127" s="49">
        <v>1623.141981778326</v>
      </c>
      <c r="K127" s="49">
        <v>1622.510874036731</v>
      </c>
      <c r="L127" s="49">
        <v>1621.5578143477653</v>
      </c>
    </row>
    <row r="128" spans="2:12" ht="12.75">
      <c r="B128" t="s">
        <v>705</v>
      </c>
      <c r="C128" s="49">
        <v>-62.27439087094839</v>
      </c>
      <c r="D128" s="49">
        <v>-63.29278377853428</v>
      </c>
      <c r="E128" s="49">
        <v>-64.32390792812703</v>
      </c>
      <c r="F128" s="49">
        <v>-65.29291123589034</v>
      </c>
      <c r="G128" s="49">
        <v>-66.07926484170359</v>
      </c>
      <c r="H128" s="49">
        <v>-67.2849635515753</v>
      </c>
      <c r="I128" s="49">
        <v>-68.3643875496037</v>
      </c>
      <c r="J128" s="49">
        <v>-69.00070829067089</v>
      </c>
      <c r="K128" s="49">
        <v>-69.6619319708493</v>
      </c>
      <c r="L128" s="49">
        <v>-70.66047087860326</v>
      </c>
    </row>
    <row r="129" spans="2:12" ht="12.75">
      <c r="B129" t="s">
        <v>201</v>
      </c>
      <c r="C129" s="49">
        <v>416.53749711299474</v>
      </c>
      <c r="D129" s="49">
        <v>415.28708149997397</v>
      </c>
      <c r="E129" s="49">
        <v>414.0210340579607</v>
      </c>
      <c r="F129" s="49">
        <v>412.8312605863757</v>
      </c>
      <c r="G129" s="49">
        <v>411.86575030175</v>
      </c>
      <c r="H129" s="49">
        <v>410.3853545918108</v>
      </c>
      <c r="I129" s="49">
        <v>409.06000304021416</v>
      </c>
      <c r="J129" s="49">
        <v>408.27870793928355</v>
      </c>
      <c r="K129" s="49">
        <v>407.46683620762144</v>
      </c>
      <c r="L129" s="49">
        <v>406.2407979750654</v>
      </c>
    </row>
    <row r="130" spans="2:12" ht="12.75">
      <c r="B130" t="s">
        <v>202</v>
      </c>
      <c r="C130" s="49">
        <v>-5.447110436070157</v>
      </c>
      <c r="D130" s="49">
        <v>-5.536188764374109</v>
      </c>
      <c r="E130" s="49">
        <v>-5.6263806881742155</v>
      </c>
      <c r="F130" s="49">
        <v>-5.711138932397628</v>
      </c>
      <c r="G130" s="49">
        <v>-5.779920896745431</v>
      </c>
      <c r="H130" s="49">
        <v>-5.885382771738453</v>
      </c>
      <c r="I130" s="49">
        <v>-5.979799459599595</v>
      </c>
      <c r="J130" s="49">
        <v>-6.0354581228298425</v>
      </c>
      <c r="K130" s="49">
        <v>-6.093295033934128</v>
      </c>
      <c r="L130" s="49">
        <v>-6.180636742607285</v>
      </c>
    </row>
    <row r="131" spans="2:12" ht="12.75">
      <c r="B131" t="s">
        <v>203</v>
      </c>
      <c r="C131" s="49">
        <v>-5.47150048279883</v>
      </c>
      <c r="D131" s="49">
        <v>-5.560977669289217</v>
      </c>
      <c r="E131" s="49">
        <v>-5.65157343752425</v>
      </c>
      <c r="F131" s="49">
        <v>-5.736711196274035</v>
      </c>
      <c r="G131" s="49">
        <v>-5.80580113956668</v>
      </c>
      <c r="H131" s="49">
        <v>-5.9117352319104155</v>
      </c>
      <c r="I131" s="49">
        <v>-6.0065746810604885</v>
      </c>
      <c r="J131" s="49">
        <v>-6.062482562185797</v>
      </c>
      <c r="K131" s="49">
        <v>-6.120578444533833</v>
      </c>
      <c r="L131" s="49">
        <v>-6.208311235484631</v>
      </c>
    </row>
    <row r="132" spans="2:12" ht="12.75">
      <c r="B132" t="s">
        <v>204</v>
      </c>
      <c r="C132" s="49">
        <v>-8.91528777234348</v>
      </c>
      <c r="D132" s="49">
        <v>-9.237698139712258</v>
      </c>
      <c r="E132" s="49">
        <v>-9.564139057943986</v>
      </c>
      <c r="F132" s="49">
        <v>-9.870913300095886</v>
      </c>
      <c r="G132" s="49">
        <v>-10.119862947175626</v>
      </c>
      <c r="H132" s="49">
        <v>-10.501571972336933</v>
      </c>
      <c r="I132" s="49">
        <v>-10.843304014222412</v>
      </c>
      <c r="J132" s="49">
        <v>-11.044755146063231</v>
      </c>
      <c r="K132" s="49">
        <v>-11.25409023476158</v>
      </c>
      <c r="L132" s="49">
        <v>-11.570215075854723</v>
      </c>
    </row>
    <row r="133" spans="2:12" ht="12.75">
      <c r="B133" t="s">
        <v>205</v>
      </c>
      <c r="C133" s="49">
        <v>-10.90949165925748</v>
      </c>
      <c r="D133" s="49">
        <v>-11.08789804390087</v>
      </c>
      <c r="E133" s="49">
        <v>-11.268534741463316</v>
      </c>
      <c r="F133" s="49">
        <v>-11.438288846738208</v>
      </c>
      <c r="G133" s="49">
        <v>-11.576045603309693</v>
      </c>
      <c r="H133" s="49">
        <v>-11.787265012041946</v>
      </c>
      <c r="I133" s="49">
        <v>-11.976363081707479</v>
      </c>
      <c r="J133" s="49">
        <v>-12.087836445319668</v>
      </c>
      <c r="K133" s="49">
        <v>-12.203672411323074</v>
      </c>
      <c r="L133" s="49">
        <v>-12.378600688151357</v>
      </c>
    </row>
    <row r="134" spans="2:12" ht="12.75">
      <c r="B134" t="s">
        <v>206</v>
      </c>
      <c r="C134" s="49">
        <v>2630.674387415126</v>
      </c>
      <c r="D134" s="49">
        <v>2628.7230177453434</v>
      </c>
      <c r="E134" s="49">
        <v>2626.747253404971</v>
      </c>
      <c r="F134" s="49">
        <v>2624.890520457792</v>
      </c>
      <c r="G134" s="49">
        <v>2623.383767450501</v>
      </c>
      <c r="H134" s="49">
        <v>2621.073496163442</v>
      </c>
      <c r="I134" s="49">
        <v>2619.005183202012</v>
      </c>
      <c r="J134" s="49">
        <v>2617.785912147468</v>
      </c>
      <c r="K134" s="49">
        <v>2616.5189239105794</v>
      </c>
      <c r="L134" s="49">
        <v>2614.6055970166317</v>
      </c>
    </row>
    <row r="135" spans="2:12" ht="12.75">
      <c r="B135" t="s">
        <v>207</v>
      </c>
      <c r="C135" s="49">
        <v>-53.35709820777247</v>
      </c>
      <c r="D135" s="49">
        <v>-54.62214342241738</v>
      </c>
      <c r="E135" s="49">
        <v>-55.903003355190535</v>
      </c>
      <c r="F135" s="49">
        <v>-57.10669692800511</v>
      </c>
      <c r="G135" s="49">
        <v>-58.0835034813922</v>
      </c>
      <c r="H135" s="49">
        <v>-59.581219512076686</v>
      </c>
      <c r="I135" s="49">
        <v>-60.92207740013454</v>
      </c>
      <c r="J135" s="49">
        <v>-61.71251349063574</v>
      </c>
      <c r="K135" s="49">
        <v>-62.533883952064514</v>
      </c>
      <c r="L135" s="49">
        <v>-63.774266575982566</v>
      </c>
    </row>
    <row r="136" spans="2:12" ht="12.75">
      <c r="B136" t="s">
        <v>1543</v>
      </c>
      <c r="C136" s="49">
        <v>-20.860136159448267</v>
      </c>
      <c r="D136" s="49">
        <v>-21.201268596376984</v>
      </c>
      <c r="E136" s="49">
        <v>-21.546665634500954</v>
      </c>
      <c r="F136" s="49">
        <v>-21.871253970993674</v>
      </c>
      <c r="G136" s="49">
        <v>-22.134659892068527</v>
      </c>
      <c r="H136" s="49">
        <v>-22.53853440458388</v>
      </c>
      <c r="I136" s="49">
        <v>-22.900110507661477</v>
      </c>
      <c r="J136" s="49">
        <v>-23.113259718984146</v>
      </c>
      <c r="K136" s="49">
        <v>-23.33475070119154</v>
      </c>
      <c r="L136" s="49">
        <v>-23.669232617191643</v>
      </c>
    </row>
    <row r="137" spans="2:12" ht="12.75">
      <c r="B137" t="s">
        <v>209</v>
      </c>
      <c r="C137" s="49">
        <v>-580.4198606212188</v>
      </c>
      <c r="D137" s="49">
        <v>335.088348913844</v>
      </c>
      <c r="E137" s="49">
        <v>325.4778986658433</v>
      </c>
      <c r="F137" s="49">
        <v>316.44643714582605</v>
      </c>
      <c r="G137" s="49">
        <v>309.11733695067596</v>
      </c>
      <c r="H137" s="49">
        <v>297.8797886206547</v>
      </c>
      <c r="I137" s="49">
        <v>287.8191663050517</v>
      </c>
      <c r="J137" s="49">
        <v>281.88842670767895</v>
      </c>
      <c r="K137" s="49">
        <v>275.72558270517504</v>
      </c>
      <c r="L137" s="49">
        <v>266.4188387040259</v>
      </c>
    </row>
    <row r="138" spans="2:12" ht="12.75">
      <c r="B138" t="s">
        <v>210</v>
      </c>
      <c r="C138" s="49">
        <v>-7.773433093050925</v>
      </c>
      <c r="D138" s="49">
        <v>-7.900554515177105</v>
      </c>
      <c r="E138" s="49">
        <v>-8.029265121180439</v>
      </c>
      <c r="F138" s="49">
        <v>-8.150221460929354</v>
      </c>
      <c r="G138" s="49">
        <v>-8.248378457036084</v>
      </c>
      <c r="H138" s="49">
        <v>-8.398880422940303</v>
      </c>
      <c r="I138" s="49">
        <v>-8.533620082539635</v>
      </c>
      <c r="J138" s="49">
        <v>-8.613049148600783</v>
      </c>
      <c r="K138" s="49">
        <v>-8.695586736933995</v>
      </c>
      <c r="L138" s="49">
        <v>-8.82022987324855</v>
      </c>
    </row>
    <row r="139" spans="2:12" ht="12.75">
      <c r="B139" t="s">
        <v>211</v>
      </c>
      <c r="C139" s="49">
        <v>-157.26949575802007</v>
      </c>
      <c r="D139" s="49">
        <v>-159.8413738096494</v>
      </c>
      <c r="E139" s="49">
        <v>-162.44540369741534</v>
      </c>
      <c r="F139" s="49">
        <v>-164.89255186648532</v>
      </c>
      <c r="G139" s="49">
        <v>-166.8784313483101</v>
      </c>
      <c r="H139" s="49">
        <v>-169.92333673374483</v>
      </c>
      <c r="I139" s="49">
        <v>-172.64934441531057</v>
      </c>
      <c r="J139" s="49">
        <v>-174.25632668664886</v>
      </c>
      <c r="K139" s="49">
        <v>-175.9261995398482</v>
      </c>
      <c r="L139" s="49">
        <v>-178.44793774267805</v>
      </c>
    </row>
    <row r="140" spans="2:12" ht="12.75">
      <c r="B140" t="s">
        <v>212</v>
      </c>
      <c r="C140" s="49">
        <v>-6.730093871505645</v>
      </c>
      <c r="D140" s="49">
        <v>-6.8401532357205745</v>
      </c>
      <c r="E140" s="49">
        <v>-6.951588485794984</v>
      </c>
      <c r="F140" s="49">
        <v>-7.056310236290482</v>
      </c>
      <c r="G140" s="49">
        <v>-7.141292738877898</v>
      </c>
      <c r="H140" s="49">
        <v>-7.271594543274596</v>
      </c>
      <c r="I140" s="49">
        <v>-7.388249635878258</v>
      </c>
      <c r="J140" s="49">
        <v>-7.457017844765965</v>
      </c>
      <c r="K140" s="49">
        <v>-7.528477354452462</v>
      </c>
      <c r="L140" s="49">
        <v>-7.636391064880578</v>
      </c>
    </row>
    <row r="141" spans="2:12" ht="12.75">
      <c r="B141" t="s">
        <v>213</v>
      </c>
      <c r="C141" s="49">
        <v>-220.69252482283414</v>
      </c>
      <c r="D141" s="49">
        <v>-224.30157982752382</v>
      </c>
      <c r="E141" s="49">
        <v>-227.9557527354692</v>
      </c>
      <c r="F141" s="49">
        <v>-231.38977727687546</v>
      </c>
      <c r="G141" s="49">
        <v>-234.17651449330364</v>
      </c>
      <c r="H141" s="49">
        <v>-238.44935745067013</v>
      </c>
      <c r="I141" s="49">
        <v>-242.2746988815147</v>
      </c>
      <c r="J141" s="49">
        <v>-244.52973869770926</v>
      </c>
      <c r="K141" s="49">
        <v>-246.87303136441116</v>
      </c>
      <c r="L141" s="49">
        <v>-250.41172631756984</v>
      </c>
    </row>
    <row r="142" spans="2:12" ht="12.75">
      <c r="B142" t="s">
        <v>214</v>
      </c>
      <c r="C142" s="49">
        <v>1086.1112077754897</v>
      </c>
      <c r="D142" s="49">
        <v>1085.1481806386685</v>
      </c>
      <c r="E142" s="49">
        <v>1084.1731144043174</v>
      </c>
      <c r="F142" s="49">
        <v>1083.2567917609697</v>
      </c>
      <c r="G142" s="49">
        <v>1082.513188917809</v>
      </c>
      <c r="H142" s="49">
        <v>1081.3730390132016</v>
      </c>
      <c r="I142" s="49">
        <v>1080.3522987915305</v>
      </c>
      <c r="J142" s="49">
        <v>1079.750572152622</v>
      </c>
      <c r="K142" s="49">
        <v>1079.1252964434361</v>
      </c>
      <c r="L142" s="49">
        <v>1078.1810439273631</v>
      </c>
    </row>
    <row r="143" spans="2:12" ht="12.75">
      <c r="B143" t="s">
        <v>215</v>
      </c>
      <c r="C143" s="49">
        <v>-7.806474508051676</v>
      </c>
      <c r="D143" s="49">
        <v>-7.934136266939448</v>
      </c>
      <c r="E143" s="49">
        <v>-8.063393964619914</v>
      </c>
      <c r="F143" s="49">
        <v>-8.184864436100687</v>
      </c>
      <c r="G143" s="49">
        <v>-8.283438654045538</v>
      </c>
      <c r="H143" s="49">
        <v>-8.434580337028988</v>
      </c>
      <c r="I143" s="49">
        <v>-8.569892715137193</v>
      </c>
      <c r="J143" s="49">
        <v>-8.649659398915434</v>
      </c>
      <c r="K143" s="49">
        <v>-8.732547817914663</v>
      </c>
      <c r="L143" s="49">
        <v>-8.857720756897443</v>
      </c>
    </row>
    <row r="144" spans="2:12" ht="12.75">
      <c r="B144" t="s">
        <v>216</v>
      </c>
      <c r="C144" s="49">
        <v>482.42533805316435</v>
      </c>
      <c r="D144" s="49">
        <v>482.1526520063712</v>
      </c>
      <c r="E144" s="49">
        <v>481.8765570276936</v>
      </c>
      <c r="F144" s="49">
        <v>481.61709559649626</v>
      </c>
      <c r="G144" s="49">
        <v>481.40654065787334</v>
      </c>
      <c r="H144" s="49">
        <v>481.08370139576783</v>
      </c>
      <c r="I144" s="49">
        <v>480.794673594569</v>
      </c>
      <c r="J144" s="49">
        <v>480.62429162697913</v>
      </c>
      <c r="K144" s="49">
        <v>480.44724162000165</v>
      </c>
      <c r="L144" s="49">
        <v>480.1798717028544</v>
      </c>
    </row>
    <row r="145" spans="2:12" ht="12.75">
      <c r="B145" t="s">
        <v>217</v>
      </c>
      <c r="C145" s="49">
        <v>-53.272170963675805</v>
      </c>
      <c r="D145" s="49">
        <v>-54.14334770779743</v>
      </c>
      <c r="E145" s="49">
        <v>-55.02541529952566</v>
      </c>
      <c r="F145" s="49">
        <v>-55.85434207269168</v>
      </c>
      <c r="G145" s="49">
        <v>-56.52702249783782</v>
      </c>
      <c r="H145" s="49">
        <v>-57.55842861686472</v>
      </c>
      <c r="I145" s="49">
        <v>-58.48181395971661</v>
      </c>
      <c r="J145" s="49">
        <v>-59.02614987102422</v>
      </c>
      <c r="K145" s="49">
        <v>-59.591788818961774</v>
      </c>
      <c r="L145" s="49">
        <v>-60.44598160453211</v>
      </c>
    </row>
    <row r="146" spans="2:12" ht="12.75">
      <c r="B146" t="s">
        <v>218</v>
      </c>
      <c r="C146" s="49">
        <v>-168.45063192933588</v>
      </c>
      <c r="D146" s="49">
        <v>-171.28385458031678</v>
      </c>
      <c r="E146" s="49">
        <v>-174.15249621640675</v>
      </c>
      <c r="F146" s="49">
        <v>-176.84831440207972</v>
      </c>
      <c r="G146" s="49">
        <v>-179.03599150693302</v>
      </c>
      <c r="H146" s="49">
        <v>-182.39030875484536</v>
      </c>
      <c r="I146" s="49">
        <v>-185.39332311054827</v>
      </c>
      <c r="J146" s="49">
        <v>-187.1636008917969</v>
      </c>
      <c r="K146" s="49">
        <v>-189.00315995990485</v>
      </c>
      <c r="L146" s="49">
        <v>-191.78114773874807</v>
      </c>
    </row>
    <row r="147" spans="2:12" ht="12.75">
      <c r="B147" t="s">
        <v>219</v>
      </c>
      <c r="C147" s="49">
        <v>-3.3067374953487874</v>
      </c>
      <c r="D147" s="49">
        <v>-3.360813624643896</v>
      </c>
      <c r="E147" s="49">
        <v>-3.4155657762126497</v>
      </c>
      <c r="F147" s="49">
        <v>-3.4670193436596297</v>
      </c>
      <c r="G147" s="49">
        <v>-3.5087743077239746</v>
      </c>
      <c r="H147" s="49">
        <v>-3.5727962768876487</v>
      </c>
      <c r="I147" s="49">
        <v>-3.630113125077407</v>
      </c>
      <c r="J147" s="49">
        <v>-3.663901422708698</v>
      </c>
      <c r="K147" s="49">
        <v>-3.699012053346412</v>
      </c>
      <c r="L147" s="49">
        <v>-3.7520339456629053</v>
      </c>
    </row>
    <row r="148" spans="2:12" ht="12.75">
      <c r="B148" t="s">
        <v>220</v>
      </c>
      <c r="C148" s="49">
        <v>-129.78032538406444</v>
      </c>
      <c r="D148" s="49">
        <v>-31.902664295242403</v>
      </c>
      <c r="E148" s="49">
        <v>-34.05153521592038</v>
      </c>
      <c r="F148" s="49">
        <v>-36.07094580863682</v>
      </c>
      <c r="G148" s="49">
        <v>-37.709712971223155</v>
      </c>
      <c r="H148" s="49">
        <v>-40.222398662626574</v>
      </c>
      <c r="I148" s="49">
        <v>-42.47192685121698</v>
      </c>
      <c r="J148" s="49">
        <v>-43.79802433156749</v>
      </c>
      <c r="K148" s="49">
        <v>-45.17601973489525</v>
      </c>
      <c r="L148" s="49">
        <v>-47.256982752671036</v>
      </c>
    </row>
    <row r="149" spans="2:12" ht="12.75">
      <c r="B149" t="s">
        <v>221</v>
      </c>
      <c r="C149" s="49">
        <v>-151.18495665390603</v>
      </c>
      <c r="D149" s="49">
        <v>-153.65733230361863</v>
      </c>
      <c r="E149" s="49">
        <v>-156.1606158794312</v>
      </c>
      <c r="F149" s="49">
        <v>-158.51308727309407</v>
      </c>
      <c r="G149" s="49">
        <v>-160.42213582654978</v>
      </c>
      <c r="H149" s="49">
        <v>-163.34923803727028</v>
      </c>
      <c r="I149" s="49">
        <v>-165.96978025487775</v>
      </c>
      <c r="J149" s="49">
        <v>-167.51459060646485</v>
      </c>
      <c r="K149" s="49">
        <v>-169.1198583903517</v>
      </c>
      <c r="L149" s="49">
        <v>-171.54403403261313</v>
      </c>
    </row>
    <row r="150" spans="2:12" ht="12.75">
      <c r="B150" t="s">
        <v>222</v>
      </c>
      <c r="C150" s="49">
        <v>89.99222568589886</v>
      </c>
      <c r="D150" s="49">
        <v>89.27255256484023</v>
      </c>
      <c r="E150" s="49">
        <v>88.54388258942234</v>
      </c>
      <c r="F150" s="49">
        <v>87.85911187900246</v>
      </c>
      <c r="G150" s="49">
        <v>87.30341520286117</v>
      </c>
      <c r="H150" s="49">
        <v>86.45137769638771</v>
      </c>
      <c r="I150" s="49">
        <v>85.68857541072745</v>
      </c>
      <c r="J150" s="49">
        <v>85.23890325540606</v>
      </c>
      <c r="K150" s="49">
        <v>84.77163280793219</v>
      </c>
      <c r="L150" s="49">
        <v>84.06599001830861</v>
      </c>
    </row>
    <row r="151" spans="2:12" ht="12.75">
      <c r="B151" t="s">
        <v>223</v>
      </c>
      <c r="C151" s="49">
        <v>1349.0046064781118</v>
      </c>
      <c r="D151" s="49">
        <v>1338.3921800342055</v>
      </c>
      <c r="E151" s="49">
        <v>1324.6095804733548</v>
      </c>
      <c r="F151" s="49">
        <v>1311.6573238810556</v>
      </c>
      <c r="G151" s="49">
        <v>1921.1464684555128</v>
      </c>
      <c r="H151" s="49">
        <v>2525.03040472472</v>
      </c>
      <c r="I151" s="49">
        <v>2510.6022015572607</v>
      </c>
      <c r="J151" s="49">
        <v>2502.0967718572033</v>
      </c>
      <c r="K151" s="49">
        <v>2493.258475122857</v>
      </c>
      <c r="L151" s="49">
        <v>2479.9114286814197</v>
      </c>
    </row>
    <row r="152" spans="2:12" ht="12.75">
      <c r="B152" t="s">
        <v>224</v>
      </c>
      <c r="C152" s="49">
        <v>563.8021854245261</v>
      </c>
      <c r="D152" s="49">
        <v>562.6705715685167</v>
      </c>
      <c r="E152" s="49">
        <v>561.5248110607074</v>
      </c>
      <c r="F152" s="49">
        <v>560.448077747449</v>
      </c>
      <c r="G152" s="49">
        <v>559.5743004170761</v>
      </c>
      <c r="H152" s="49">
        <v>558.2345568307841</v>
      </c>
      <c r="I152" s="49">
        <v>557.0351266859165</v>
      </c>
      <c r="J152" s="49">
        <v>556.3280622885762</v>
      </c>
      <c r="K152" s="49">
        <v>555.5933263405568</v>
      </c>
      <c r="L152" s="49">
        <v>554.4837737745856</v>
      </c>
    </row>
    <row r="153" spans="2:12" ht="12.75">
      <c r="B153" t="s">
        <v>225</v>
      </c>
      <c r="C153" s="49">
        <v>-350.7922092806208</v>
      </c>
      <c r="D153" s="49">
        <v>-356.6841822964662</v>
      </c>
      <c r="E153" s="49">
        <v>-372.1498126736343</v>
      </c>
      <c r="F153" s="49">
        <v>-377.7560392086761</v>
      </c>
      <c r="G153" s="49">
        <v>-382.3055349797605</v>
      </c>
      <c r="H153" s="49">
        <v>-389.2811769062579</v>
      </c>
      <c r="I153" s="49">
        <v>-395.52624894246793</v>
      </c>
      <c r="J153" s="49">
        <v>-399.20772061009575</v>
      </c>
      <c r="K153" s="49">
        <v>-403.03326971990293</v>
      </c>
      <c r="L153" s="49">
        <v>-408.8103762334436</v>
      </c>
    </row>
    <row r="154" spans="2:12" ht="12.75">
      <c r="B154" t="s">
        <v>226</v>
      </c>
      <c r="C154" s="49">
        <v>-7.0680993226516975</v>
      </c>
      <c r="D154" s="49">
        <v>-8.182873917840631</v>
      </c>
      <c r="E154" s="49">
        <v>-9.311584652066607</v>
      </c>
      <c r="F154" s="49">
        <v>-10.372295368040916</v>
      </c>
      <c r="G154" s="49">
        <v>-11.233070238001297</v>
      </c>
      <c r="H154" s="49">
        <v>-12.552877437369183</v>
      </c>
      <c r="I154" s="49">
        <v>-13.734459164299913</v>
      </c>
      <c r="J154" s="49">
        <v>-14.431001914401172</v>
      </c>
      <c r="K154" s="49">
        <v>-15.154804441804437</v>
      </c>
      <c r="L154" s="49">
        <v>-16.247846035456682</v>
      </c>
    </row>
    <row r="155" spans="2:12" ht="12.75">
      <c r="B155" t="s">
        <v>227</v>
      </c>
      <c r="C155" s="49">
        <v>-10.765636545786753</v>
      </c>
      <c r="D155" s="49">
        <v>-10.941690422035768</v>
      </c>
      <c r="E155" s="49">
        <v>-11.119945201775051</v>
      </c>
      <c r="F155" s="49">
        <v>-11.287460889638835</v>
      </c>
      <c r="G155" s="49">
        <v>-11.423401153337242</v>
      </c>
      <c r="H155" s="49">
        <v>-11.631835373450313</v>
      </c>
      <c r="I155" s="49">
        <v>-11.818439951657357</v>
      </c>
      <c r="J155" s="49">
        <v>-11.928443401375091</v>
      </c>
      <c r="K155" s="49">
        <v>-12.04275192718661</v>
      </c>
      <c r="L155" s="49">
        <v>-12.2153735587652</v>
      </c>
    </row>
    <row r="156" spans="2:12" ht="12.75">
      <c r="B156" t="s">
        <v>228</v>
      </c>
      <c r="C156" s="49">
        <v>-18.375461205381747</v>
      </c>
      <c r="D156" s="49">
        <v>-18.675960963042332</v>
      </c>
      <c r="E156" s="49">
        <v>-18.980217360315468</v>
      </c>
      <c r="F156" s="49">
        <v>-19.26614360448525</v>
      </c>
      <c r="G156" s="49">
        <v>-19.498174941528394</v>
      </c>
      <c r="H156" s="49">
        <v>-19.85394349355709</v>
      </c>
      <c r="I156" s="49">
        <v>-20.17245184863732</v>
      </c>
      <c r="J156" s="49">
        <v>-20.360212610776134</v>
      </c>
      <c r="K156" s="49">
        <v>-20.555321545817783</v>
      </c>
      <c r="L156" s="49">
        <v>-20.849962933792515</v>
      </c>
    </row>
    <row r="157" spans="2:12" ht="12.75">
      <c r="B157" t="s">
        <v>229</v>
      </c>
      <c r="C157" s="49">
        <v>-14.954659591498537</v>
      </c>
      <c r="D157" s="49">
        <v>-15.199217893078782</v>
      </c>
      <c r="E157" s="49">
        <v>-15.446833492975827</v>
      </c>
      <c r="F157" s="49">
        <v>-15.679531306763625</v>
      </c>
      <c r="G157" s="49">
        <v>-15.86836736487705</v>
      </c>
      <c r="H157" s="49">
        <v>-16.157905544598563</v>
      </c>
      <c r="I157" s="49">
        <v>-16.417119937861134</v>
      </c>
      <c r="J157" s="49">
        <v>-16.56992689334609</v>
      </c>
      <c r="K157" s="49">
        <v>-16.728714075566753</v>
      </c>
      <c r="L157" s="49">
        <v>-16.968504609773223</v>
      </c>
    </row>
    <row r="158" spans="2:12" ht="12.75">
      <c r="B158" t="s">
        <v>230</v>
      </c>
      <c r="C158" s="49">
        <v>-12.019415027889734</v>
      </c>
      <c r="D158" s="49">
        <v>-12.2159723421652</v>
      </c>
      <c r="E158" s="49">
        <v>-12.414986879696658</v>
      </c>
      <c r="F158" s="49">
        <v>-12.602011638293511</v>
      </c>
      <c r="G158" s="49">
        <v>-12.753783662311113</v>
      </c>
      <c r="H158" s="49">
        <v>-12.986492372743475</v>
      </c>
      <c r="I158" s="49">
        <v>-13.194829135928419</v>
      </c>
      <c r="J158" s="49">
        <v>-13.317643714614388</v>
      </c>
      <c r="K158" s="49">
        <v>-13.445264743534649</v>
      </c>
      <c r="L158" s="49">
        <v>-13.637990089956135</v>
      </c>
    </row>
    <row r="159" spans="2:12" ht="12.75">
      <c r="B159" t="s">
        <v>231</v>
      </c>
      <c r="C159" s="49">
        <v>-21.517387024969317</v>
      </c>
      <c r="D159" s="49">
        <v>-21.86926769420654</v>
      </c>
      <c r="E159" s="49">
        <v>-22.22554733158682</v>
      </c>
      <c r="F159" s="49">
        <v>-22.560362637044037</v>
      </c>
      <c r="G159" s="49">
        <v>-22.832067821761587</v>
      </c>
      <c r="H159" s="49">
        <v>-23.24866741290939</v>
      </c>
      <c r="I159" s="49">
        <v>-23.621635877229647</v>
      </c>
      <c r="J159" s="49">
        <v>-23.841500888610195</v>
      </c>
      <c r="K159" s="49">
        <v>-24.06997049927179</v>
      </c>
      <c r="L159" s="49">
        <v>-24.414991106252234</v>
      </c>
    </row>
    <row r="160" spans="2:12" ht="12.75">
      <c r="B160" t="s">
        <v>232</v>
      </c>
      <c r="C160" s="49">
        <v>-17.144186606393756</v>
      </c>
      <c r="D160" s="49">
        <v>-17.42455093918124</v>
      </c>
      <c r="E160" s="49">
        <v>-17.708420192460828</v>
      </c>
      <c r="F160" s="49">
        <v>-17.97518753130054</v>
      </c>
      <c r="G160" s="49">
        <v>-18.19167126993093</v>
      </c>
      <c r="H160" s="49">
        <v>-18.52360103084926</v>
      </c>
      <c r="I160" s="49">
        <v>-18.82076726870084</v>
      </c>
      <c r="J160" s="49">
        <v>-18.995946846915935</v>
      </c>
      <c r="K160" s="49">
        <v>-19.177982222983076</v>
      </c>
      <c r="L160" s="49">
        <v>-19.452880734696414</v>
      </c>
    </row>
    <row r="161" spans="2:12" ht="12.75">
      <c r="B161" t="s">
        <v>233</v>
      </c>
      <c r="C161" s="49">
        <v>-21.697442479935955</v>
      </c>
      <c r="D161" s="49">
        <v>-22.05226765325817</v>
      </c>
      <c r="E161" s="49">
        <v>-22.411528604871886</v>
      </c>
      <c r="F161" s="49">
        <v>-22.749145613067633</v>
      </c>
      <c r="G161" s="49">
        <v>-23.023124401015647</v>
      </c>
      <c r="H161" s="49">
        <v>-23.443210058052216</v>
      </c>
      <c r="I161" s="49">
        <v>-23.819299487127783</v>
      </c>
      <c r="J161" s="49">
        <v>-24.041004308082304</v>
      </c>
      <c r="K161" s="49">
        <v>-24.27138573078901</v>
      </c>
      <c r="L161" s="49">
        <v>-24.61929343750376</v>
      </c>
    </row>
    <row r="162" spans="2:12" ht="12.75">
      <c r="B162" t="s">
        <v>234</v>
      </c>
      <c r="C162" s="49">
        <v>1907.6133353578073</v>
      </c>
      <c r="D162" s="49">
        <v>1907.214532479707</v>
      </c>
      <c r="E162" s="49">
        <v>1906.8107440445428</v>
      </c>
      <c r="F162" s="49">
        <v>1906.4312821441836</v>
      </c>
      <c r="G162" s="49">
        <v>1906.1233459057564</v>
      </c>
      <c r="H162" s="49">
        <v>1905.6511940358473</v>
      </c>
      <c r="I162" s="49">
        <v>1905.2284913698156</v>
      </c>
      <c r="J162" s="49">
        <v>1904.9793080329696</v>
      </c>
      <c r="K162" s="49">
        <v>1904.720372699898</v>
      </c>
      <c r="L162" s="49">
        <v>1904.329344652333</v>
      </c>
    </row>
    <row r="163" spans="2:12" ht="12.75">
      <c r="B163" t="s">
        <v>235</v>
      </c>
      <c r="C163" s="49">
        <v>-243.2778706938962</v>
      </c>
      <c r="D163" s="49">
        <v>-247.25627103827983</v>
      </c>
      <c r="E163" s="49">
        <v>-251.2844065852628</v>
      </c>
      <c r="F163" s="49">
        <v>-255.06986410818774</v>
      </c>
      <c r="G163" s="49">
        <v>-258.14179188073155</v>
      </c>
      <c r="H163" s="49">
        <v>-262.85191125297587</v>
      </c>
      <c r="I163" s="49">
        <v>-267.0687324557786</v>
      </c>
      <c r="J163" s="49">
        <v>-269.55454970425217</v>
      </c>
      <c r="K163" s="49">
        <v>-272.137651469142</v>
      </c>
      <c r="L163" s="49">
        <v>-276.0384912186114</v>
      </c>
    </row>
    <row r="164" spans="2:12" ht="12.75">
      <c r="B164" t="s">
        <v>236</v>
      </c>
      <c r="C164" s="49">
        <v>-25.51361488130652</v>
      </c>
      <c r="D164" s="49">
        <v>-25.930847134863924</v>
      </c>
      <c r="E164" s="49">
        <v>-26.35329533675869</v>
      </c>
      <c r="F164" s="49">
        <v>-26.750292832313782</v>
      </c>
      <c r="G164" s="49">
        <v>-27.072459340547034</v>
      </c>
      <c r="H164" s="49">
        <v>-27.56643017055166</v>
      </c>
      <c r="I164" s="49">
        <v>-28.00866666285888</v>
      </c>
      <c r="J164" s="49">
        <v>-28.269365195618825</v>
      </c>
      <c r="K164" s="49">
        <v>-28.540266381331463</v>
      </c>
      <c r="L164" s="49">
        <v>-28.949364515895795</v>
      </c>
    </row>
    <row r="165" spans="2:12" ht="12.75">
      <c r="B165" t="s">
        <v>237</v>
      </c>
      <c r="C165" s="49">
        <v>3358.159470026072</v>
      </c>
      <c r="D165" s="49">
        <v>3358.0803113008647</v>
      </c>
      <c r="E165" s="49">
        <v>3358.0001629881613</v>
      </c>
      <c r="F165" s="49">
        <v>3357.924843270209</v>
      </c>
      <c r="G165" s="49">
        <v>3357.863720742219</v>
      </c>
      <c r="H165" s="49">
        <v>3357.770002912738</v>
      </c>
      <c r="I165" s="49">
        <v>3357.6861002981327</v>
      </c>
      <c r="J165" s="49">
        <v>3357.6366396839526</v>
      </c>
      <c r="K165" s="49">
        <v>3357.5852433876807</v>
      </c>
      <c r="L165" s="49">
        <v>3357.5076278952524</v>
      </c>
    </row>
    <row r="166" spans="2:12" ht="12.75">
      <c r="B166" t="s">
        <v>238</v>
      </c>
      <c r="C166" s="49">
        <v>303.85615773505765</v>
      </c>
      <c r="D166" s="49">
        <v>301.41552574592345</v>
      </c>
      <c r="E166" s="49">
        <v>298.9443826679237</v>
      </c>
      <c r="F166" s="49">
        <v>296.6221154438616</v>
      </c>
      <c r="G166" s="49">
        <v>294.7375778053697</v>
      </c>
      <c r="H166" s="49">
        <v>291.848057642129</v>
      </c>
      <c r="I166" s="49">
        <v>289.26116144538275</v>
      </c>
      <c r="J166" s="49">
        <v>287.7361854322646</v>
      </c>
      <c r="K166" s="49">
        <v>286.1515282201066</v>
      </c>
      <c r="L166" s="49">
        <v>283.7584773823543</v>
      </c>
    </row>
    <row r="167" spans="2:12" ht="12.75">
      <c r="B167" t="s">
        <v>239</v>
      </c>
      <c r="C167" s="49">
        <v>-10.851193179333942</v>
      </c>
      <c r="D167" s="49">
        <v>-11.028646190405198</v>
      </c>
      <c r="E167" s="49">
        <v>-11.208317595980152</v>
      </c>
      <c r="F167" s="49">
        <v>-11.377164564001777</v>
      </c>
      <c r="G167" s="49">
        <v>-11.514185171744504</v>
      </c>
      <c r="H167" s="49">
        <v>-11.724275859648689</v>
      </c>
      <c r="I167" s="49">
        <v>-11.912363421184025</v>
      </c>
      <c r="J167" s="49">
        <v>-12.023241089978022</v>
      </c>
      <c r="K167" s="49">
        <v>-12.138458048153256</v>
      </c>
      <c r="L167" s="49">
        <v>-12.31245153782983</v>
      </c>
    </row>
    <row r="168" spans="2:12" ht="12.75">
      <c r="B168" t="s">
        <v>240</v>
      </c>
      <c r="C168" s="49">
        <v>-10.675604753295648</v>
      </c>
      <c r="D168" s="49">
        <v>-10.850186311025801</v>
      </c>
      <c r="E168" s="49">
        <v>-11.026950366340962</v>
      </c>
      <c r="F168" s="49">
        <v>-11.193065139583057</v>
      </c>
      <c r="G168" s="49">
        <v>-11.327868550336408</v>
      </c>
      <c r="H168" s="49">
        <v>-11.534559658802207</v>
      </c>
      <c r="I168" s="49">
        <v>-11.719603684171378</v>
      </c>
      <c r="J168" s="49">
        <v>-11.828687187565812</v>
      </c>
      <c r="K168" s="49">
        <v>-11.942039764192899</v>
      </c>
      <c r="L168" s="49">
        <v>-12.113217780723957</v>
      </c>
    </row>
    <row r="169" spans="2:12" ht="12.75">
      <c r="B169" t="s">
        <v>241</v>
      </c>
      <c r="C169" s="49">
        <v>-23.835879326029954</v>
      </c>
      <c r="D169" s="49">
        <v>-25.264110720018564</v>
      </c>
      <c r="E169" s="49">
        <v>-26.710196872601045</v>
      </c>
      <c r="F169" s="49">
        <v>-28.069162488639222</v>
      </c>
      <c r="G169" s="49">
        <v>-29.171973494325556</v>
      </c>
      <c r="H169" s="49">
        <v>-30.862889383765904</v>
      </c>
      <c r="I169" s="49">
        <v>-32.37671300716819</v>
      </c>
      <c r="J169" s="49">
        <v>-33.26911244580194</v>
      </c>
      <c r="K169" s="49">
        <v>-34.196436675423854</v>
      </c>
      <c r="L169" s="49">
        <v>-35.596824095200745</v>
      </c>
    </row>
    <row r="170" spans="2:12" ht="12.75">
      <c r="B170" t="s">
        <v>242</v>
      </c>
      <c r="C170" s="49">
        <v>38.50161494305978</v>
      </c>
      <c r="D170" s="49">
        <v>38.32666085178349</v>
      </c>
      <c r="E170" s="49">
        <v>38.14951960576611</v>
      </c>
      <c r="F170" s="49">
        <v>37.98305036595638</v>
      </c>
      <c r="G170" s="49">
        <v>37.847959302868546</v>
      </c>
      <c r="H170" s="49">
        <v>37.64082714339718</v>
      </c>
      <c r="I170" s="49">
        <v>37.45538825898415</v>
      </c>
      <c r="J170" s="49">
        <v>37.34607198607573</v>
      </c>
      <c r="K170" s="49">
        <v>37.23247753030698</v>
      </c>
      <c r="L170" s="49">
        <v>37.0609342429286</v>
      </c>
    </row>
    <row r="171" spans="2:12" ht="12.75">
      <c r="B171" t="s">
        <v>243</v>
      </c>
      <c r="C171" s="49">
        <v>-443.962980024702</v>
      </c>
      <c r="D171" s="49">
        <v>-451.22324774895486</v>
      </c>
      <c r="E171" s="49">
        <v>-458.5742783062396</v>
      </c>
      <c r="F171" s="49">
        <v>-465.4824405564317</v>
      </c>
      <c r="G171" s="49">
        <v>-471.0884671318419</v>
      </c>
      <c r="H171" s="49">
        <v>-479.6840645316761</v>
      </c>
      <c r="I171" s="49">
        <v>-487.37943157056003</v>
      </c>
      <c r="J171" s="49">
        <v>-491.9158525375855</v>
      </c>
      <c r="K171" s="49">
        <v>-496.62981009556876</v>
      </c>
      <c r="L171" s="49">
        <v>-503.74853583430365</v>
      </c>
    </row>
    <row r="172" spans="2:12" ht="12.75">
      <c r="B172" t="s">
        <v>244</v>
      </c>
      <c r="C172" s="49">
        <v>2421.4221660797657</v>
      </c>
      <c r="D172" s="49">
        <v>2420.987530314007</v>
      </c>
      <c r="E172" s="49">
        <v>2420.547461033268</v>
      </c>
      <c r="F172" s="49">
        <v>2420.133904053879</v>
      </c>
      <c r="G172" s="49">
        <v>2419.7982993976857</v>
      </c>
      <c r="H172" s="49">
        <v>2419.2837241506118</v>
      </c>
      <c r="I172" s="49">
        <v>2418.823041174064</v>
      </c>
      <c r="J172" s="49">
        <v>2418.5514684338164</v>
      </c>
      <c r="K172" s="49">
        <v>2418.2692674695013</v>
      </c>
      <c r="L172" s="49">
        <v>2417.843105111556</v>
      </c>
    </row>
    <row r="173" spans="2:12" ht="12.75">
      <c r="B173" t="s">
        <v>245</v>
      </c>
      <c r="C173" s="49">
        <v>-27.14264401442683</v>
      </c>
      <c r="D173" s="49">
        <v>-28.175235741638915</v>
      </c>
      <c r="E173" s="49">
        <v>-29.220736214655773</v>
      </c>
      <c r="F173" s="49">
        <v>-30.203249733538613</v>
      </c>
      <c r="G173" s="49">
        <v>-31.00056697914961</v>
      </c>
      <c r="H173" s="49">
        <v>-32.22307599708364</v>
      </c>
      <c r="I173" s="49">
        <v>-33.317549733316255</v>
      </c>
      <c r="J173" s="49">
        <v>-33.96274229915707</v>
      </c>
      <c r="K173" s="49">
        <v>-34.633185010318016</v>
      </c>
      <c r="L173" s="49">
        <v>-35.645645925712955</v>
      </c>
    </row>
    <row r="174" spans="2:12" ht="12.75">
      <c r="B174" t="s">
        <v>246</v>
      </c>
      <c r="C174" s="49">
        <v>-54.60118460992116</v>
      </c>
      <c r="D174" s="49">
        <v>-55.49409513662167</v>
      </c>
      <c r="E174" s="49">
        <v>-56.398168211609004</v>
      </c>
      <c r="F174" s="49">
        <v>-57.247774731317115</v>
      </c>
      <c r="G174" s="49">
        <v>-57.93723692916764</v>
      </c>
      <c r="H174" s="49">
        <v>-58.994374171634995</v>
      </c>
      <c r="I174" s="49">
        <v>-59.94079577712071</v>
      </c>
      <c r="J174" s="49">
        <v>-60.49871157153018</v>
      </c>
      <c r="K174" s="49">
        <v>-61.078461862539704</v>
      </c>
      <c r="L174" s="49">
        <v>-61.95396472141869</v>
      </c>
    </row>
    <row r="175" spans="2:12" ht="12.75">
      <c r="B175" t="s">
        <v>247</v>
      </c>
      <c r="C175" s="49">
        <v>65.16472767502127</v>
      </c>
      <c r="D175" s="49">
        <v>65.07420760732609</v>
      </c>
      <c r="E175" s="49">
        <v>64.98255592050853</v>
      </c>
      <c r="F175" s="49">
        <v>64.89642585777712</v>
      </c>
      <c r="G175" s="49">
        <v>64.82653065220336</v>
      </c>
      <c r="H175" s="49">
        <v>64.71936186889329</v>
      </c>
      <c r="I175" s="49">
        <v>64.6234170398931</v>
      </c>
      <c r="J175" s="49">
        <v>64.56685753704484</v>
      </c>
      <c r="K175" s="49">
        <v>64.50808453121815</v>
      </c>
      <c r="L175" s="49">
        <v>64.41932919047207</v>
      </c>
    </row>
    <row r="176" spans="2:12" ht="12.75">
      <c r="B176" t="s">
        <v>248</v>
      </c>
      <c r="C176" s="49">
        <v>-6.643295887831163</v>
      </c>
      <c r="D176" s="49">
        <v>-6.751935817030662</v>
      </c>
      <c r="E176" s="49">
        <v>-6.861933887297273</v>
      </c>
      <c r="F176" s="49">
        <v>-6.965305041952146</v>
      </c>
      <c r="G176" s="49">
        <v>-7.049191525670727</v>
      </c>
      <c r="H176" s="49">
        <v>-7.177812828412216</v>
      </c>
      <c r="I176" s="49">
        <v>-7.292963420927665</v>
      </c>
      <c r="J176" s="49">
        <v>-7.360844726603275</v>
      </c>
      <c r="K176" s="49">
        <v>-7.431382623386061</v>
      </c>
      <c r="L176" s="49">
        <v>-7.5379045712838435</v>
      </c>
    </row>
    <row r="177" spans="2:12" ht="12.75">
      <c r="B177" t="s">
        <v>249</v>
      </c>
      <c r="C177" s="49">
        <v>-16.057040923541066</v>
      </c>
      <c r="D177" s="49">
        <v>-16.319626817431825</v>
      </c>
      <c r="E177" s="49">
        <v>-16.58549537809865</v>
      </c>
      <c r="F177" s="49">
        <v>-16.835346489449478</v>
      </c>
      <c r="G177" s="49">
        <v>-17.038102579911822</v>
      </c>
      <c r="H177" s="49">
        <v>-17.34898403945095</v>
      </c>
      <c r="I177" s="49">
        <v>-17.627306397450603</v>
      </c>
      <c r="J177" s="49">
        <v>-17.791377503356518</v>
      </c>
      <c r="K177" s="49">
        <v>-17.96186966785222</v>
      </c>
      <c r="L177" s="49">
        <v>-18.219336338843505</v>
      </c>
    </row>
    <row r="178" spans="2:12" ht="12.75">
      <c r="B178" t="s">
        <v>250</v>
      </c>
      <c r="C178" s="49">
        <v>-2790.7672815820906</v>
      </c>
      <c r="D178" s="49">
        <v>-2857.1170630244496</v>
      </c>
      <c r="E178" s="49">
        <v>-2924.296303429409</v>
      </c>
      <c r="F178" s="49">
        <v>-2987.428280496518</v>
      </c>
      <c r="G178" s="49">
        <v>-3038.6603634121384</v>
      </c>
      <c r="H178" s="49">
        <v>-3117.2133907254947</v>
      </c>
      <c r="I178" s="49">
        <v>-3187.5394366153832</v>
      </c>
      <c r="J178" s="49">
        <v>-3228.996659836949</v>
      </c>
      <c r="K178" s="49">
        <v>-3272.0763458182164</v>
      </c>
      <c r="L178" s="49">
        <v>-3337.1326102498106</v>
      </c>
    </row>
    <row r="179" spans="2:12" ht="12.75">
      <c r="B179" t="s">
        <v>251</v>
      </c>
      <c r="C179" s="49">
        <v>-142.32572029064485</v>
      </c>
      <c r="D179" s="49">
        <v>-146.44390633638488</v>
      </c>
      <c r="E179" s="49">
        <v>-150.61357508863932</v>
      </c>
      <c r="F179" s="49">
        <v>-154.53203904354496</v>
      </c>
      <c r="G179" s="49">
        <v>-157.71190255433277</v>
      </c>
      <c r="H179" s="49">
        <v>-162.5875174229896</v>
      </c>
      <c r="I179" s="49">
        <v>-166.95250151999699</v>
      </c>
      <c r="J179" s="49">
        <v>-169.5256608349904</v>
      </c>
      <c r="K179" s="49">
        <v>-172.1995228704975</v>
      </c>
      <c r="L179" s="49">
        <v>-176.2374231400396</v>
      </c>
    </row>
    <row r="180" spans="2:12" ht="12.75">
      <c r="B180" t="s">
        <v>252</v>
      </c>
      <c r="C180" s="49">
        <v>-1.8577085591672107</v>
      </c>
      <c r="D180" s="49">
        <v>-1.8880882577007223</v>
      </c>
      <c r="E180" s="49">
        <v>-1.918847742160908</v>
      </c>
      <c r="F180" s="49">
        <v>-1.947754098586355</v>
      </c>
      <c r="G180" s="49">
        <v>-1.9712118282184046</v>
      </c>
      <c r="H180" s="49">
        <v>-2.007179049764532</v>
      </c>
      <c r="I180" s="49">
        <v>-2.039379367938071</v>
      </c>
      <c r="J180" s="49">
        <v>-2.0583614642785357</v>
      </c>
      <c r="K180" s="49">
        <v>-2.078086440677535</v>
      </c>
      <c r="L180" s="49">
        <v>-2.1078738741578578</v>
      </c>
    </row>
    <row r="181" spans="2:12" ht="12.75">
      <c r="B181" t="s">
        <v>253</v>
      </c>
      <c r="C181" s="49">
        <v>-6.833245571754063</v>
      </c>
      <c r="D181" s="49">
        <v>-6.944991808509523</v>
      </c>
      <c r="E181" s="49">
        <v>-7.058135019235336</v>
      </c>
      <c r="F181" s="49">
        <v>-7.164461833021606</v>
      </c>
      <c r="G181" s="49">
        <v>-7.250746856762608</v>
      </c>
      <c r="H181" s="49">
        <v>-7.383045788231465</v>
      </c>
      <c r="I181" s="49">
        <v>-7.501488845665105</v>
      </c>
      <c r="J181" s="49">
        <v>-7.5713110603074485</v>
      </c>
      <c r="K181" s="49">
        <v>-7.643865825136564</v>
      </c>
      <c r="L181" s="49">
        <v>-7.753433521812615</v>
      </c>
    </row>
    <row r="182" spans="2:12" ht="12.75">
      <c r="B182" t="s">
        <v>150</v>
      </c>
      <c r="C182" s="49">
        <v>1950</v>
      </c>
      <c r="D182" s="49">
        <v>1950</v>
      </c>
      <c r="E182" s="49">
        <v>1950</v>
      </c>
      <c r="F182" s="49">
        <v>1950</v>
      </c>
      <c r="G182" s="49">
        <v>1950</v>
      </c>
      <c r="H182" s="49">
        <v>1950</v>
      </c>
      <c r="I182" s="49">
        <v>1950</v>
      </c>
      <c r="J182" s="49">
        <v>1950</v>
      </c>
      <c r="K182" s="49">
        <v>1950</v>
      </c>
      <c r="L182" s="49">
        <v>1950</v>
      </c>
    </row>
    <row r="183" spans="2:12" ht="12.75">
      <c r="B183" t="s">
        <v>254</v>
      </c>
      <c r="C183" s="49">
        <v>-177.03651168084187</v>
      </c>
      <c r="D183" s="49">
        <v>-180.14587449051044</v>
      </c>
      <c r="E183" s="49">
        <v>-183.2941083980845</v>
      </c>
      <c r="F183" s="49">
        <v>-186.25267461075322</v>
      </c>
      <c r="G183" s="49">
        <v>-188.65357375189174</v>
      </c>
      <c r="H183" s="49">
        <v>-192.3348196641668</v>
      </c>
      <c r="I183" s="49">
        <v>-195.63052293383063</v>
      </c>
      <c r="J183" s="49">
        <v>-197.5733409096404</v>
      </c>
      <c r="K183" s="49">
        <v>-199.59219267569665</v>
      </c>
      <c r="L183" s="49">
        <v>-202.6409371442115</v>
      </c>
    </row>
    <row r="184" spans="2:12" ht="12.75">
      <c r="B184" t="s">
        <v>255</v>
      </c>
      <c r="C184" s="49">
        <v>180.73083949010356</v>
      </c>
      <c r="D184" s="49">
        <v>185.7810867802682</v>
      </c>
      <c r="E184" s="49">
        <v>160.51942956148127</v>
      </c>
      <c r="F184" s="49">
        <v>136.77967968339385</v>
      </c>
      <c r="G184" s="49">
        <v>117.51469083539018</v>
      </c>
      <c r="H184" s="49">
        <v>87.9761066310125</v>
      </c>
      <c r="I184" s="49">
        <v>61.531144554723596</v>
      </c>
      <c r="J184" s="49">
        <v>45.94183220238233</v>
      </c>
      <c r="K184" s="49">
        <v>29.742419202299743</v>
      </c>
      <c r="L184" s="49">
        <v>5.279072458587962</v>
      </c>
    </row>
    <row r="185" spans="2:12" ht="12.75">
      <c r="B185" t="s">
        <v>256</v>
      </c>
      <c r="C185" s="49">
        <v>17.00196439605612</v>
      </c>
      <c r="D185" s="49">
        <v>16.77795606595741</v>
      </c>
      <c r="E185" s="49">
        <v>16.551147339036618</v>
      </c>
      <c r="F185" s="49">
        <v>16.338002872676633</v>
      </c>
      <c r="G185" s="49">
        <v>16.1650345057593</v>
      </c>
      <c r="H185" s="49">
        <v>15.899825908381327</v>
      </c>
      <c r="I185" s="49">
        <v>15.662393022247032</v>
      </c>
      <c r="J185" s="49">
        <v>15.5224262711514</v>
      </c>
      <c r="K185" s="49">
        <v>15.376981805351251</v>
      </c>
      <c r="L185" s="49">
        <v>15.157340612253401</v>
      </c>
    </row>
    <row r="186" spans="2:12" ht="12.75">
      <c r="B186" t="s">
        <v>257</v>
      </c>
      <c r="C186" s="49">
        <v>-46.733630326544294</v>
      </c>
      <c r="D186" s="49">
        <v>-47.49788023737716</v>
      </c>
      <c r="E186" s="49">
        <v>-48.271684270686784</v>
      </c>
      <c r="F186" s="49">
        <v>-48.99886990408871</v>
      </c>
      <c r="G186" s="49">
        <v>-49.58898661508436</v>
      </c>
      <c r="H186" s="49">
        <v>-50.49379960489109</v>
      </c>
      <c r="I186" s="49">
        <v>-51.30385011496349</v>
      </c>
      <c r="J186" s="49">
        <v>-51.78137511145477</v>
      </c>
      <c r="K186" s="49">
        <v>-52.277588444101454</v>
      </c>
      <c r="L186" s="49">
        <v>-53.026938980156466</v>
      </c>
    </row>
    <row r="187" spans="2:12" ht="12.75">
      <c r="B187" t="s">
        <v>258</v>
      </c>
      <c r="C187" s="49">
        <v>-0.5774313308374417</v>
      </c>
      <c r="D187" s="49">
        <v>-1.8264557416605385</v>
      </c>
      <c r="E187" s="49">
        <v>-3.091094589630842</v>
      </c>
      <c r="F187" s="49">
        <v>-4.279544328969408</v>
      </c>
      <c r="G187" s="49">
        <v>-5.243980394738728</v>
      </c>
      <c r="H187" s="49">
        <v>-6.722729028502812</v>
      </c>
      <c r="I187" s="49">
        <v>-8.046606004788629</v>
      </c>
      <c r="J187" s="49">
        <v>-8.827031843171568</v>
      </c>
      <c r="K187" s="49">
        <v>-9.638000292976358</v>
      </c>
      <c r="L187" s="49">
        <v>-10.862674445409155</v>
      </c>
    </row>
    <row r="188" spans="2:12" ht="12.75">
      <c r="B188" t="s">
        <v>259</v>
      </c>
      <c r="C188" s="49">
        <v>-62.59929717117346</v>
      </c>
      <c r="D188" s="49">
        <v>-63.62300337475714</v>
      </c>
      <c r="E188" s="49">
        <v>-64.65950724349015</v>
      </c>
      <c r="F188" s="49">
        <v>-65.63356616521015</v>
      </c>
      <c r="G188" s="49">
        <v>-66.42402244047004</v>
      </c>
      <c r="H188" s="49">
        <v>-67.63601168328043</v>
      </c>
      <c r="I188" s="49">
        <v>-68.72106739689318</v>
      </c>
      <c r="J188" s="49">
        <v>-69.36070803583243</v>
      </c>
      <c r="K188" s="49">
        <v>-70.0253815408352</v>
      </c>
      <c r="L188" s="49">
        <v>-71.02913015963749</v>
      </c>
    </row>
    <row r="189" spans="2:12" ht="12.75">
      <c r="B189" t="s">
        <v>260</v>
      </c>
      <c r="C189" s="49">
        <v>340.6994971783853</v>
      </c>
      <c r="D189" s="49">
        <v>337.3748594374682</v>
      </c>
      <c r="E189" s="49">
        <v>334.0086593807205</v>
      </c>
      <c r="F189" s="49">
        <v>330.8452585517613</v>
      </c>
      <c r="G189" s="49">
        <v>328.27813455068167</v>
      </c>
      <c r="H189" s="49">
        <v>324.34201971213986</v>
      </c>
      <c r="I189" s="49">
        <v>320.81814033752414</v>
      </c>
      <c r="J189" s="49">
        <v>318.74081248564903</v>
      </c>
      <c r="K189" s="49">
        <v>316.5821866881457</v>
      </c>
      <c r="L189" s="49">
        <v>313.32236416408426</v>
      </c>
    </row>
    <row r="190" spans="2:12" ht="12.75">
      <c r="B190" t="s">
        <v>261</v>
      </c>
      <c r="C190" s="49">
        <v>-151.9254938379946</v>
      </c>
      <c r="D190" s="49">
        <v>-154.40997972765547</v>
      </c>
      <c r="E190" s="49">
        <v>-156.92552493723923</v>
      </c>
      <c r="F190" s="49">
        <v>-159.2895192534208</v>
      </c>
      <c r="G190" s="49">
        <v>-161.20791874675407</v>
      </c>
      <c r="H190" s="49">
        <v>-164.14935854817566</v>
      </c>
      <c r="I190" s="49">
        <v>-166.7827367581832</v>
      </c>
      <c r="J190" s="49">
        <v>-168.335113930789</v>
      </c>
      <c r="K190" s="49">
        <v>-169.9482446695008</v>
      </c>
      <c r="L190" s="49">
        <v>-172.3842944574682</v>
      </c>
    </row>
    <row r="191" spans="2:12" ht="12.75">
      <c r="B191" t="s">
        <v>262</v>
      </c>
      <c r="C191" s="49">
        <v>317.88575481834806</v>
      </c>
      <c r="D191" s="49">
        <v>317.0989272739665</v>
      </c>
      <c r="E191" s="49">
        <v>316.30226335718834</v>
      </c>
      <c r="F191" s="49">
        <v>315.55359505101137</v>
      </c>
      <c r="G191" s="49">
        <v>314.9460449865237</v>
      </c>
      <c r="H191" s="49">
        <v>314.01450181876817</v>
      </c>
      <c r="I191" s="49">
        <v>313.180520624095</v>
      </c>
      <c r="J191" s="49">
        <v>312.68888848250856</v>
      </c>
      <c r="K191" s="49">
        <v>312.17801590996186</v>
      </c>
      <c r="L191" s="49">
        <v>311.40652790085943</v>
      </c>
    </row>
    <row r="192" spans="2:12" ht="12.75">
      <c r="B192" t="s">
        <v>263</v>
      </c>
      <c r="C192" s="49">
        <v>-94.45346511944891</v>
      </c>
      <c r="D192" s="49">
        <v>-95.9980926562143</v>
      </c>
      <c r="E192" s="49">
        <v>-97.56203005544488</v>
      </c>
      <c r="F192" s="49">
        <v>-99.03174688206342</v>
      </c>
      <c r="G192" s="49">
        <v>-100.22443334337547</v>
      </c>
      <c r="H192" s="49">
        <v>-102.05315329462206</v>
      </c>
      <c r="I192" s="49">
        <v>-103.69034854488399</v>
      </c>
      <c r="J192" s="49">
        <v>-104.65547559118015</v>
      </c>
      <c r="K192" s="49">
        <v>-105.65837368361291</v>
      </c>
      <c r="L192" s="49">
        <v>-107.17288805420549</v>
      </c>
    </row>
    <row r="193" spans="2:12" ht="12.75">
      <c r="B193" t="s">
        <v>264</v>
      </c>
      <c r="C193" s="49">
        <v>-83.20894820254279</v>
      </c>
      <c r="D193" s="49">
        <v>-88.82318855191477</v>
      </c>
      <c r="E193" s="49">
        <v>-94.507614241385</v>
      </c>
      <c r="F193" s="49">
        <v>-99.84957747443207</v>
      </c>
      <c r="G193" s="49">
        <v>-104.18462155196414</v>
      </c>
      <c r="H193" s="49">
        <v>-110.83144940762321</v>
      </c>
      <c r="I193" s="49">
        <v>-116.78214458496603</v>
      </c>
      <c r="J193" s="49">
        <v>-120.29008101405037</v>
      </c>
      <c r="K193" s="49">
        <v>-123.93530344005671</v>
      </c>
      <c r="L193" s="49">
        <v>-129.4400918027519</v>
      </c>
    </row>
    <row r="194" spans="2:12" ht="12.75">
      <c r="B194" t="s">
        <v>265</v>
      </c>
      <c r="C194" s="49">
        <v>533.6925588718708</v>
      </c>
      <c r="D194" s="49">
        <v>532.052199404772</v>
      </c>
      <c r="E194" s="49">
        <v>530.3913333009925</v>
      </c>
      <c r="F194" s="49">
        <v>528.8305273117721</v>
      </c>
      <c r="G194" s="49">
        <v>527.5639212973599</v>
      </c>
      <c r="H194" s="49">
        <v>525.6218621191441</v>
      </c>
      <c r="I194" s="49">
        <v>523.8831978364392</v>
      </c>
      <c r="J194" s="49">
        <v>522.8582547678595</v>
      </c>
      <c r="K194" s="49">
        <v>521.7931997035801</v>
      </c>
      <c r="L194" s="49">
        <v>520.1848197370664</v>
      </c>
    </row>
    <row r="195" spans="2:12" ht="12.75">
      <c r="B195" t="s">
        <v>266</v>
      </c>
      <c r="C195" s="49">
        <v>-191.78431499324682</v>
      </c>
      <c r="D195" s="49">
        <v>-196.21253696407422</v>
      </c>
      <c r="E195" s="49">
        <v>-200.69611749558163</v>
      </c>
      <c r="F195" s="49">
        <v>-204.90958138096323</v>
      </c>
      <c r="G195" s="49">
        <v>-208.3288395947268</v>
      </c>
      <c r="H195" s="49">
        <v>-213.57151310264476</v>
      </c>
      <c r="I195" s="49">
        <v>-218.26511321346896</v>
      </c>
      <c r="J195" s="49">
        <v>-221.03199175818156</v>
      </c>
      <c r="K195" s="49">
        <v>-223.9071543858734</v>
      </c>
      <c r="L195" s="49">
        <v>-228.24904629920565</v>
      </c>
    </row>
    <row r="196" spans="2:12" ht="12.75">
      <c r="B196" t="s">
        <v>267</v>
      </c>
      <c r="C196" s="49">
        <v>738.3135411711075</v>
      </c>
      <c r="D196" s="49">
        <v>737.958895616922</v>
      </c>
      <c r="E196" s="49">
        <v>737.5998165299187</v>
      </c>
      <c r="F196" s="49">
        <v>737.2623704297647</v>
      </c>
      <c r="G196" s="49">
        <v>736.9885303350015</v>
      </c>
      <c r="H196" s="49">
        <v>736.5686573331785</v>
      </c>
      <c r="I196" s="49">
        <v>736.1927582876034</v>
      </c>
      <c r="J196" s="49">
        <v>735.9711656977744</v>
      </c>
      <c r="K196" s="49">
        <v>735.7409008984511</v>
      </c>
      <c r="L196" s="49">
        <v>735.393169309122</v>
      </c>
    </row>
    <row r="197" spans="2:12" ht="12.75">
      <c r="B197" t="s">
        <v>268</v>
      </c>
      <c r="C197" s="49">
        <v>-30.05240745713862</v>
      </c>
      <c r="D197" s="49">
        <v>-12.943864028326196</v>
      </c>
      <c r="E197" s="49">
        <v>-13.441464448805185</v>
      </c>
      <c r="F197" s="49">
        <v>-13.909086561602173</v>
      </c>
      <c r="G197" s="49">
        <v>-14.288565487638756</v>
      </c>
      <c r="H197" s="49">
        <v>-14.870412188872642</v>
      </c>
      <c r="I197" s="49">
        <v>-15.391321174959515</v>
      </c>
      <c r="J197" s="49">
        <v>-15.698397164247112</v>
      </c>
      <c r="K197" s="49">
        <v>-16.01749082665178</v>
      </c>
      <c r="L197" s="49">
        <v>-16.49936624442688</v>
      </c>
    </row>
    <row r="198" spans="2:12" ht="12.75">
      <c r="B198" t="s">
        <v>269</v>
      </c>
      <c r="C198" s="49">
        <v>-710.0518743587343</v>
      </c>
      <c r="D198" s="49">
        <v>-721.6635783473532</v>
      </c>
      <c r="E198" s="49">
        <v>-733.4204438080227</v>
      </c>
      <c r="F198" s="49">
        <v>-744.469008158704</v>
      </c>
      <c r="G198" s="49">
        <v>-753.4350027498599</v>
      </c>
      <c r="H198" s="49">
        <v>-767.182365299426</v>
      </c>
      <c r="I198" s="49">
        <v>-779.4899450654999</v>
      </c>
      <c r="J198" s="49">
        <v>-786.7452666924012</v>
      </c>
      <c r="K198" s="49">
        <v>-794.2845313389879</v>
      </c>
      <c r="L198" s="49">
        <v>-805.6698602543701</v>
      </c>
    </row>
    <row r="199" spans="2:12" ht="12.75">
      <c r="B199" t="s">
        <v>270</v>
      </c>
      <c r="C199" s="49">
        <v>-65.5846414191978</v>
      </c>
      <c r="D199" s="49">
        <v>-66.6571679061495</v>
      </c>
      <c r="E199" s="49">
        <v>-67.74310237558264</v>
      </c>
      <c r="F199" s="49">
        <v>-68.76361391467375</v>
      </c>
      <c r="G199" s="49">
        <v>-69.59176684470931</v>
      </c>
      <c r="H199" s="49">
        <v>-70.86155554020043</v>
      </c>
      <c r="I199" s="49">
        <v>-71.99835727940453</v>
      </c>
      <c r="J199" s="49">
        <v>-72.6685022145348</v>
      </c>
      <c r="K199" s="49">
        <v>-73.36487382661932</v>
      </c>
      <c r="L199" s="49">
        <v>-74.41649095674707</v>
      </c>
    </row>
    <row r="200" spans="2:12" ht="12.75">
      <c r="B200" t="s">
        <v>271</v>
      </c>
      <c r="C200" s="49">
        <v>-27.328939840622393</v>
      </c>
      <c r="D200" s="49">
        <v>-27.993357807586822</v>
      </c>
      <c r="E200" s="49">
        <v>-28.666081867286305</v>
      </c>
      <c r="F200" s="49">
        <v>-29.298277165319252</v>
      </c>
      <c r="G200" s="49">
        <v>-29.81130849163525</v>
      </c>
      <c r="H200" s="49">
        <v>-30.59792815445633</v>
      </c>
      <c r="I200" s="49">
        <v>-31.302163909556736</v>
      </c>
      <c r="J200" s="49">
        <v>-31.71731107914903</v>
      </c>
      <c r="K200" s="49">
        <v>-32.14870537698867</v>
      </c>
      <c r="L200" s="49">
        <v>-32.800170235083044</v>
      </c>
    </row>
    <row r="201" spans="2:12" ht="12.75">
      <c r="B201" t="s">
        <v>272</v>
      </c>
      <c r="C201" s="49">
        <v>598.0667539589897</v>
      </c>
      <c r="D201" s="49">
        <v>594.600942224322</v>
      </c>
      <c r="E201" s="49">
        <v>591.0918033144396</v>
      </c>
      <c r="F201" s="49">
        <v>587.7940750899382</v>
      </c>
      <c r="G201" s="49">
        <v>585.1179433785674</v>
      </c>
      <c r="H201" s="49">
        <v>581.0146894124209</v>
      </c>
      <c r="I201" s="49">
        <v>577.3411756524742</v>
      </c>
      <c r="J201" s="49">
        <v>575.1756382896592</v>
      </c>
      <c r="K201" s="49">
        <v>572.9253508289629</v>
      </c>
      <c r="L201" s="49">
        <v>569.527106557781</v>
      </c>
    </row>
    <row r="202" spans="2:12" ht="12.75">
      <c r="B202" t="s">
        <v>273</v>
      </c>
      <c r="C202" s="49">
        <v>571.0897858728135</v>
      </c>
      <c r="D202" s="49">
        <v>592.1717081845006</v>
      </c>
      <c r="E202" s="49">
        <v>591.4446535868225</v>
      </c>
      <c r="F202" s="49">
        <v>590.7614009345081</v>
      </c>
      <c r="G202" s="49">
        <v>590.2069361741461</v>
      </c>
      <c r="H202" s="49">
        <v>589.3567875370755</v>
      </c>
      <c r="I202" s="49">
        <v>588.595676296571</v>
      </c>
      <c r="J202" s="49">
        <v>588.1470010128298</v>
      </c>
      <c r="K202" s="49">
        <v>587.680766450331</v>
      </c>
      <c r="L202" s="49">
        <v>586.976687989818</v>
      </c>
    </row>
    <row r="203" spans="2:12" ht="12.75">
      <c r="B203" t="s">
        <v>274</v>
      </c>
      <c r="C203" s="49">
        <v>-26.850969923533086</v>
      </c>
      <c r="D203" s="49">
        <v>-27.290072369169128</v>
      </c>
      <c r="E203" s="49">
        <v>-27.73466416911975</v>
      </c>
      <c r="F203" s="49">
        <v>-28.152471205184952</v>
      </c>
      <c r="G203" s="49">
        <v>-28.491524814921718</v>
      </c>
      <c r="H203" s="49">
        <v>-29.01138826670075</v>
      </c>
      <c r="I203" s="49">
        <v>-29.476805606002603</v>
      </c>
      <c r="J203" s="49">
        <v>-29.751169254384525</v>
      </c>
      <c r="K203" s="49">
        <v>-30.036270351334494</v>
      </c>
      <c r="L203" s="49">
        <v>-30.466812309346434</v>
      </c>
    </row>
    <row r="204" spans="2:12" ht="12.75">
      <c r="B204" t="s">
        <v>275</v>
      </c>
      <c r="C204" s="49">
        <v>-18.414810480770672</v>
      </c>
      <c r="D204" s="49">
        <v>-18.715953729638706</v>
      </c>
      <c r="E204" s="49">
        <v>-19.02086166260019</v>
      </c>
      <c r="F204" s="49">
        <v>-19.307400190205854</v>
      </c>
      <c r="G204" s="49">
        <v>-19.539928399946675</v>
      </c>
      <c r="H204" s="49">
        <v>-19.89645879596786</v>
      </c>
      <c r="I204" s="49">
        <v>-20.215649205927562</v>
      </c>
      <c r="J204" s="49">
        <v>-20.403812039603743</v>
      </c>
      <c r="K204" s="49">
        <v>-20.59933878158531</v>
      </c>
      <c r="L204" s="49">
        <v>-20.894611115634635</v>
      </c>
    </row>
    <row r="205" spans="2:8" ht="12.75">
      <c r="B205" s="89"/>
      <c r="C205" s="49"/>
      <c r="D205" s="49"/>
      <c r="E205" s="49"/>
      <c r="F205" s="49"/>
      <c r="G205" s="49"/>
      <c r="H205" s="49"/>
    </row>
    <row r="206" spans="2:8" ht="12.75">
      <c r="B206" s="89"/>
      <c r="C206" s="49"/>
      <c r="D206" s="49"/>
      <c r="E206" s="49"/>
      <c r="F206" s="49"/>
      <c r="G206" s="49"/>
      <c r="H206" s="49"/>
    </row>
    <row r="209" spans="2:3" ht="26.25" customHeight="1">
      <c r="B209" s="219"/>
      <c r="C209" s="219"/>
    </row>
  </sheetData>
  <sheetProtection/>
  <mergeCells count="4">
    <mergeCell ref="B209:C209"/>
    <mergeCell ref="B1:L1"/>
    <mergeCell ref="B6:L6"/>
    <mergeCell ref="C9:L9"/>
  </mergeCells>
  <conditionalFormatting sqref="E11 E7:E8 E207:E65536 E2:E5">
    <cfRule type="cellIs" priority="1" dxfId="0" operator="lessThan" stopIfTrue="1">
      <formula>0</formula>
    </cfRule>
    <cfRule type="cellIs" priority="2" dxfId="1" operator="greaterThan" stopIfTrue="1">
      <formula>0</formula>
    </cfRule>
  </conditionalFormatting>
  <conditionalFormatting sqref="C12:H206 I12:L204 D103:L103">
    <cfRule type="cellIs" priority="3" dxfId="1" operator="greaterThanOrEqual" stopIfTrue="1">
      <formula>0</formula>
    </cfRule>
    <cfRule type="cellIs" priority="4" dxfId="0" operator="lessThan" stopIfTrue="1">
      <formula>0</formula>
    </cfRule>
  </conditionalFormatting>
  <printOptions horizontalCentered="1"/>
  <pageMargins left="0.75" right="0.75" top="1" bottom="1" header="0.5" footer="0.5"/>
  <pageSetup fitToHeight="8"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B1:F19"/>
  <sheetViews>
    <sheetView showGridLines="0" zoomScalePageLayoutView="0" workbookViewId="0" topLeftCell="A1">
      <selection activeCell="B1" sqref="B1:C1"/>
    </sheetView>
  </sheetViews>
  <sheetFormatPr defaultColWidth="9.140625" defaultRowHeight="12.75"/>
  <cols>
    <col min="1" max="1" width="4.7109375" style="0" customWidth="1"/>
    <col min="2" max="2" width="39.00390625" style="0" bestFit="1" customWidth="1"/>
    <col min="3" max="3" width="96.7109375" style="0" customWidth="1"/>
  </cols>
  <sheetData>
    <row r="1" spans="2:3" ht="33.75">
      <c r="B1" s="215" t="s">
        <v>285</v>
      </c>
      <c r="C1" s="215"/>
    </row>
    <row r="3" spans="2:3" ht="27" customHeight="1">
      <c r="B3" s="129" t="s">
        <v>287</v>
      </c>
      <c r="C3" s="129" t="s">
        <v>289</v>
      </c>
    </row>
    <row r="4" spans="2:3" ht="30" customHeight="1">
      <c r="B4" s="102" t="s">
        <v>288</v>
      </c>
      <c r="C4" s="103" t="s">
        <v>290</v>
      </c>
    </row>
    <row r="5" spans="2:3" ht="30" customHeight="1">
      <c r="B5" s="131" t="s">
        <v>23</v>
      </c>
      <c r="C5" s="103" t="s">
        <v>20</v>
      </c>
    </row>
    <row r="6" spans="2:3" ht="30" customHeight="1">
      <c r="B6" s="127" t="s">
        <v>1404</v>
      </c>
      <c r="C6" s="103" t="s">
        <v>1400</v>
      </c>
    </row>
    <row r="7" spans="2:3" ht="30" customHeight="1">
      <c r="B7" s="104" t="s">
        <v>292</v>
      </c>
      <c r="C7" s="108" t="s">
        <v>1545</v>
      </c>
    </row>
    <row r="8" spans="2:3" ht="30" customHeight="1">
      <c r="B8" s="112" t="s">
        <v>297</v>
      </c>
      <c r="C8" s="108" t="s">
        <v>307</v>
      </c>
    </row>
    <row r="9" spans="2:6" ht="30" customHeight="1">
      <c r="B9" s="105" t="s">
        <v>293</v>
      </c>
      <c r="C9" s="108" t="s">
        <v>1546</v>
      </c>
      <c r="F9" s="106"/>
    </row>
    <row r="10" spans="2:3" ht="30" customHeight="1">
      <c r="B10" s="113" t="s">
        <v>298</v>
      </c>
      <c r="C10" s="108" t="s">
        <v>308</v>
      </c>
    </row>
    <row r="11" spans="2:3" ht="30" customHeight="1">
      <c r="B11" s="107" t="s">
        <v>1</v>
      </c>
      <c r="C11" s="108" t="s">
        <v>1540</v>
      </c>
    </row>
    <row r="12" spans="2:3" ht="30" customHeight="1">
      <c r="B12" s="109" t="s">
        <v>291</v>
      </c>
      <c r="C12" s="108" t="s">
        <v>1547</v>
      </c>
    </row>
    <row r="13" spans="2:3" ht="30" customHeight="1">
      <c r="B13" s="128" t="s">
        <v>294</v>
      </c>
      <c r="C13" s="108" t="s">
        <v>1550</v>
      </c>
    </row>
    <row r="14" spans="2:3" ht="30" customHeight="1">
      <c r="B14" s="116" t="s">
        <v>301</v>
      </c>
      <c r="C14" s="108" t="s">
        <v>1551</v>
      </c>
    </row>
    <row r="15" spans="2:3" ht="30" customHeight="1">
      <c r="B15" s="117" t="s">
        <v>302</v>
      </c>
      <c r="C15" s="108" t="s">
        <v>1549</v>
      </c>
    </row>
    <row r="16" spans="2:3" ht="30" customHeight="1">
      <c r="B16" s="110" t="s">
        <v>295</v>
      </c>
      <c r="C16" s="108" t="s">
        <v>1548</v>
      </c>
    </row>
    <row r="17" spans="2:3" ht="30" customHeight="1">
      <c r="B17" s="118" t="s">
        <v>303</v>
      </c>
      <c r="C17" s="108" t="s">
        <v>1552</v>
      </c>
    </row>
    <row r="18" spans="2:3" ht="30" customHeight="1">
      <c r="B18" s="119" t="s">
        <v>304</v>
      </c>
      <c r="C18" s="108" t="s">
        <v>1553</v>
      </c>
    </row>
    <row r="19" spans="2:3" ht="30" customHeight="1">
      <c r="B19" s="111" t="s">
        <v>296</v>
      </c>
      <c r="C19" s="108" t="s">
        <v>1554</v>
      </c>
    </row>
  </sheetData>
  <sheetProtection/>
  <mergeCells count="1">
    <mergeCell ref="B1:C1"/>
  </mergeCells>
  <hyperlinks>
    <hyperlink ref="B4" location="Disclaimer!A1" display="Disclaimer"/>
    <hyperlink ref="B7" location="SummerSummary!A1" display="SummerSummary"/>
    <hyperlink ref="B9" location="WinterSummary!A1" display="WinterSummary"/>
    <hyperlink ref="B12" location="SummerFuelTypes!A1" display="SummerFuelTypes"/>
    <hyperlink ref="B16" location="'SummerImport-ExportbyCounty'!A1" display="SummerImport-ExportbyCounty"/>
    <hyperlink ref="B19" location="'WinterImport-ExportbyCounty'!A1" display="WinterImport-ExportbyCounty"/>
    <hyperlink ref="B8" location="SummerCapacities!A1" display="SummerCapacities"/>
    <hyperlink ref="B10" location="WinterCapacities!A1" display="WinterCapacities"/>
    <hyperlink ref="B14" location="SummerLoadbyCounty!A1" display="SummerLoadbyCounty"/>
    <hyperlink ref="B15" location="SummerGenerationbyCounty!A1" display="SummerGenerationbyCounty"/>
    <hyperlink ref="B17" location="WinterLoadbyCounty!A1" display="WinterLoadbyCounty"/>
    <hyperlink ref="B18" location="WinterGenerationbyCounty!A1" display="WinterGenerationbyCounty"/>
    <hyperlink ref="B13" location="WinterFuelTypes!A1" display="WinterFuelTypes"/>
    <hyperlink ref="B11" location="LongTermProjections!A1" display="LongTermProjections"/>
    <hyperlink ref="B6" location="Changes!A1" display="Changes from 2008 CDR (December Update)"/>
    <hyperlink ref="B5" location="Definitions!A1" display="Definitions"/>
  </hyperlinks>
  <printOptions horizontalCentered="1"/>
  <pageMargins left="0.5" right="0.25" top="0.5" bottom="0.5" header="0.5" footer="0.5"/>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tabColor indexed="52"/>
  </sheetPr>
  <dimension ref="A1:D10"/>
  <sheetViews>
    <sheetView showGridLines="0" zoomScalePageLayoutView="0" workbookViewId="0" topLeftCell="A1">
      <selection activeCell="A1" sqref="A1:D1"/>
    </sheetView>
  </sheetViews>
  <sheetFormatPr defaultColWidth="9.140625" defaultRowHeight="12.75"/>
  <cols>
    <col min="1" max="1" width="91.28125" style="0" customWidth="1"/>
  </cols>
  <sheetData>
    <row r="1" spans="1:4" ht="35.25" customHeight="1">
      <c r="A1" s="216" t="s">
        <v>288</v>
      </c>
      <c r="B1" s="216"/>
      <c r="C1" s="216"/>
      <c r="D1" s="216"/>
    </row>
    <row r="4" spans="1:4" ht="12.75">
      <c r="A4" s="217" t="s">
        <v>306</v>
      </c>
      <c r="B4" s="217"/>
      <c r="C4" s="217"/>
      <c r="D4" s="217"/>
    </row>
    <row r="5" spans="1:4" ht="21" customHeight="1">
      <c r="A5" s="217" t="s">
        <v>286</v>
      </c>
      <c r="B5" s="217"/>
      <c r="C5" s="217"/>
      <c r="D5" s="217"/>
    </row>
    <row r="8" spans="1:4" ht="93.75" customHeight="1">
      <c r="A8" s="218" t="s">
        <v>309</v>
      </c>
      <c r="B8" s="218"/>
      <c r="C8" s="218"/>
      <c r="D8" s="218"/>
    </row>
    <row r="10" spans="1:4" ht="51" customHeight="1">
      <c r="A10" s="218" t="s">
        <v>1401</v>
      </c>
      <c r="B10" s="218"/>
      <c r="C10" s="218"/>
      <c r="D10" s="218"/>
    </row>
  </sheetData>
  <sheetProtection/>
  <mergeCells count="5">
    <mergeCell ref="A1:D1"/>
    <mergeCell ref="A4:D4"/>
    <mergeCell ref="A5:D5"/>
    <mergeCell ref="A8:D8"/>
    <mergeCell ref="A10:D10"/>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showGridLines="0" zoomScalePageLayoutView="0" workbookViewId="0" topLeftCell="A1">
      <selection activeCell="A1" sqref="A1:E1"/>
    </sheetView>
  </sheetViews>
  <sheetFormatPr defaultColWidth="9.140625" defaultRowHeight="12.75"/>
  <cols>
    <col min="1" max="1" width="84.7109375" style="0" customWidth="1"/>
  </cols>
  <sheetData>
    <row r="1" spans="1:8" ht="30" customHeight="1">
      <c r="A1" s="220" t="s">
        <v>23</v>
      </c>
      <c r="B1" s="220"/>
      <c r="C1" s="220"/>
      <c r="D1" s="220"/>
      <c r="E1" s="220"/>
      <c r="F1" s="2"/>
      <c r="G1" s="2"/>
      <c r="H1" s="2"/>
    </row>
    <row r="2" spans="1:8" ht="12.75" customHeight="1">
      <c r="A2" s="114"/>
      <c r="B2" s="114"/>
      <c r="C2" s="114"/>
      <c r="D2" s="114"/>
      <c r="E2" s="114"/>
      <c r="F2" s="114"/>
      <c r="G2" s="114"/>
      <c r="H2" s="114"/>
    </row>
    <row r="4" ht="12.75">
      <c r="A4" s="87" t="s">
        <v>2</v>
      </c>
    </row>
    <row r="5" spans="1:5" s="115" customFormat="1" ht="28.5" customHeight="1">
      <c r="A5" s="219" t="s">
        <v>21</v>
      </c>
      <c r="B5" s="219"/>
      <c r="C5" s="219"/>
      <c r="D5" s="219"/>
      <c r="E5" s="219"/>
    </row>
    <row r="6" ht="12.75">
      <c r="A6" s="72"/>
    </row>
    <row r="7" ht="12.75">
      <c r="A7" s="87" t="s">
        <v>24</v>
      </c>
    </row>
    <row r="8" spans="1:5" ht="28.5" customHeight="1">
      <c r="A8" s="219" t="s">
        <v>22</v>
      </c>
      <c r="B8" s="219"/>
      <c r="C8" s="219"/>
      <c r="D8" s="219"/>
      <c r="E8" s="219"/>
    </row>
    <row r="9" ht="12.75">
      <c r="A9" s="72"/>
    </row>
    <row r="10" ht="12.75">
      <c r="A10" s="87" t="s">
        <v>1468</v>
      </c>
    </row>
    <row r="11" spans="1:5" ht="28.5" customHeight="1">
      <c r="A11" s="219" t="s">
        <v>1555</v>
      </c>
      <c r="B11" s="219"/>
      <c r="C11" s="219"/>
      <c r="D11" s="219"/>
      <c r="E11" s="219"/>
    </row>
    <row r="12" spans="1:5" ht="12.75">
      <c r="A12" s="194"/>
      <c r="B12" s="194"/>
      <c r="C12" s="194"/>
      <c r="D12" s="194"/>
      <c r="E12" s="194"/>
    </row>
    <row r="13" ht="12.75">
      <c r="A13" s="87" t="s">
        <v>5</v>
      </c>
    </row>
    <row r="14" spans="1:5" ht="54.75" customHeight="1">
      <c r="A14" s="219" t="s">
        <v>4</v>
      </c>
      <c r="B14" s="219"/>
      <c r="C14" s="219"/>
      <c r="D14" s="219"/>
      <c r="E14" s="219"/>
    </row>
    <row r="15" ht="12.75">
      <c r="A15" s="72"/>
    </row>
    <row r="16" ht="12.75">
      <c r="A16" s="87" t="s">
        <v>6</v>
      </c>
    </row>
    <row r="17" spans="1:5" ht="30" customHeight="1">
      <c r="A17" s="219" t="s">
        <v>276</v>
      </c>
      <c r="B17" s="219"/>
      <c r="C17" s="219"/>
      <c r="D17" s="219"/>
      <c r="E17" s="219"/>
    </row>
    <row r="18" ht="12.75">
      <c r="A18" s="72"/>
    </row>
    <row r="19" ht="12.75">
      <c r="A19" s="87" t="s">
        <v>7</v>
      </c>
    </row>
    <row r="20" spans="1:5" ht="30" customHeight="1">
      <c r="A20" s="219" t="s">
        <v>8</v>
      </c>
      <c r="B20" s="219"/>
      <c r="C20" s="219"/>
      <c r="D20" s="219"/>
      <c r="E20" s="219"/>
    </row>
    <row r="21" ht="12.75">
      <c r="A21" s="72"/>
    </row>
    <row r="22" ht="12.75">
      <c r="A22" s="87" t="s">
        <v>9</v>
      </c>
    </row>
    <row r="23" ht="12.75">
      <c r="A23" s="72" t="s">
        <v>10</v>
      </c>
    </row>
    <row r="24" ht="12.75">
      <c r="A24" s="72"/>
    </row>
    <row r="25" ht="15.75" customHeight="1">
      <c r="A25" s="87" t="s">
        <v>735</v>
      </c>
    </row>
    <row r="26" spans="1:5" ht="18" customHeight="1">
      <c r="A26" s="219" t="s">
        <v>11</v>
      </c>
      <c r="B26" s="219"/>
      <c r="C26" s="219"/>
      <c r="D26" s="219"/>
      <c r="E26" s="219"/>
    </row>
    <row r="27" ht="12.75">
      <c r="A27" s="72"/>
    </row>
    <row r="28" ht="12.75">
      <c r="A28" s="87" t="s">
        <v>12</v>
      </c>
    </row>
    <row r="29" ht="12.75">
      <c r="A29" s="151" t="s">
        <v>3</v>
      </c>
    </row>
    <row r="30" ht="15.75" customHeight="1">
      <c r="A30" s="151" t="s">
        <v>736</v>
      </c>
    </row>
    <row r="31" ht="15.75" customHeight="1">
      <c r="A31" s="151" t="s">
        <v>737</v>
      </c>
    </row>
    <row r="32" spans="1:5" ht="33.75" customHeight="1">
      <c r="A32" s="219" t="s">
        <v>1541</v>
      </c>
      <c r="B32" s="219"/>
      <c r="C32" s="219"/>
      <c r="D32" s="219"/>
      <c r="E32" s="219"/>
    </row>
    <row r="33" ht="12.75">
      <c r="A33" s="72"/>
    </row>
    <row r="34" ht="12.75">
      <c r="A34" s="87" t="s">
        <v>13</v>
      </c>
    </row>
    <row r="35" spans="1:5" ht="43.5" customHeight="1">
      <c r="A35" s="219" t="s">
        <v>0</v>
      </c>
      <c r="B35" s="219"/>
      <c r="C35" s="219"/>
      <c r="D35" s="219"/>
      <c r="E35" s="219"/>
    </row>
    <row r="36" ht="12.75">
      <c r="A36" s="72"/>
    </row>
    <row r="37" ht="12.75">
      <c r="A37" s="87" t="s">
        <v>14</v>
      </c>
    </row>
    <row r="38" spans="1:5" ht="25.5" customHeight="1">
      <c r="A38" s="219" t="s">
        <v>15</v>
      </c>
      <c r="B38" s="219"/>
      <c r="C38" s="219"/>
      <c r="D38" s="219"/>
      <c r="E38" s="219"/>
    </row>
    <row r="39" ht="12.75">
      <c r="A39" s="72"/>
    </row>
    <row r="40" ht="12.75">
      <c r="A40" s="87" t="s">
        <v>16</v>
      </c>
    </row>
    <row r="41" spans="1:5" ht="30" customHeight="1">
      <c r="A41" s="219" t="s">
        <v>17</v>
      </c>
      <c r="B41" s="219"/>
      <c r="C41" s="219"/>
      <c r="D41" s="219"/>
      <c r="E41" s="219"/>
    </row>
    <row r="42" ht="12.75">
      <c r="A42" s="72"/>
    </row>
    <row r="43" ht="12.75">
      <c r="A43" s="87" t="s">
        <v>18</v>
      </c>
    </row>
    <row r="44" spans="1:5" ht="25.5" customHeight="1">
      <c r="A44" s="219" t="s">
        <v>1403</v>
      </c>
      <c r="B44" s="219"/>
      <c r="C44" s="219"/>
      <c r="D44" s="219"/>
      <c r="E44" s="219"/>
    </row>
    <row r="45" ht="12.75">
      <c r="A45" s="72"/>
    </row>
    <row r="46" ht="12.75">
      <c r="A46" s="87" t="s">
        <v>1402</v>
      </c>
    </row>
    <row r="47" spans="1:5" ht="25.5" customHeight="1">
      <c r="A47" s="219" t="s">
        <v>19</v>
      </c>
      <c r="B47" s="219"/>
      <c r="C47" s="219"/>
      <c r="D47" s="219"/>
      <c r="E47" s="219"/>
    </row>
  </sheetData>
  <sheetProtection/>
  <mergeCells count="14">
    <mergeCell ref="A17:E17"/>
    <mergeCell ref="A1:E1"/>
    <mergeCell ref="A5:E5"/>
    <mergeCell ref="A8:E8"/>
    <mergeCell ref="A14:E14"/>
    <mergeCell ref="A11:E11"/>
    <mergeCell ref="A44:E44"/>
    <mergeCell ref="A47:E47"/>
    <mergeCell ref="A20:E20"/>
    <mergeCell ref="A26:E26"/>
    <mergeCell ref="A32:E32"/>
    <mergeCell ref="A35:E35"/>
    <mergeCell ref="A38:E38"/>
    <mergeCell ref="A41:E41"/>
  </mergeCells>
  <printOptions/>
  <pageMargins left="0.75" right="0.75" top="1" bottom="1" header="0.5" footer="0.5"/>
  <pageSetup fitToHeight="2"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1" sqref="A1:N1"/>
    </sheetView>
  </sheetViews>
  <sheetFormatPr defaultColWidth="9.140625" defaultRowHeight="12.75"/>
  <cols>
    <col min="1" max="1" width="4.28125" style="0" customWidth="1"/>
    <col min="2" max="2" width="10.8515625" style="0" customWidth="1"/>
    <col min="3" max="3" width="12.28125" style="0" customWidth="1"/>
    <col min="4" max="4" width="15.28125" style="0" customWidth="1"/>
    <col min="5" max="5" width="17.7109375" style="0" customWidth="1"/>
    <col min="6" max="6" width="11.57421875" style="0" customWidth="1"/>
    <col min="7" max="7" width="9.28125" style="0" customWidth="1"/>
    <col min="8" max="8" width="16.00390625" style="0" customWidth="1"/>
    <col min="9" max="9" width="12.57421875" style="0" customWidth="1"/>
    <col min="12" max="12" width="2.57421875" style="0" customWidth="1"/>
  </cols>
  <sheetData>
    <row r="1" spans="1:14" ht="31.5" customHeight="1">
      <c r="A1" s="221" t="s">
        <v>1404</v>
      </c>
      <c r="B1" s="221"/>
      <c r="C1" s="221"/>
      <c r="D1" s="221"/>
      <c r="E1" s="221"/>
      <c r="F1" s="221"/>
      <c r="G1" s="221"/>
      <c r="H1" s="221"/>
      <c r="I1" s="221"/>
      <c r="J1" s="221"/>
      <c r="K1" s="221"/>
      <c r="L1" s="221"/>
      <c r="M1" s="221"/>
      <c r="N1" s="221"/>
    </row>
    <row r="3" spans="1:14" ht="23.25" customHeight="1">
      <c r="A3" s="205">
        <v>1</v>
      </c>
      <c r="B3" s="202" t="s">
        <v>1571</v>
      </c>
      <c r="C3" s="195"/>
      <c r="D3" s="195"/>
      <c r="E3" s="195"/>
      <c r="F3" s="195"/>
      <c r="G3" s="195"/>
      <c r="H3" s="195"/>
      <c r="I3" s="195"/>
      <c r="J3" s="195"/>
      <c r="K3" s="195"/>
      <c r="L3" s="195"/>
      <c r="M3" s="195"/>
      <c r="N3" s="195"/>
    </row>
    <row r="4" spans="1:14" ht="23.25" customHeight="1">
      <c r="A4" s="205">
        <v>2</v>
      </c>
      <c r="B4" s="222" t="s">
        <v>1573</v>
      </c>
      <c r="C4" s="222"/>
      <c r="D4" s="222"/>
      <c r="E4" s="222"/>
      <c r="F4" s="222"/>
      <c r="G4" s="222"/>
      <c r="H4" s="222"/>
      <c r="I4" s="222"/>
      <c r="J4" s="222"/>
      <c r="K4" s="222"/>
      <c r="L4" s="222"/>
      <c r="M4" s="222"/>
      <c r="N4" s="222"/>
    </row>
    <row r="5" spans="1:14" ht="43.5" customHeight="1">
      <c r="A5" s="205">
        <v>3</v>
      </c>
      <c r="B5" s="223" t="s">
        <v>1574</v>
      </c>
      <c r="C5" s="223"/>
      <c r="D5" s="223"/>
      <c r="E5" s="223"/>
      <c r="F5" s="223"/>
      <c r="G5" s="223"/>
      <c r="H5" s="223"/>
      <c r="I5" s="223"/>
      <c r="J5" s="223"/>
      <c r="K5" s="223"/>
      <c r="L5" s="223"/>
      <c r="M5" s="223"/>
      <c r="N5" s="223"/>
    </row>
    <row r="6" spans="1:14" ht="23.25" customHeight="1">
      <c r="A6" s="205">
        <v>4</v>
      </c>
      <c r="B6" s="202" t="s">
        <v>1569</v>
      </c>
      <c r="C6" s="195"/>
      <c r="D6" s="195"/>
      <c r="E6" s="195"/>
      <c r="F6" s="195"/>
      <c r="G6" s="195"/>
      <c r="H6" s="195"/>
      <c r="I6" s="195"/>
      <c r="J6" s="195"/>
      <c r="K6" s="195"/>
      <c r="L6" s="195"/>
      <c r="M6" s="195"/>
      <c r="N6" s="195"/>
    </row>
    <row r="7" spans="1:14" ht="33" customHeight="1">
      <c r="A7" s="205">
        <v>5</v>
      </c>
      <c r="B7" s="223" t="s">
        <v>1568</v>
      </c>
      <c r="C7" s="223"/>
      <c r="D7" s="223"/>
      <c r="E7" s="223"/>
      <c r="F7" s="223"/>
      <c r="G7" s="223"/>
      <c r="H7" s="223"/>
      <c r="I7" s="223"/>
      <c r="J7" s="223"/>
      <c r="K7" s="223"/>
      <c r="L7" s="223"/>
      <c r="M7" s="223"/>
      <c r="N7" s="223"/>
    </row>
    <row r="8" spans="1:14" ht="32.25" customHeight="1">
      <c r="A8" s="205">
        <v>6</v>
      </c>
      <c r="B8" s="223" t="s">
        <v>1572</v>
      </c>
      <c r="C8" s="223"/>
      <c r="D8" s="223"/>
      <c r="E8" s="223"/>
      <c r="F8" s="223"/>
      <c r="G8" s="223"/>
      <c r="H8" s="223"/>
      <c r="I8" s="223"/>
      <c r="J8" s="223"/>
      <c r="K8" s="223"/>
      <c r="L8" s="223"/>
      <c r="M8" s="223"/>
      <c r="N8" s="223"/>
    </row>
    <row r="9" spans="3:9" ht="23.25" customHeight="1">
      <c r="C9" s="196" t="s">
        <v>1556</v>
      </c>
      <c r="D9" s="196" t="s">
        <v>1557</v>
      </c>
      <c r="E9" s="196"/>
      <c r="F9" s="196" t="s">
        <v>1558</v>
      </c>
      <c r="G9" s="197" t="s">
        <v>743</v>
      </c>
      <c r="H9" s="196" t="s">
        <v>1562</v>
      </c>
      <c r="I9" s="196" t="s">
        <v>1561</v>
      </c>
    </row>
    <row r="10" spans="3:9" ht="12.75">
      <c r="C10" t="s">
        <v>1243</v>
      </c>
      <c r="D10" t="s">
        <v>1479</v>
      </c>
      <c r="F10" s="199" t="s">
        <v>1563</v>
      </c>
      <c r="G10" s="187" t="s">
        <v>732</v>
      </c>
      <c r="H10" s="198">
        <v>41274</v>
      </c>
      <c r="I10" s="198">
        <v>41639</v>
      </c>
    </row>
    <row r="11" spans="3:9" ht="12.75">
      <c r="C11" t="s">
        <v>1289</v>
      </c>
      <c r="D11" t="s">
        <v>441</v>
      </c>
      <c r="F11" s="199" t="s">
        <v>1564</v>
      </c>
      <c r="G11" s="187" t="s">
        <v>745</v>
      </c>
      <c r="H11" s="198">
        <v>41791</v>
      </c>
      <c r="I11" s="198">
        <v>42156</v>
      </c>
    </row>
    <row r="12" spans="3:9" ht="12.75">
      <c r="C12" t="s">
        <v>1473</v>
      </c>
      <c r="D12" t="s">
        <v>1559</v>
      </c>
      <c r="F12" s="199" t="s">
        <v>1565</v>
      </c>
      <c r="G12" s="187" t="s">
        <v>731</v>
      </c>
      <c r="H12" s="198">
        <v>42186</v>
      </c>
      <c r="I12" s="198">
        <v>42278</v>
      </c>
    </row>
    <row r="13" spans="3:9" ht="12.75">
      <c r="C13" t="s">
        <v>1474</v>
      </c>
      <c r="D13" t="s">
        <v>1560</v>
      </c>
      <c r="F13" s="199" t="s">
        <v>1565</v>
      </c>
      <c r="G13" s="187" t="s">
        <v>731</v>
      </c>
      <c r="H13" s="198">
        <v>42552</v>
      </c>
      <c r="I13" s="198">
        <v>42644</v>
      </c>
    </row>
    <row r="14" spans="3:9" ht="12.75">
      <c r="C14" t="s">
        <v>1290</v>
      </c>
      <c r="D14" t="s">
        <v>444</v>
      </c>
      <c r="F14" s="204" t="s">
        <v>1570</v>
      </c>
      <c r="G14" s="187" t="s">
        <v>728</v>
      </c>
      <c r="H14" s="198">
        <v>42370</v>
      </c>
      <c r="I14" s="198">
        <v>42736</v>
      </c>
    </row>
    <row r="18" ht="12.75">
      <c r="C18" s="206"/>
    </row>
    <row r="19" ht="12.75">
      <c r="C19" s="206"/>
    </row>
    <row r="24" spans="2:4" ht="12.75">
      <c r="B24" t="s">
        <v>1575</v>
      </c>
      <c r="C24" s="206">
        <v>40696</v>
      </c>
      <c r="D24" t="s">
        <v>1576</v>
      </c>
    </row>
    <row r="25" spans="2:4" ht="12.75">
      <c r="B25" t="s">
        <v>1577</v>
      </c>
      <c r="C25" s="206">
        <v>40703</v>
      </c>
      <c r="D25" t="s">
        <v>1578</v>
      </c>
    </row>
  </sheetData>
  <sheetProtection/>
  <mergeCells count="5">
    <mergeCell ref="A1:N1"/>
    <mergeCell ref="B4:N4"/>
    <mergeCell ref="B7:N7"/>
    <mergeCell ref="B5:N5"/>
    <mergeCell ref="B8:N8"/>
  </mergeCells>
  <printOptions/>
  <pageMargins left="0.7" right="0.7" top="0.75" bottom="0.75" header="0.3" footer="0.3"/>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AB130"/>
  <sheetViews>
    <sheetView showGridLines="0" zoomScalePageLayoutView="0" workbookViewId="0" topLeftCell="A1">
      <selection activeCell="B1" sqref="B1:M1"/>
    </sheetView>
  </sheetViews>
  <sheetFormatPr defaultColWidth="9.140625" defaultRowHeight="12.75"/>
  <cols>
    <col min="1" max="2" width="3.00390625" style="0" customWidth="1"/>
    <col min="3" max="3" width="56.7109375" style="0" customWidth="1"/>
    <col min="4" max="13" width="9.00390625" style="0" customWidth="1"/>
    <col min="14" max="20" width="8.421875" style="0" customWidth="1"/>
    <col min="23" max="23" width="14.421875" style="0" customWidth="1"/>
  </cols>
  <sheetData>
    <row r="1" spans="2:13" ht="54.75" customHeight="1">
      <c r="B1" s="224" t="s">
        <v>1469</v>
      </c>
      <c r="C1" s="224"/>
      <c r="D1" s="224"/>
      <c r="E1" s="224"/>
      <c r="F1" s="224"/>
      <c r="G1" s="224"/>
      <c r="H1" s="224"/>
      <c r="I1" s="224"/>
      <c r="J1" s="224"/>
      <c r="K1" s="224"/>
      <c r="L1" s="224"/>
      <c r="M1" s="224"/>
    </row>
    <row r="2" spans="2:13" ht="27.75" customHeight="1">
      <c r="B2" s="225" t="s">
        <v>324</v>
      </c>
      <c r="C2" s="225"/>
      <c r="D2" s="225"/>
      <c r="E2" s="225"/>
      <c r="F2" s="225"/>
      <c r="G2" s="225"/>
      <c r="H2" s="225"/>
      <c r="I2" s="225"/>
      <c r="J2" s="225"/>
      <c r="K2" s="225"/>
      <c r="L2" s="225"/>
      <c r="M2" s="225"/>
    </row>
    <row r="3" spans="2:17" ht="20.25" customHeight="1">
      <c r="B3" s="227"/>
      <c r="C3" s="228"/>
      <c r="D3" s="228"/>
      <c r="E3" s="228"/>
      <c r="F3" s="228"/>
      <c r="G3" s="228"/>
      <c r="H3" s="228"/>
      <c r="I3" s="1"/>
      <c r="J3" s="2"/>
      <c r="K3" s="2"/>
      <c r="L3" s="2"/>
      <c r="M3" s="2"/>
      <c r="N3" s="2"/>
      <c r="O3" s="2"/>
      <c r="P3" s="2"/>
      <c r="Q3" s="2"/>
    </row>
    <row r="4" spans="2:17" ht="12.75" customHeight="1">
      <c r="B4" s="229"/>
      <c r="C4" s="229"/>
      <c r="D4" s="229"/>
      <c r="E4" s="229"/>
      <c r="F4" s="229"/>
      <c r="G4" s="229"/>
      <c r="H4" s="229"/>
      <c r="I4" s="3"/>
      <c r="J4" s="4"/>
      <c r="K4" s="4"/>
      <c r="L4" s="4"/>
      <c r="M4" s="4"/>
      <c r="N4" s="4"/>
      <c r="O4" s="4"/>
      <c r="P4" s="4"/>
      <c r="Q4" s="4"/>
    </row>
    <row r="5" spans="1:16" s="9" customFormat="1" ht="12.75" customHeight="1">
      <c r="A5" s="5"/>
      <c r="B5" s="6" t="s">
        <v>329</v>
      </c>
      <c r="C5" s="7"/>
      <c r="D5" s="152">
        <v>2011</v>
      </c>
      <c r="E5" s="152">
        <v>2012</v>
      </c>
      <c r="F5" s="152">
        <v>2013</v>
      </c>
      <c r="G5" s="152">
        <v>2014</v>
      </c>
      <c r="H5" s="152">
        <v>2015</v>
      </c>
      <c r="I5" s="152">
        <v>2016</v>
      </c>
      <c r="J5" s="152">
        <v>2017</v>
      </c>
      <c r="K5" s="152">
        <v>2018</v>
      </c>
      <c r="L5" s="152">
        <v>2019</v>
      </c>
      <c r="M5" s="152">
        <v>2020</v>
      </c>
      <c r="N5" s="5"/>
      <c r="O5" s="5"/>
      <c r="P5" s="5"/>
    </row>
    <row r="6" spans="2:13" ht="12.75" customHeight="1">
      <c r="B6" s="10"/>
      <c r="C6" s="11" t="s">
        <v>330</v>
      </c>
      <c r="D6" s="12">
        <v>63898</v>
      </c>
      <c r="E6" s="12">
        <v>65665</v>
      </c>
      <c r="F6" s="12">
        <v>67757</v>
      </c>
      <c r="G6" s="12">
        <v>70540</v>
      </c>
      <c r="H6" s="13">
        <v>72591</v>
      </c>
      <c r="I6" s="12">
        <v>74198</v>
      </c>
      <c r="J6" s="12">
        <v>75365</v>
      </c>
      <c r="K6" s="12">
        <v>76654</v>
      </c>
      <c r="L6" s="12">
        <v>77866</v>
      </c>
      <c r="M6" s="12">
        <v>79274</v>
      </c>
    </row>
    <row r="7" spans="2:13" s="14" customFormat="1" ht="13.5" customHeight="1">
      <c r="B7" s="15"/>
      <c r="C7" s="16" t="s">
        <v>1398</v>
      </c>
      <c r="D7" s="13">
        <v>1063</v>
      </c>
      <c r="E7" s="13">
        <v>1063</v>
      </c>
      <c r="F7" s="13">
        <v>1063</v>
      </c>
      <c r="G7" s="13">
        <v>1063</v>
      </c>
      <c r="H7" s="13">
        <v>1063</v>
      </c>
      <c r="I7" s="13">
        <v>1063</v>
      </c>
      <c r="J7" s="13">
        <v>1063</v>
      </c>
      <c r="K7" s="13">
        <v>1063</v>
      </c>
      <c r="L7" s="13">
        <v>1063</v>
      </c>
      <c r="M7" s="13">
        <v>1063</v>
      </c>
    </row>
    <row r="8" spans="2:13" ht="12.75">
      <c r="B8" s="15"/>
      <c r="C8" s="16" t="s">
        <v>331</v>
      </c>
      <c r="D8" s="16">
        <v>0</v>
      </c>
      <c r="E8" s="16">
        <v>0</v>
      </c>
      <c r="F8" s="16">
        <v>0</v>
      </c>
      <c r="G8" s="16">
        <v>0</v>
      </c>
      <c r="H8" s="16">
        <v>0</v>
      </c>
      <c r="I8" s="16">
        <v>0</v>
      </c>
      <c r="J8" s="16">
        <v>0</v>
      </c>
      <c r="K8" s="16">
        <v>0</v>
      </c>
      <c r="L8" s="16">
        <v>0</v>
      </c>
      <c r="M8" s="16">
        <v>0</v>
      </c>
    </row>
    <row r="9" spans="2:13" ht="12.75">
      <c r="B9" s="15"/>
      <c r="C9" s="146" t="s">
        <v>1399</v>
      </c>
      <c r="D9" s="176">
        <v>420.8</v>
      </c>
      <c r="E9" s="176">
        <f>D9*1.1</f>
        <v>462.88000000000005</v>
      </c>
      <c r="F9" s="176">
        <f aca="true" t="shared" si="0" ref="F9:M9">E9*1.1</f>
        <v>509.1680000000001</v>
      </c>
      <c r="G9" s="176">
        <f t="shared" si="0"/>
        <v>560.0848000000002</v>
      </c>
      <c r="H9" s="176">
        <f t="shared" si="0"/>
        <v>616.0932800000003</v>
      </c>
      <c r="I9" s="176">
        <f t="shared" si="0"/>
        <v>677.7026080000004</v>
      </c>
      <c r="J9" s="176">
        <f t="shared" si="0"/>
        <v>745.4728688000005</v>
      </c>
      <c r="K9" s="176">
        <f t="shared" si="0"/>
        <v>820.0201556800006</v>
      </c>
      <c r="L9" s="176">
        <f t="shared" si="0"/>
        <v>902.0221712480007</v>
      </c>
      <c r="M9" s="176">
        <f t="shared" si="0"/>
        <v>992.224388372801</v>
      </c>
    </row>
    <row r="10" spans="2:13" ht="12.75">
      <c r="B10" s="15"/>
      <c r="C10" s="203" t="s">
        <v>1566</v>
      </c>
      <c r="D10" s="176">
        <v>127.796</v>
      </c>
      <c r="E10" s="176">
        <v>259.12600000000003</v>
      </c>
      <c r="F10" s="176">
        <v>394.64000000000004</v>
      </c>
      <c r="G10" s="176">
        <v>535.72</v>
      </c>
      <c r="H10" s="176">
        <v>680.902</v>
      </c>
      <c r="I10" s="176">
        <v>829.298</v>
      </c>
      <c r="J10" s="176">
        <v>980.028</v>
      </c>
      <c r="K10" s="176">
        <v>1133.336</v>
      </c>
      <c r="L10" s="176">
        <v>1289.068</v>
      </c>
      <c r="M10" s="176">
        <v>1447.616</v>
      </c>
    </row>
    <row r="11" spans="2:13" ht="12.75">
      <c r="B11" s="16"/>
      <c r="C11" s="17" t="s">
        <v>332</v>
      </c>
      <c r="D11" s="18">
        <f aca="true" t="shared" si="1" ref="D11:M11">D6-D7-D9-D10</f>
        <v>62286.403999999995</v>
      </c>
      <c r="E11" s="18">
        <f t="shared" si="1"/>
        <v>63879.994000000006</v>
      </c>
      <c r="F11" s="18">
        <f t="shared" si="1"/>
        <v>65790.192</v>
      </c>
      <c r="G11" s="18">
        <f t="shared" si="1"/>
        <v>68381.1952</v>
      </c>
      <c r="H11" s="18">
        <f t="shared" si="1"/>
        <v>70231.00472</v>
      </c>
      <c r="I11" s="18">
        <f t="shared" si="1"/>
        <v>71627.999392</v>
      </c>
      <c r="J11" s="18">
        <f t="shared" si="1"/>
        <v>72576.49913119999</v>
      </c>
      <c r="K11" s="18">
        <f t="shared" si="1"/>
        <v>73637.64384432</v>
      </c>
      <c r="L11" s="18">
        <f t="shared" si="1"/>
        <v>74611.909828752</v>
      </c>
      <c r="M11" s="18">
        <f t="shared" si="1"/>
        <v>75771.1596116272</v>
      </c>
    </row>
    <row r="13" spans="2:13" ht="12.75">
      <c r="B13" s="19" t="s">
        <v>333</v>
      </c>
      <c r="C13" s="20"/>
      <c r="D13" s="19">
        <v>2011</v>
      </c>
      <c r="E13" s="19">
        <v>2012</v>
      </c>
      <c r="F13" s="19">
        <v>2013</v>
      </c>
      <c r="G13" s="19">
        <v>2014</v>
      </c>
      <c r="H13" s="19">
        <v>2015</v>
      </c>
      <c r="I13" s="19">
        <v>2016</v>
      </c>
      <c r="J13" s="19">
        <v>2017</v>
      </c>
      <c r="K13" s="19">
        <v>2018</v>
      </c>
      <c r="L13" s="19">
        <v>2019</v>
      </c>
      <c r="M13" s="19">
        <v>2020</v>
      </c>
    </row>
    <row r="14" spans="2:13" ht="12.75">
      <c r="B14" s="20"/>
      <c r="C14" s="20" t="s">
        <v>334</v>
      </c>
      <c r="D14" s="21">
        <f>SummerCapacities!H392</f>
        <v>63858.51700000004</v>
      </c>
      <c r="E14" s="21">
        <f>SummerCapacities!I392</f>
        <v>63858.51700000004</v>
      </c>
      <c r="F14" s="21">
        <f>SummerCapacities!J392</f>
        <v>63858.51700000004</v>
      </c>
      <c r="G14" s="21">
        <f>SummerCapacities!K392</f>
        <v>63858.51700000004</v>
      </c>
      <c r="H14" s="21">
        <f>SummerCapacities!L392</f>
        <v>63858.51700000004</v>
      </c>
      <c r="I14" s="21">
        <f>SummerCapacities!M392</f>
        <v>63858.51700000004</v>
      </c>
      <c r="J14" s="21">
        <f>SummerCapacities!N392</f>
        <v>63858.51700000004</v>
      </c>
      <c r="K14" s="21">
        <f>SummerCapacities!O392</f>
        <v>63858.51700000004</v>
      </c>
      <c r="L14" s="21">
        <f>SummerCapacities!P392</f>
        <v>63858.51700000004</v>
      </c>
      <c r="M14" s="21">
        <f>SummerCapacities!Q392</f>
        <v>63858.51700000004</v>
      </c>
    </row>
    <row r="15" spans="2:13" ht="12.75">
      <c r="B15" s="20"/>
      <c r="C15" s="20" t="s">
        <v>335</v>
      </c>
      <c r="D15" s="21">
        <f>SummerCapacities!H423</f>
        <v>5023</v>
      </c>
      <c r="E15" s="21">
        <f>SummerCapacities!I423</f>
        <v>5071</v>
      </c>
      <c r="F15" s="21">
        <f>SummerCapacities!J423</f>
        <v>5074</v>
      </c>
      <c r="G15" s="21">
        <f>SummerCapacities!K423</f>
        <v>5074</v>
      </c>
      <c r="H15" s="21">
        <f>SummerCapacities!L423</f>
        <v>5074</v>
      </c>
      <c r="I15" s="21">
        <f>SummerCapacities!M423</f>
        <v>5074</v>
      </c>
      <c r="J15" s="21">
        <f>SummerCapacities!N423</f>
        <v>5074</v>
      </c>
      <c r="K15" s="21">
        <f>SummerCapacities!O423</f>
        <v>5074</v>
      </c>
      <c r="L15" s="21">
        <f>SummerCapacities!P423</f>
        <v>5074</v>
      </c>
      <c r="M15" s="21">
        <f>SummerCapacities!Q423</f>
        <v>5074</v>
      </c>
    </row>
    <row r="16" spans="2:13" ht="12.75">
      <c r="B16" s="20"/>
      <c r="C16" s="20" t="s">
        <v>336</v>
      </c>
      <c r="D16" s="21">
        <f>0.087*SummerCapacities!H538</f>
        <v>822.284415</v>
      </c>
      <c r="E16" s="21">
        <f>0.087*SummerCapacities!I538</f>
        <v>822.284415</v>
      </c>
      <c r="F16" s="21">
        <f>0.087*SummerCapacities!J538</f>
        <v>822.284415</v>
      </c>
      <c r="G16" s="21">
        <f>0.087*SummerCapacities!K538</f>
        <v>822.284415</v>
      </c>
      <c r="H16" s="21">
        <f>0.087*SummerCapacities!L538</f>
        <v>822.284415</v>
      </c>
      <c r="I16" s="21">
        <f>0.087*SummerCapacities!M538</f>
        <v>822.284415</v>
      </c>
      <c r="J16" s="21">
        <f>0.087*SummerCapacities!N538</f>
        <v>822.284415</v>
      </c>
      <c r="K16" s="21">
        <f>0.087*SummerCapacities!O538</f>
        <v>822.284415</v>
      </c>
      <c r="L16" s="21">
        <f>0.087*SummerCapacities!P538</f>
        <v>822.284415</v>
      </c>
      <c r="M16" s="21">
        <f>0.087*SummerCapacities!Q538</f>
        <v>822.284415</v>
      </c>
    </row>
    <row r="17" spans="2:13" ht="12.75">
      <c r="B17" s="20"/>
      <c r="C17" s="20" t="s">
        <v>134</v>
      </c>
      <c r="D17" s="21">
        <f>SummerCapacities!G433</f>
        <v>0</v>
      </c>
      <c r="E17" s="21">
        <v>0</v>
      </c>
      <c r="F17" s="21">
        <v>0</v>
      </c>
      <c r="G17" s="21">
        <v>0</v>
      </c>
      <c r="H17" s="21">
        <v>0</v>
      </c>
      <c r="I17" s="21">
        <v>0</v>
      </c>
      <c r="J17" s="21">
        <v>0</v>
      </c>
      <c r="K17" s="21">
        <v>0</v>
      </c>
      <c r="L17" s="21">
        <v>0</v>
      </c>
      <c r="M17" s="21">
        <v>0</v>
      </c>
    </row>
    <row r="18" spans="2:13" ht="12.75">
      <c r="B18" s="20"/>
      <c r="C18" s="19" t="s">
        <v>337</v>
      </c>
      <c r="D18" s="22">
        <f aca="true" t="shared" si="2" ref="D18:I18">SUM(D14:D17)</f>
        <v>69703.80141500005</v>
      </c>
      <c r="E18" s="22">
        <f t="shared" si="2"/>
        <v>69751.80141500005</v>
      </c>
      <c r="F18" s="22">
        <f t="shared" si="2"/>
        <v>69754.80141500005</v>
      </c>
      <c r="G18" s="22">
        <f t="shared" si="2"/>
        <v>69754.80141500005</v>
      </c>
      <c r="H18" s="22">
        <f t="shared" si="2"/>
        <v>69754.80141500005</v>
      </c>
      <c r="I18" s="22">
        <f t="shared" si="2"/>
        <v>69754.80141500005</v>
      </c>
      <c r="J18" s="22">
        <f>SUM(J14:J17)</f>
        <v>69754.80141500005</v>
      </c>
      <c r="K18" s="22">
        <f>SUM(K14:K17)</f>
        <v>69754.80141500005</v>
      </c>
      <c r="L18" s="22">
        <f>SUM(L14:L17)</f>
        <v>69754.80141500005</v>
      </c>
      <c r="M18" s="22">
        <f>SUM(M14:M17)</f>
        <v>69754.80141500005</v>
      </c>
    </row>
    <row r="19" spans="2:13" ht="12.75">
      <c r="B19" s="20"/>
      <c r="C19" s="20"/>
      <c r="D19" s="21"/>
      <c r="E19" s="21"/>
      <c r="F19" s="21"/>
      <c r="G19" s="21"/>
      <c r="H19" s="21"/>
      <c r="I19" s="21"/>
      <c r="J19" s="21"/>
      <c r="K19" s="21"/>
      <c r="L19" s="21"/>
      <c r="M19" s="21"/>
    </row>
    <row r="20" spans="2:13" ht="12.75">
      <c r="B20" s="20"/>
      <c r="C20" s="20" t="s">
        <v>338</v>
      </c>
      <c r="D20" s="21">
        <v>553</v>
      </c>
      <c r="E20" s="21">
        <v>553</v>
      </c>
      <c r="F20" s="21">
        <v>553</v>
      </c>
      <c r="G20" s="21">
        <v>553</v>
      </c>
      <c r="H20" s="21">
        <v>553</v>
      </c>
      <c r="I20" s="21">
        <v>553</v>
      </c>
      <c r="J20" s="21">
        <v>553</v>
      </c>
      <c r="K20" s="21">
        <v>553</v>
      </c>
      <c r="L20" s="21">
        <v>553</v>
      </c>
      <c r="M20" s="21">
        <v>553</v>
      </c>
    </row>
    <row r="21" spans="2:13" ht="12.75">
      <c r="B21" s="20"/>
      <c r="C21" s="20" t="s">
        <v>339</v>
      </c>
      <c r="D21" s="21">
        <f>SummerCapacities!H448</f>
        <v>2962</v>
      </c>
      <c r="E21" s="21">
        <f>SummerCapacities!I448</f>
        <v>2962</v>
      </c>
      <c r="F21" s="21">
        <f>SummerCapacities!J448</f>
        <v>2962</v>
      </c>
      <c r="G21" s="21">
        <f>SummerCapacities!K448</f>
        <v>2962</v>
      </c>
      <c r="H21" s="21">
        <f>SummerCapacities!L448</f>
        <v>2962</v>
      </c>
      <c r="I21" s="21">
        <f>SummerCapacities!M448</f>
        <v>2962</v>
      </c>
      <c r="J21" s="21">
        <f>SummerCapacities!N448</f>
        <v>2962</v>
      </c>
      <c r="K21" s="21">
        <f>SummerCapacities!O448</f>
        <v>2962</v>
      </c>
      <c r="L21" s="21">
        <f>SummerCapacities!P448</f>
        <v>2962</v>
      </c>
      <c r="M21" s="21">
        <f>SummerCapacities!Q448</f>
        <v>2962</v>
      </c>
    </row>
    <row r="22" spans="2:13" ht="12.75">
      <c r="B22" s="20"/>
      <c r="C22" s="20" t="s">
        <v>340</v>
      </c>
      <c r="D22" s="21">
        <v>0</v>
      </c>
      <c r="E22" s="21">
        <v>109.64</v>
      </c>
      <c r="F22" s="21">
        <v>146.28</v>
      </c>
      <c r="G22" s="21">
        <v>163.54</v>
      </c>
      <c r="H22" s="21">
        <v>180.8</v>
      </c>
      <c r="I22" s="21">
        <v>198.06</v>
      </c>
      <c r="J22" s="21">
        <v>198.06</v>
      </c>
      <c r="K22" s="21">
        <v>198.06</v>
      </c>
      <c r="L22" s="21">
        <v>198.06</v>
      </c>
      <c r="M22" s="21">
        <v>198.06</v>
      </c>
    </row>
    <row r="23" spans="2:13" ht="12.75">
      <c r="B23" s="20"/>
      <c r="C23" s="20" t="s">
        <v>341</v>
      </c>
      <c r="D23" s="21">
        <f>1*SummerCapacities!H573</f>
        <v>260</v>
      </c>
      <c r="E23" s="21">
        <f>1*SummerCapacities!I573</f>
        <v>1940</v>
      </c>
      <c r="F23" s="21">
        <f>1*SummerCapacities!J573</f>
        <v>1940</v>
      </c>
      <c r="G23" s="21">
        <f>1*SummerCapacities!K573</f>
        <v>2720</v>
      </c>
      <c r="H23" s="21">
        <f>1*SummerCapacities!L573</f>
        <v>4880</v>
      </c>
      <c r="I23" s="21">
        <f>1*SummerCapacities!M573</f>
        <v>5500</v>
      </c>
      <c r="J23" s="21">
        <f>1*SummerCapacities!N573</f>
        <v>6780</v>
      </c>
      <c r="K23" s="21">
        <f>1*SummerCapacities!O573</f>
        <v>6780</v>
      </c>
      <c r="L23" s="21">
        <f>1*SummerCapacities!P573</f>
        <v>6780</v>
      </c>
      <c r="M23" s="21">
        <f>1*SummerCapacities!Q573</f>
        <v>6780</v>
      </c>
    </row>
    <row r="24" spans="2:13" ht="12.75">
      <c r="B24" s="20"/>
      <c r="C24" s="20" t="s">
        <v>342</v>
      </c>
      <c r="D24" s="21">
        <f>0.087*SummerCapacities!H583</f>
        <v>13.049999999999999</v>
      </c>
      <c r="E24" s="21">
        <f>0.087*SummerCapacities!I583</f>
        <v>65.42399999999999</v>
      </c>
      <c r="F24" s="21">
        <f>0.087*SummerCapacities!J583</f>
        <v>113.27399999999999</v>
      </c>
      <c r="G24" s="21">
        <f>0.087*SummerCapacities!K583</f>
        <v>130.84799999999998</v>
      </c>
      <c r="H24" s="21">
        <f>0.087*SummerCapacities!L583</f>
        <v>130.84799999999998</v>
      </c>
      <c r="I24" s="21">
        <f>0.087*SummerCapacities!M583</f>
        <v>130.84799999999998</v>
      </c>
      <c r="J24" s="21">
        <f>0.087*SummerCapacities!N583</f>
        <v>130.84799999999998</v>
      </c>
      <c r="K24" s="21">
        <f>0.087*SummerCapacities!O583</f>
        <v>130.84799999999998</v>
      </c>
      <c r="L24" s="21">
        <f>0.087*SummerCapacities!P583</f>
        <v>130.84799999999998</v>
      </c>
      <c r="M24" s="21">
        <f>0.087*SummerCapacities!Q583</f>
        <v>130.84799999999998</v>
      </c>
    </row>
    <row r="25" spans="2:13" ht="12.75">
      <c r="B25" s="20"/>
      <c r="C25" s="19" t="s">
        <v>343</v>
      </c>
      <c r="D25" s="22">
        <f aca="true" t="shared" si="3" ref="D25:M25">SUM(D20:D24)+D18</f>
        <v>73491.85141500006</v>
      </c>
      <c r="E25" s="22">
        <f t="shared" si="3"/>
        <v>75381.86541500005</v>
      </c>
      <c r="F25" s="22">
        <f t="shared" si="3"/>
        <v>75469.35541500006</v>
      </c>
      <c r="G25" s="22">
        <f t="shared" si="3"/>
        <v>76284.18941500006</v>
      </c>
      <c r="H25" s="22">
        <f t="shared" si="3"/>
        <v>78461.44941500005</v>
      </c>
      <c r="I25" s="22">
        <f t="shared" si="3"/>
        <v>79098.70941500005</v>
      </c>
      <c r="J25" s="22">
        <f t="shared" si="3"/>
        <v>80378.70941500005</v>
      </c>
      <c r="K25" s="22">
        <f t="shared" si="3"/>
        <v>80378.70941500005</v>
      </c>
      <c r="L25" s="22">
        <f t="shared" si="3"/>
        <v>80378.70941500005</v>
      </c>
      <c r="M25" s="22">
        <f t="shared" si="3"/>
        <v>80378.70941500005</v>
      </c>
    </row>
    <row r="26" spans="2:13" ht="12.75">
      <c r="B26" s="23"/>
      <c r="C26" s="24"/>
      <c r="D26" s="25"/>
      <c r="E26" s="25"/>
      <c r="F26" s="25"/>
      <c r="G26" s="25"/>
      <c r="H26" s="25"/>
      <c r="I26" s="25"/>
      <c r="J26" s="25"/>
      <c r="K26" s="25"/>
      <c r="L26" s="25"/>
      <c r="M26" s="25"/>
    </row>
    <row r="27" spans="2:13" ht="12.75">
      <c r="B27" s="26"/>
      <c r="C27" s="27" t="s">
        <v>344</v>
      </c>
      <c r="D27" s="28">
        <v>317</v>
      </c>
      <c r="E27" s="28">
        <v>317</v>
      </c>
      <c r="F27" s="28">
        <v>317</v>
      </c>
      <c r="G27" s="28">
        <v>317</v>
      </c>
      <c r="H27" s="28">
        <v>317</v>
      </c>
      <c r="I27" s="28">
        <v>317</v>
      </c>
      <c r="J27" s="28">
        <v>0</v>
      </c>
      <c r="K27" s="28">
        <v>0</v>
      </c>
      <c r="L27" s="28">
        <v>0</v>
      </c>
      <c r="M27" s="28">
        <v>0</v>
      </c>
    </row>
    <row r="28" spans="2:13" ht="12.75">
      <c r="B28" s="26"/>
      <c r="C28" s="27" t="s">
        <v>345</v>
      </c>
      <c r="D28" s="28">
        <v>0</v>
      </c>
      <c r="E28" s="28">
        <v>0</v>
      </c>
      <c r="F28" s="28">
        <v>0</v>
      </c>
      <c r="G28" s="28">
        <v>0</v>
      </c>
      <c r="H28" s="28">
        <v>0</v>
      </c>
      <c r="I28" s="28">
        <v>0</v>
      </c>
      <c r="J28" s="28">
        <v>0</v>
      </c>
      <c r="K28" s="28">
        <v>0</v>
      </c>
      <c r="L28" s="28">
        <v>0</v>
      </c>
      <c r="M28" s="28">
        <v>0</v>
      </c>
    </row>
    <row r="29" spans="2:13" ht="12.75">
      <c r="B29" s="26"/>
      <c r="C29" s="29" t="s">
        <v>346</v>
      </c>
      <c r="D29" s="30">
        <f aca="true" t="shared" si="4" ref="D29:I29">D25-D27</f>
        <v>73174.85141500006</v>
      </c>
      <c r="E29" s="30">
        <f t="shared" si="4"/>
        <v>75064.86541500005</v>
      </c>
      <c r="F29" s="30">
        <f t="shared" si="4"/>
        <v>75152.35541500006</v>
      </c>
      <c r="G29" s="30">
        <f t="shared" si="4"/>
        <v>75967.18941500006</v>
      </c>
      <c r="H29" s="30">
        <f t="shared" si="4"/>
        <v>78144.44941500005</v>
      </c>
      <c r="I29" s="30">
        <f t="shared" si="4"/>
        <v>78781.70941500005</v>
      </c>
      <c r="J29" s="30">
        <f>J25-J27</f>
        <v>80378.70941500005</v>
      </c>
      <c r="K29" s="30">
        <f>K25-K27</f>
        <v>80378.70941500005</v>
      </c>
      <c r="L29" s="30">
        <f>L25-L27</f>
        <v>80378.70941500005</v>
      </c>
      <c r="M29" s="30">
        <f>M25-M27</f>
        <v>80378.70941500005</v>
      </c>
    </row>
    <row r="30" spans="1:13" ht="12.75">
      <c r="A30" s="31"/>
      <c r="B30" s="23"/>
      <c r="C30" s="24"/>
      <c r="D30" s="25"/>
      <c r="E30" s="25"/>
      <c r="F30" s="25"/>
      <c r="G30" s="25"/>
      <c r="H30" s="25"/>
      <c r="I30" s="25"/>
      <c r="J30" s="25"/>
      <c r="K30" s="25"/>
      <c r="L30" s="25"/>
      <c r="M30" s="25"/>
    </row>
    <row r="31" spans="3:13" ht="12.75">
      <c r="C31" s="32" t="s">
        <v>351</v>
      </c>
      <c r="D31" s="33">
        <f aca="true" t="shared" si="5" ref="D31:I31">(D29-D11)/D11</f>
        <v>0.17481258694915283</v>
      </c>
      <c r="E31" s="33">
        <f t="shared" si="5"/>
        <v>0.17509192964232345</v>
      </c>
      <c r="F31" s="33">
        <f t="shared" si="5"/>
        <v>0.14230333018332067</v>
      </c>
      <c r="G31" s="33">
        <f t="shared" si="5"/>
        <v>0.11093684737174726</v>
      </c>
      <c r="H31" s="33">
        <f t="shared" si="5"/>
        <v>0.11267736701973323</v>
      </c>
      <c r="I31" s="33">
        <f t="shared" si="5"/>
        <v>0.09987309548951377</v>
      </c>
      <c r="J31" s="33">
        <f>(J29-J11)/J11</f>
        <v>0.1075032603831666</v>
      </c>
      <c r="K31" s="33">
        <f>(K29-K11)/K11</f>
        <v>0.09154374337304404</v>
      </c>
      <c r="L31" s="33">
        <f>(L29-L11)/L11</f>
        <v>0.0772906041338964</v>
      </c>
      <c r="M31" s="33">
        <f>(M29-M11)/M11</f>
        <v>0.06080875397696587</v>
      </c>
    </row>
    <row r="32" ht="12.75">
      <c r="C32" t="s">
        <v>347</v>
      </c>
    </row>
    <row r="38" spans="2:9" ht="12.75">
      <c r="B38" s="24"/>
      <c r="C38" s="24"/>
      <c r="D38" s="34"/>
      <c r="E38" s="34"/>
      <c r="F38" s="23"/>
      <c r="G38" s="23"/>
      <c r="H38" s="23"/>
      <c r="I38" s="23"/>
    </row>
    <row r="39" spans="2:13" ht="12.75">
      <c r="B39" s="226" t="s">
        <v>348</v>
      </c>
      <c r="C39" s="226"/>
      <c r="D39" s="35">
        <v>553</v>
      </c>
      <c r="E39" s="35">
        <f aca="true" t="shared" si="6" ref="E39:M39">E40+E41+E42</f>
        <v>11200.343700000001</v>
      </c>
      <c r="F39" s="35">
        <f t="shared" si="6"/>
        <v>12280.643699999999</v>
      </c>
      <c r="G39" s="35">
        <f t="shared" si="6"/>
        <v>15231.8642</v>
      </c>
      <c r="H39" s="35">
        <f t="shared" si="6"/>
        <v>15932.141199999998</v>
      </c>
      <c r="I39" s="35">
        <f t="shared" si="6"/>
        <v>18693.0752</v>
      </c>
      <c r="J39" s="35">
        <f t="shared" si="6"/>
        <v>19394.0752</v>
      </c>
      <c r="K39" s="35">
        <f t="shared" si="6"/>
        <v>19395.0752</v>
      </c>
      <c r="L39" s="35">
        <f t="shared" si="6"/>
        <v>22596.0752</v>
      </c>
      <c r="M39" s="35">
        <f t="shared" si="6"/>
        <v>22597.0752</v>
      </c>
    </row>
    <row r="40" spans="2:13" ht="12.75">
      <c r="B40" s="36"/>
      <c r="C40" s="37" t="s">
        <v>349</v>
      </c>
      <c r="D40" s="38">
        <v>0</v>
      </c>
      <c r="E40" s="38">
        <f>SummerCapacities!I559-SummerSummary!E22</f>
        <v>2447.36</v>
      </c>
      <c r="F40" s="38">
        <f>SummerCapacities!J559-SummerSummary!F22</f>
        <v>2410.72</v>
      </c>
      <c r="G40" s="38">
        <f>SummerCapacities!K559-SummerSummary!G22</f>
        <v>2393.46</v>
      </c>
      <c r="H40" s="38">
        <f>SummerCapacities!L559-SummerSummary!H22</f>
        <v>2376.2</v>
      </c>
      <c r="I40" s="38">
        <f>SummerCapacities!M559-SummerSummary!I22</f>
        <v>2358.94</v>
      </c>
      <c r="J40" s="38">
        <f>SummerCapacities!N559-SummerSummary!J22</f>
        <v>2358.94</v>
      </c>
      <c r="K40" s="38">
        <f>SummerCapacities!O559-SummerSummary!K22</f>
        <v>2358.94</v>
      </c>
      <c r="L40" s="38">
        <f>SummerCapacities!P559-SummerSummary!L22</f>
        <v>2358.94</v>
      </c>
      <c r="M40" s="38">
        <f>SummerCapacities!Q559-SummerSummary!M22</f>
        <v>2358.94</v>
      </c>
    </row>
    <row r="41" spans="2:13" ht="12.75">
      <c r="B41" s="36"/>
      <c r="C41" s="36" t="s">
        <v>338</v>
      </c>
      <c r="D41" s="38">
        <v>553</v>
      </c>
      <c r="E41" s="38">
        <v>553</v>
      </c>
      <c r="F41" s="38">
        <v>553</v>
      </c>
      <c r="G41" s="38">
        <v>553</v>
      </c>
      <c r="H41" s="38">
        <v>553</v>
      </c>
      <c r="I41" s="38">
        <v>553</v>
      </c>
      <c r="J41" s="38">
        <v>554</v>
      </c>
      <c r="K41" s="38">
        <v>555</v>
      </c>
      <c r="L41" s="38">
        <v>556</v>
      </c>
      <c r="M41" s="38">
        <v>557</v>
      </c>
    </row>
    <row r="42" spans="2:13" ht="12.75">
      <c r="B42" s="36"/>
      <c r="C42" s="37" t="s">
        <v>350</v>
      </c>
      <c r="D42" s="38">
        <v>0</v>
      </c>
      <c r="E42" s="38">
        <f>SummerCapacities!I589+SummerCapacities!I632+0.087*(SummerCapacities!I601+SummerCapacities!I729)</f>
        <v>8199.9837</v>
      </c>
      <c r="F42" s="38">
        <f>SummerCapacities!J589+SummerCapacities!J632+0.087*(SummerCapacities!J601+SummerCapacities!J729)</f>
        <v>9316.9237</v>
      </c>
      <c r="G42" s="38">
        <f>SummerCapacities!K589+SummerCapacities!K632+0.087*(SummerCapacities!K601+SummerCapacities!K729)</f>
        <v>12285.404199999999</v>
      </c>
      <c r="H42" s="38">
        <f>SummerCapacities!L589+SummerCapacities!L632+0.087*(SummerCapacities!L601+SummerCapacities!L729)</f>
        <v>13002.9412</v>
      </c>
      <c r="I42" s="38">
        <f>SummerCapacities!M589+SummerCapacities!M632+0.087*(SummerCapacities!M601+SummerCapacities!M729)</f>
        <v>15781.1352</v>
      </c>
      <c r="J42" s="38">
        <f>SummerCapacities!N589+SummerCapacities!N632+0.087*(SummerCapacities!N601+SummerCapacities!N729)</f>
        <v>16481.1352</v>
      </c>
      <c r="K42" s="38">
        <f>SummerCapacities!O589+SummerCapacities!O632+0.087*(SummerCapacities!O601+SummerCapacities!O729)</f>
        <v>16481.1352</v>
      </c>
      <c r="L42" s="38">
        <f>SummerCapacities!P589+SummerCapacities!P632+0.087*(SummerCapacities!P601+SummerCapacities!P729)</f>
        <v>19681.1352</v>
      </c>
      <c r="M42" s="38">
        <f>SummerCapacities!Q589+SummerCapacities!Q632+0.087*(SummerCapacities!Q601+SummerCapacities!Q729)</f>
        <v>19681.1352</v>
      </c>
    </row>
    <row r="43" spans="3:9" ht="12.75" customHeight="1">
      <c r="C43" s="24"/>
      <c r="D43" s="25"/>
      <c r="E43" s="25"/>
      <c r="F43" s="25"/>
      <c r="G43" s="25"/>
      <c r="H43" s="25"/>
      <c r="I43" s="25"/>
    </row>
    <row r="44" spans="3:9" ht="12.75" customHeight="1">
      <c r="C44" s="24"/>
      <c r="D44" s="25"/>
      <c r="E44" s="25"/>
      <c r="F44" s="25"/>
      <c r="G44" s="25"/>
      <c r="H44" s="25"/>
      <c r="I44" s="25"/>
    </row>
    <row r="45" spans="3:9" ht="12.75" customHeight="1">
      <c r="C45" s="24"/>
      <c r="D45" s="25"/>
      <c r="E45" s="25"/>
      <c r="F45" s="25"/>
      <c r="G45" s="25"/>
      <c r="H45" s="25"/>
      <c r="I45" s="25"/>
    </row>
    <row r="46" spans="3:9" ht="12.75" customHeight="1">
      <c r="C46" s="24"/>
      <c r="D46" s="25"/>
      <c r="E46" s="25"/>
      <c r="F46" s="25"/>
      <c r="G46" s="25"/>
      <c r="H46" s="25"/>
      <c r="I46" s="25"/>
    </row>
    <row r="47" spans="2:9" ht="12.75" customHeight="1">
      <c r="B47" s="39"/>
      <c r="C47" s="24"/>
      <c r="D47" s="25"/>
      <c r="E47" s="25"/>
      <c r="F47" s="25"/>
      <c r="G47" s="25"/>
      <c r="H47" s="25"/>
      <c r="I47" s="25"/>
    </row>
    <row r="48" spans="2:9" ht="12.75">
      <c r="B48" s="41"/>
      <c r="C48" s="32"/>
      <c r="D48" s="42"/>
      <c r="E48" s="42"/>
      <c r="F48" s="42"/>
      <c r="G48" s="42"/>
      <c r="H48" s="42"/>
      <c r="I48" s="42"/>
    </row>
    <row r="49" spans="2:9" ht="14.25" customHeight="1">
      <c r="B49" s="39"/>
      <c r="C49" s="39"/>
      <c r="D49" s="43"/>
      <c r="E49" s="43"/>
      <c r="F49" s="43"/>
      <c r="G49" s="43"/>
      <c r="H49" s="43"/>
      <c r="I49" s="43"/>
    </row>
    <row r="50" spans="2:13" ht="25.5" customHeight="1">
      <c r="B50" s="224" t="s">
        <v>740</v>
      </c>
      <c r="C50" s="224"/>
      <c r="D50" s="224"/>
      <c r="E50" s="224"/>
      <c r="F50" s="224"/>
      <c r="G50" s="224"/>
      <c r="H50" s="224"/>
      <c r="I50" s="224"/>
      <c r="J50" s="224"/>
      <c r="K50" s="224"/>
      <c r="L50" s="224"/>
      <c r="M50" s="224"/>
    </row>
    <row r="51" spans="2:28" ht="25.5" customHeight="1">
      <c r="B51" s="225" t="s">
        <v>279</v>
      </c>
      <c r="C51" s="225"/>
      <c r="D51" s="225"/>
      <c r="E51" s="225"/>
      <c r="F51" s="225"/>
      <c r="G51" s="225"/>
      <c r="H51" s="225"/>
      <c r="I51" s="225"/>
      <c r="J51" s="225"/>
      <c r="K51" s="225"/>
      <c r="L51" s="225"/>
      <c r="M51" s="225"/>
      <c r="V51" s="40"/>
      <c r="W51" s="40"/>
      <c r="X51" s="40"/>
      <c r="Y51" s="40"/>
      <c r="Z51" s="40"/>
      <c r="AA51" s="40"/>
      <c r="AB51" s="40"/>
    </row>
    <row r="52" spans="2:9" ht="12.75" customHeight="1">
      <c r="B52" s="44"/>
      <c r="C52" s="44"/>
      <c r="D52" s="44"/>
      <c r="E52" s="44"/>
      <c r="F52" s="44"/>
      <c r="G52" s="44"/>
      <c r="H52" s="44"/>
      <c r="I52" s="44"/>
    </row>
    <row r="53" spans="2:9" ht="12.75" customHeight="1">
      <c r="B53" s="44"/>
      <c r="C53" s="44"/>
      <c r="D53" s="44"/>
      <c r="E53" s="44"/>
      <c r="F53" s="44"/>
      <c r="G53" s="44"/>
      <c r="H53" s="44"/>
      <c r="I53" s="44"/>
    </row>
    <row r="54" ht="12.75" customHeight="1"/>
    <row r="55" ht="12.75" customHeight="1"/>
    <row r="56" ht="12.75" customHeight="1"/>
    <row r="57" ht="12.75" customHeight="1"/>
    <row r="58" ht="12.75" customHeight="1"/>
    <row r="130" spans="4:13" ht="12.75">
      <c r="D130">
        <f>1.1375*D11</f>
        <v>70850.78455</v>
      </c>
      <c r="E130">
        <f aca="true" t="shared" si="7" ref="E130:M130">1.1375*E11</f>
        <v>72663.49317500001</v>
      </c>
      <c r="F130">
        <f t="shared" si="7"/>
        <v>74836.3434</v>
      </c>
      <c r="G130">
        <f t="shared" si="7"/>
        <v>77783.60954</v>
      </c>
      <c r="H130">
        <f t="shared" si="7"/>
        <v>79887.76786899999</v>
      </c>
      <c r="I130">
        <f t="shared" si="7"/>
        <v>81476.8493084</v>
      </c>
      <c r="J130">
        <f t="shared" si="7"/>
        <v>82555.76776173999</v>
      </c>
      <c r="K130">
        <f t="shared" si="7"/>
        <v>83762.819872914</v>
      </c>
      <c r="L130">
        <f t="shared" si="7"/>
        <v>84871.0474302054</v>
      </c>
      <c r="M130">
        <f t="shared" si="7"/>
        <v>86189.69405822593</v>
      </c>
    </row>
  </sheetData>
  <sheetProtection/>
  <mergeCells count="7">
    <mergeCell ref="B1:M1"/>
    <mergeCell ref="B2:M2"/>
    <mergeCell ref="B50:M50"/>
    <mergeCell ref="B51:M51"/>
    <mergeCell ref="B39:C39"/>
    <mergeCell ref="B3:H3"/>
    <mergeCell ref="B4:H4"/>
  </mergeCells>
  <printOptions horizontalCentered="1" verticalCentered="1"/>
  <pageMargins left="0.75" right="0.75" top="1" bottom="1" header="0.5" footer="0.5"/>
  <pageSetup fitToHeight="2"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S782"/>
  <sheetViews>
    <sheetView showGridLines="0" zoomScalePageLayoutView="0" workbookViewId="0" topLeftCell="A1">
      <pane ySplit="7" topLeftCell="A8" activePane="bottomLeft" state="frozen"/>
      <selection pane="topLeft" activeCell="A1" sqref="A1"/>
      <selection pane="bottomLeft" activeCell="A1" sqref="A1:Q1"/>
    </sheetView>
  </sheetViews>
  <sheetFormatPr defaultColWidth="9.140625" defaultRowHeight="12.75"/>
  <cols>
    <col min="1" max="1" width="33.57421875" style="77" customWidth="1"/>
    <col min="2" max="2" width="25.28125" style="0" bestFit="1" customWidth="1"/>
    <col min="3" max="3" width="12.28125" style="0" bestFit="1" customWidth="1"/>
    <col min="4" max="4" width="9.28125" style="0" customWidth="1"/>
    <col min="5" max="5" width="10.421875" style="0" bestFit="1" customWidth="1"/>
    <col min="6" max="6" width="3.421875" style="0" customWidth="1"/>
    <col min="7" max="7" width="8.421875" style="0" customWidth="1"/>
    <col min="8" max="8" width="8.57421875" style="0" bestFit="1" customWidth="1"/>
    <col min="9" max="9" width="9.28125" style="0" bestFit="1" customWidth="1"/>
    <col min="10" max="10" width="9.57421875" style="0" bestFit="1" customWidth="1"/>
    <col min="11" max="11" width="9.57421875" style="79" bestFit="1" customWidth="1"/>
    <col min="12" max="13" width="9.57421875" style="0" bestFit="1" customWidth="1"/>
    <col min="14" max="17" width="9.421875" style="0" bestFit="1" customWidth="1"/>
  </cols>
  <sheetData>
    <row r="1" spans="1:17" ht="26.25" customHeight="1">
      <c r="A1" s="233" t="s">
        <v>327</v>
      </c>
      <c r="B1" s="233"/>
      <c r="C1" s="233"/>
      <c r="D1" s="233"/>
      <c r="E1" s="233"/>
      <c r="F1" s="233"/>
      <c r="G1" s="233"/>
      <c r="H1" s="233"/>
      <c r="I1" s="233"/>
      <c r="J1" s="233"/>
      <c r="K1" s="233"/>
      <c r="L1" s="233"/>
      <c r="M1" s="233"/>
      <c r="N1" s="233"/>
      <c r="O1" s="233"/>
      <c r="P1" s="233"/>
      <c r="Q1" s="233"/>
    </row>
    <row r="2" spans="1:7" ht="19.5">
      <c r="A2" s="231"/>
      <c r="B2" s="232"/>
      <c r="C2" s="232"/>
      <c r="D2" s="232"/>
      <c r="E2" s="232"/>
      <c r="F2" s="232"/>
      <c r="G2" s="150"/>
    </row>
    <row r="3" spans="1:17" ht="12.75">
      <c r="A3" s="193" t="s">
        <v>667</v>
      </c>
      <c r="B3" s="193"/>
      <c r="C3" s="193"/>
      <c r="D3" s="193"/>
      <c r="E3" s="193"/>
      <c r="F3" s="193"/>
      <c r="G3" s="193"/>
      <c r="H3" s="193"/>
      <c r="I3" s="193"/>
      <c r="J3" s="193"/>
      <c r="K3" s="193"/>
      <c r="L3" s="193"/>
      <c r="M3" s="193"/>
      <c r="N3" s="193"/>
      <c r="O3" s="193"/>
      <c r="P3" s="193"/>
      <c r="Q3" s="193"/>
    </row>
    <row r="4" spans="1:17" ht="39.75" customHeight="1">
      <c r="A4" s="234" t="s">
        <v>277</v>
      </c>
      <c r="B4" s="234"/>
      <c r="C4" s="234"/>
      <c r="D4" s="234"/>
      <c r="E4" s="234"/>
      <c r="F4" s="234"/>
      <c r="G4" s="234"/>
      <c r="H4" s="234"/>
      <c r="I4" s="234"/>
      <c r="J4" s="234"/>
      <c r="K4" s="234"/>
      <c r="L4" s="234"/>
      <c r="M4" s="234"/>
      <c r="N4" s="234"/>
      <c r="O4" s="234"/>
      <c r="P4" s="234"/>
      <c r="Q4" s="234"/>
    </row>
    <row r="5" spans="1:7" ht="14.25" customHeight="1">
      <c r="A5" s="45"/>
      <c r="B5" s="46"/>
      <c r="C5" s="46"/>
      <c r="D5" s="46"/>
      <c r="E5" s="46"/>
      <c r="F5" s="46"/>
      <c r="G5" s="46"/>
    </row>
    <row r="6" spans="1:7" ht="14.25" customHeight="1">
      <c r="A6" s="45"/>
      <c r="B6" s="230"/>
      <c r="C6" s="230"/>
      <c r="D6" s="230"/>
      <c r="E6" s="230"/>
      <c r="F6" s="230"/>
      <c r="G6" s="149"/>
    </row>
    <row r="7" spans="1:17" ht="25.5">
      <c r="A7" s="153" t="s">
        <v>666</v>
      </c>
      <c r="B7" s="154" t="s">
        <v>742</v>
      </c>
      <c r="C7" s="154" t="s">
        <v>312</v>
      </c>
      <c r="D7" s="154" t="s">
        <v>743</v>
      </c>
      <c r="E7" s="155" t="s">
        <v>1468</v>
      </c>
      <c r="F7" s="154"/>
      <c r="G7" s="155" t="s">
        <v>1405</v>
      </c>
      <c r="H7" s="156">
        <v>2011</v>
      </c>
      <c r="I7" s="156">
        <v>2012</v>
      </c>
      <c r="J7" s="156">
        <v>2013</v>
      </c>
      <c r="K7" s="156">
        <v>2014</v>
      </c>
      <c r="L7" s="156">
        <v>2015</v>
      </c>
      <c r="M7" s="156">
        <v>2016</v>
      </c>
      <c r="N7" s="156">
        <v>2017</v>
      </c>
      <c r="O7" s="156">
        <v>2018</v>
      </c>
      <c r="P7" s="156">
        <v>2019</v>
      </c>
      <c r="Q7" s="156">
        <v>2020</v>
      </c>
    </row>
    <row r="8" spans="1:17" ht="12.75">
      <c r="A8" s="159" t="s">
        <v>797</v>
      </c>
      <c r="B8" s="72" t="s">
        <v>798</v>
      </c>
      <c r="C8" s="157" t="s">
        <v>153</v>
      </c>
      <c r="D8" s="157" t="s">
        <v>727</v>
      </c>
      <c r="E8" s="157" t="s">
        <v>172</v>
      </c>
      <c r="F8" s="157"/>
      <c r="G8" s="1">
        <v>2003</v>
      </c>
      <c r="H8" s="158">
        <v>6.7</v>
      </c>
      <c r="I8" s="158">
        <v>6.7</v>
      </c>
      <c r="J8" s="158">
        <v>6.7</v>
      </c>
      <c r="K8" s="158">
        <v>6.7</v>
      </c>
      <c r="L8" s="158">
        <v>6.7</v>
      </c>
      <c r="M8" s="158">
        <v>6.7</v>
      </c>
      <c r="N8" s="158">
        <v>6.7</v>
      </c>
      <c r="O8" s="158">
        <v>6.7</v>
      </c>
      <c r="P8" s="158">
        <v>6.7</v>
      </c>
      <c r="Q8" s="158">
        <v>6.7</v>
      </c>
    </row>
    <row r="9" spans="1:17" ht="12.75">
      <c r="A9" s="72" t="s">
        <v>638</v>
      </c>
      <c r="B9" s="72" t="s">
        <v>754</v>
      </c>
      <c r="C9" s="157" t="s">
        <v>164</v>
      </c>
      <c r="D9" s="157" t="s">
        <v>727</v>
      </c>
      <c r="E9" s="157" t="s">
        <v>172</v>
      </c>
      <c r="F9" s="157"/>
      <c r="G9" s="1">
        <v>2003</v>
      </c>
      <c r="H9" s="158">
        <v>10.1</v>
      </c>
      <c r="I9" s="158">
        <v>10.1</v>
      </c>
      <c r="J9" s="158">
        <v>10.1</v>
      </c>
      <c r="K9" s="158">
        <v>10.1</v>
      </c>
      <c r="L9" s="158">
        <v>10.1</v>
      </c>
      <c r="M9" s="158">
        <v>10.1</v>
      </c>
      <c r="N9" s="158">
        <v>10.1</v>
      </c>
      <c r="O9" s="158">
        <v>10.1</v>
      </c>
      <c r="P9" s="158">
        <v>10.1</v>
      </c>
      <c r="Q9" s="158">
        <v>10.1</v>
      </c>
    </row>
    <row r="10" spans="1:17" ht="12.75">
      <c r="A10" s="72" t="s">
        <v>640</v>
      </c>
      <c r="B10" s="72" t="s">
        <v>775</v>
      </c>
      <c r="C10" s="157" t="s">
        <v>164</v>
      </c>
      <c r="D10" s="157" t="s">
        <v>727</v>
      </c>
      <c r="E10" s="157" t="s">
        <v>172</v>
      </c>
      <c r="F10" s="157"/>
      <c r="G10" s="1">
        <v>2003</v>
      </c>
      <c r="H10" s="158">
        <v>3.9</v>
      </c>
      <c r="I10" s="158">
        <v>3.9</v>
      </c>
      <c r="J10" s="158">
        <v>3.9</v>
      </c>
      <c r="K10" s="158">
        <v>3.9</v>
      </c>
      <c r="L10" s="158">
        <v>3.9</v>
      </c>
      <c r="M10" s="158">
        <v>3.9</v>
      </c>
      <c r="N10" s="158">
        <v>3.9</v>
      </c>
      <c r="O10" s="158">
        <v>3.9</v>
      </c>
      <c r="P10" s="158">
        <v>3.9</v>
      </c>
      <c r="Q10" s="158">
        <v>3.9</v>
      </c>
    </row>
    <row r="11" spans="1:17" ht="12.75">
      <c r="A11" s="72" t="s">
        <v>685</v>
      </c>
      <c r="B11" s="72" t="s">
        <v>752</v>
      </c>
      <c r="C11" s="157" t="s">
        <v>258</v>
      </c>
      <c r="D11" s="157" t="s">
        <v>440</v>
      </c>
      <c r="E11" s="157" t="s">
        <v>746</v>
      </c>
      <c r="F11" s="157"/>
      <c r="G11" s="1">
        <v>1983</v>
      </c>
      <c r="H11" s="158">
        <v>37.9</v>
      </c>
      <c r="I11" s="158">
        <v>37.9</v>
      </c>
      <c r="J11" s="158">
        <v>37.9</v>
      </c>
      <c r="K11" s="158">
        <v>37.9</v>
      </c>
      <c r="L11" s="158">
        <v>37.9</v>
      </c>
      <c r="M11" s="158">
        <v>37.9</v>
      </c>
      <c r="N11" s="158">
        <v>37.9</v>
      </c>
      <c r="O11" s="158">
        <v>37.9</v>
      </c>
      <c r="P11" s="158">
        <v>37.9</v>
      </c>
      <c r="Q11" s="158">
        <v>37.9</v>
      </c>
    </row>
    <row r="12" spans="1:17" ht="12.75">
      <c r="A12" s="72" t="s">
        <v>686</v>
      </c>
      <c r="B12" s="72" t="s">
        <v>753</v>
      </c>
      <c r="C12" s="157" t="s">
        <v>258</v>
      </c>
      <c r="D12" s="157" t="s">
        <v>440</v>
      </c>
      <c r="E12" s="157" t="s">
        <v>746</v>
      </c>
      <c r="F12" s="157"/>
      <c r="G12" s="1">
        <v>1983</v>
      </c>
      <c r="H12" s="158">
        <v>37.9</v>
      </c>
      <c r="I12" s="158">
        <v>37.9</v>
      </c>
      <c r="J12" s="158">
        <v>37.9</v>
      </c>
      <c r="K12" s="158">
        <v>37.9</v>
      </c>
      <c r="L12" s="158">
        <v>37.9</v>
      </c>
      <c r="M12" s="158">
        <v>37.9</v>
      </c>
      <c r="N12" s="158">
        <v>37.9</v>
      </c>
      <c r="O12" s="158">
        <v>37.9</v>
      </c>
      <c r="P12" s="158">
        <v>37.9</v>
      </c>
      <c r="Q12" s="158">
        <v>37.9</v>
      </c>
    </row>
    <row r="13" spans="1:19" ht="12.75">
      <c r="A13" s="72" t="s">
        <v>750</v>
      </c>
      <c r="B13" s="72" t="s">
        <v>1440</v>
      </c>
      <c r="C13" s="157" t="s">
        <v>164</v>
      </c>
      <c r="D13" s="157" t="s">
        <v>731</v>
      </c>
      <c r="E13" s="157" t="s">
        <v>172</v>
      </c>
      <c r="F13" s="157"/>
      <c r="G13" s="1">
        <v>2010</v>
      </c>
      <c r="H13" s="158">
        <v>1</v>
      </c>
      <c r="I13" s="158">
        <v>1</v>
      </c>
      <c r="J13" s="158">
        <v>1</v>
      </c>
      <c r="K13" s="158">
        <v>1</v>
      </c>
      <c r="L13" s="158">
        <v>1</v>
      </c>
      <c r="M13" s="158">
        <v>1</v>
      </c>
      <c r="N13" s="158">
        <v>1</v>
      </c>
      <c r="O13" s="158">
        <v>1</v>
      </c>
      <c r="P13" s="158">
        <v>1</v>
      </c>
      <c r="Q13" s="158">
        <v>1</v>
      </c>
      <c r="S13" s="133"/>
    </row>
    <row r="14" spans="1:17" ht="12.75">
      <c r="A14" s="72" t="s">
        <v>691</v>
      </c>
      <c r="B14" s="72" t="s">
        <v>755</v>
      </c>
      <c r="C14" s="157" t="s">
        <v>52</v>
      </c>
      <c r="D14" s="157" t="s">
        <v>745</v>
      </c>
      <c r="E14" s="157" t="s">
        <v>756</v>
      </c>
      <c r="F14" s="157"/>
      <c r="G14" s="1">
        <v>1973</v>
      </c>
      <c r="H14" s="158">
        <v>20</v>
      </c>
      <c r="I14" s="158">
        <v>20</v>
      </c>
      <c r="J14" s="158">
        <v>20</v>
      </c>
      <c r="K14" s="158">
        <v>20</v>
      </c>
      <c r="L14" s="158">
        <v>20</v>
      </c>
      <c r="M14" s="158">
        <v>20</v>
      </c>
      <c r="N14" s="158">
        <v>20</v>
      </c>
      <c r="O14" s="158">
        <v>20</v>
      </c>
      <c r="P14" s="158">
        <v>20</v>
      </c>
      <c r="Q14" s="158">
        <v>20</v>
      </c>
    </row>
    <row r="15" spans="1:17" ht="12.75">
      <c r="A15" s="72" t="s">
        <v>692</v>
      </c>
      <c r="B15" s="72" t="s">
        <v>757</v>
      </c>
      <c r="C15" s="157" t="s">
        <v>255</v>
      </c>
      <c r="D15" s="157" t="s">
        <v>440</v>
      </c>
      <c r="E15" s="157" t="s">
        <v>746</v>
      </c>
      <c r="F15" s="157"/>
      <c r="G15" s="1">
        <v>1940</v>
      </c>
      <c r="H15" s="158">
        <v>8</v>
      </c>
      <c r="I15" s="158">
        <v>8</v>
      </c>
      <c r="J15" s="158">
        <v>8</v>
      </c>
      <c r="K15" s="158">
        <v>8</v>
      </c>
      <c r="L15" s="158">
        <v>8</v>
      </c>
      <c r="M15" s="158">
        <v>8</v>
      </c>
      <c r="N15" s="158">
        <v>8</v>
      </c>
      <c r="O15" s="158">
        <v>8</v>
      </c>
      <c r="P15" s="158">
        <v>8</v>
      </c>
      <c r="Q15" s="158">
        <v>8</v>
      </c>
    </row>
    <row r="16" spans="1:17" ht="12.75">
      <c r="A16" s="72" t="s">
        <v>693</v>
      </c>
      <c r="B16" s="72" t="s">
        <v>758</v>
      </c>
      <c r="C16" s="157" t="s">
        <v>255</v>
      </c>
      <c r="D16" s="157" t="s">
        <v>440</v>
      </c>
      <c r="E16" s="157" t="s">
        <v>746</v>
      </c>
      <c r="F16" s="157"/>
      <c r="G16" s="1">
        <v>1940</v>
      </c>
      <c r="H16" s="158">
        <v>9</v>
      </c>
      <c r="I16" s="158">
        <v>9</v>
      </c>
      <c r="J16" s="158">
        <v>9</v>
      </c>
      <c r="K16" s="158">
        <v>9</v>
      </c>
      <c r="L16" s="158">
        <v>9</v>
      </c>
      <c r="M16" s="158">
        <v>9</v>
      </c>
      <c r="N16" s="158">
        <v>9</v>
      </c>
      <c r="O16" s="158">
        <v>9</v>
      </c>
      <c r="P16" s="158">
        <v>9</v>
      </c>
      <c r="Q16" s="158">
        <v>9</v>
      </c>
    </row>
    <row r="17" spans="1:17" ht="12.75">
      <c r="A17" s="72" t="s">
        <v>1430</v>
      </c>
      <c r="B17" s="72" t="s">
        <v>1392</v>
      </c>
      <c r="C17" s="157" t="s">
        <v>164</v>
      </c>
      <c r="D17" s="157" t="s">
        <v>745</v>
      </c>
      <c r="E17" s="157" t="s">
        <v>172</v>
      </c>
      <c r="F17" s="157"/>
      <c r="G17" s="1">
        <v>2009</v>
      </c>
      <c r="H17" s="158">
        <v>38</v>
      </c>
      <c r="I17" s="158">
        <v>38</v>
      </c>
      <c r="J17" s="158">
        <v>38</v>
      </c>
      <c r="K17" s="158">
        <v>38</v>
      </c>
      <c r="L17" s="158">
        <v>38</v>
      </c>
      <c r="M17" s="158">
        <v>38</v>
      </c>
      <c r="N17" s="158">
        <v>38</v>
      </c>
      <c r="O17" s="158">
        <v>38</v>
      </c>
      <c r="P17" s="158">
        <v>38</v>
      </c>
      <c r="Q17" s="158">
        <v>38</v>
      </c>
    </row>
    <row r="18" spans="1:17" ht="12.75">
      <c r="A18" s="72" t="s">
        <v>1431</v>
      </c>
      <c r="B18" s="72" t="s">
        <v>1393</v>
      </c>
      <c r="C18" s="157" t="s">
        <v>164</v>
      </c>
      <c r="D18" s="157" t="s">
        <v>745</v>
      </c>
      <c r="E18" s="157" t="s">
        <v>172</v>
      </c>
      <c r="F18" s="157"/>
      <c r="G18" s="1">
        <v>2009</v>
      </c>
      <c r="H18" s="158">
        <v>38</v>
      </c>
      <c r="I18" s="158">
        <v>38</v>
      </c>
      <c r="J18" s="158">
        <v>38</v>
      </c>
      <c r="K18" s="158">
        <v>38</v>
      </c>
      <c r="L18" s="158">
        <v>38</v>
      </c>
      <c r="M18" s="158">
        <v>38</v>
      </c>
      <c r="N18" s="158">
        <v>38</v>
      </c>
      <c r="O18" s="158">
        <v>38</v>
      </c>
      <c r="P18" s="158">
        <v>38</v>
      </c>
      <c r="Q18" s="158">
        <v>38</v>
      </c>
    </row>
    <row r="19" spans="1:17" ht="12.75">
      <c r="A19" s="72" t="s">
        <v>1432</v>
      </c>
      <c r="B19" s="72" t="s">
        <v>1394</v>
      </c>
      <c r="C19" s="157" t="s">
        <v>164</v>
      </c>
      <c r="D19" s="157" t="s">
        <v>745</v>
      </c>
      <c r="E19" s="157" t="s">
        <v>172</v>
      </c>
      <c r="F19" s="157"/>
      <c r="G19" s="1">
        <v>2009</v>
      </c>
      <c r="H19" s="158">
        <v>38</v>
      </c>
      <c r="I19" s="158">
        <v>38</v>
      </c>
      <c r="J19" s="158">
        <v>38</v>
      </c>
      <c r="K19" s="158">
        <v>38</v>
      </c>
      <c r="L19" s="158">
        <v>38</v>
      </c>
      <c r="M19" s="158">
        <v>38</v>
      </c>
      <c r="N19" s="158">
        <v>38</v>
      </c>
      <c r="O19" s="158">
        <v>38</v>
      </c>
      <c r="P19" s="158">
        <v>38</v>
      </c>
      <c r="Q19" s="158">
        <v>38</v>
      </c>
    </row>
    <row r="20" spans="1:17" ht="12.75">
      <c r="A20" s="72" t="s">
        <v>1433</v>
      </c>
      <c r="B20" s="72" t="s">
        <v>1395</v>
      </c>
      <c r="C20" s="157" t="s">
        <v>164</v>
      </c>
      <c r="D20" s="157" t="s">
        <v>745</v>
      </c>
      <c r="E20" s="157" t="s">
        <v>172</v>
      </c>
      <c r="F20" s="157"/>
      <c r="G20" s="1">
        <v>2009</v>
      </c>
      <c r="H20" s="158">
        <v>38</v>
      </c>
      <c r="I20" s="158">
        <v>38</v>
      </c>
      <c r="J20" s="158">
        <v>38</v>
      </c>
      <c r="K20" s="158">
        <v>38</v>
      </c>
      <c r="L20" s="158">
        <v>38</v>
      </c>
      <c r="M20" s="158">
        <v>38</v>
      </c>
      <c r="N20" s="158">
        <v>38</v>
      </c>
      <c r="O20" s="158">
        <v>38</v>
      </c>
      <c r="P20" s="158">
        <v>38</v>
      </c>
      <c r="Q20" s="158">
        <v>38</v>
      </c>
    </row>
    <row r="21" spans="1:17" ht="12.75">
      <c r="A21" s="72" t="s">
        <v>694</v>
      </c>
      <c r="B21" s="72" t="s">
        <v>761</v>
      </c>
      <c r="C21" s="157" t="s">
        <v>223</v>
      </c>
      <c r="D21" s="157" t="s">
        <v>745</v>
      </c>
      <c r="E21" s="157" t="s">
        <v>746</v>
      </c>
      <c r="F21" s="157"/>
      <c r="G21" s="1">
        <v>1974</v>
      </c>
      <c r="H21" s="158">
        <v>335</v>
      </c>
      <c r="I21" s="158">
        <v>335</v>
      </c>
      <c r="J21" s="158">
        <v>335</v>
      </c>
      <c r="K21" s="158">
        <v>335</v>
      </c>
      <c r="L21" s="158">
        <v>335</v>
      </c>
      <c r="M21" s="158">
        <v>335</v>
      </c>
      <c r="N21" s="158">
        <v>335</v>
      </c>
      <c r="O21" s="158">
        <v>335</v>
      </c>
      <c r="P21" s="158">
        <v>335</v>
      </c>
      <c r="Q21" s="158">
        <v>335</v>
      </c>
    </row>
    <row r="22" spans="1:17" ht="12.75">
      <c r="A22" s="72" t="s">
        <v>695</v>
      </c>
      <c r="B22" s="72" t="s">
        <v>762</v>
      </c>
      <c r="C22" s="157" t="s">
        <v>223</v>
      </c>
      <c r="D22" s="157" t="s">
        <v>745</v>
      </c>
      <c r="E22" s="157" t="s">
        <v>746</v>
      </c>
      <c r="F22" s="157"/>
      <c r="G22" s="1">
        <v>1976</v>
      </c>
      <c r="H22" s="158">
        <v>308</v>
      </c>
      <c r="I22" s="158">
        <v>308</v>
      </c>
      <c r="J22" s="158">
        <v>308</v>
      </c>
      <c r="K22" s="158">
        <v>308</v>
      </c>
      <c r="L22" s="158">
        <v>308</v>
      </c>
      <c r="M22" s="158">
        <v>308</v>
      </c>
      <c r="N22" s="158">
        <v>308</v>
      </c>
      <c r="O22" s="158">
        <v>308</v>
      </c>
      <c r="P22" s="158">
        <v>308</v>
      </c>
      <c r="Q22" s="158">
        <v>308</v>
      </c>
    </row>
    <row r="23" spans="1:17" ht="12.75">
      <c r="A23" s="72" t="s">
        <v>763</v>
      </c>
      <c r="B23" s="72" t="s">
        <v>764</v>
      </c>
      <c r="C23" s="157" t="s">
        <v>223</v>
      </c>
      <c r="D23" s="157" t="s">
        <v>745</v>
      </c>
      <c r="E23" s="157" t="s">
        <v>746</v>
      </c>
      <c r="F23" s="157"/>
      <c r="G23" s="1">
        <v>2009</v>
      </c>
      <c r="H23" s="158">
        <v>175.1</v>
      </c>
      <c r="I23" s="158">
        <v>175.1</v>
      </c>
      <c r="J23" s="158">
        <v>175.1</v>
      </c>
      <c r="K23" s="158">
        <v>175.1</v>
      </c>
      <c r="L23" s="158">
        <v>175.1</v>
      </c>
      <c r="M23" s="158">
        <v>175.1</v>
      </c>
      <c r="N23" s="158">
        <v>175.1</v>
      </c>
      <c r="O23" s="158">
        <v>175.1</v>
      </c>
      <c r="P23" s="158">
        <v>175.1</v>
      </c>
      <c r="Q23" s="158">
        <v>175.1</v>
      </c>
    </row>
    <row r="24" spans="1:17" ht="12.75">
      <c r="A24" s="72" t="s">
        <v>765</v>
      </c>
      <c r="B24" s="72" t="s">
        <v>766</v>
      </c>
      <c r="C24" s="157" t="s">
        <v>223</v>
      </c>
      <c r="D24" s="157" t="s">
        <v>745</v>
      </c>
      <c r="E24" s="157" t="s">
        <v>746</v>
      </c>
      <c r="F24" s="157"/>
      <c r="G24" s="1">
        <v>2009</v>
      </c>
      <c r="H24" s="158">
        <v>175.1</v>
      </c>
      <c r="I24" s="158">
        <v>175.1</v>
      </c>
      <c r="J24" s="158">
        <v>175.1</v>
      </c>
      <c r="K24" s="158">
        <v>175.1</v>
      </c>
      <c r="L24" s="158">
        <v>175.1</v>
      </c>
      <c r="M24" s="158">
        <v>175.1</v>
      </c>
      <c r="N24" s="158">
        <v>175.1</v>
      </c>
      <c r="O24" s="158">
        <v>175.1</v>
      </c>
      <c r="P24" s="158">
        <v>175.1</v>
      </c>
      <c r="Q24" s="158">
        <v>175.1</v>
      </c>
    </row>
    <row r="25" spans="1:17" ht="12.75">
      <c r="A25" s="72" t="s">
        <v>696</v>
      </c>
      <c r="B25" s="72" t="s">
        <v>767</v>
      </c>
      <c r="C25" s="157" t="s">
        <v>43</v>
      </c>
      <c r="D25" s="157" t="s">
        <v>745</v>
      </c>
      <c r="E25" s="157" t="s">
        <v>746</v>
      </c>
      <c r="F25" s="157"/>
      <c r="G25" s="1">
        <v>2002</v>
      </c>
      <c r="H25" s="158">
        <v>150</v>
      </c>
      <c r="I25" s="158">
        <v>150</v>
      </c>
      <c r="J25" s="158">
        <v>150</v>
      </c>
      <c r="K25" s="158">
        <v>150</v>
      </c>
      <c r="L25" s="158">
        <v>150</v>
      </c>
      <c r="M25" s="158">
        <v>150</v>
      </c>
      <c r="N25" s="158">
        <v>150</v>
      </c>
      <c r="O25" s="158">
        <v>150</v>
      </c>
      <c r="P25" s="158">
        <v>150</v>
      </c>
      <c r="Q25" s="158">
        <v>150</v>
      </c>
    </row>
    <row r="26" spans="1:17" ht="12.75">
      <c r="A26" s="72" t="s">
        <v>697</v>
      </c>
      <c r="B26" s="72" t="s">
        <v>768</v>
      </c>
      <c r="C26" s="157" t="s">
        <v>43</v>
      </c>
      <c r="D26" s="157" t="s">
        <v>745</v>
      </c>
      <c r="E26" s="157" t="s">
        <v>746</v>
      </c>
      <c r="F26" s="157"/>
      <c r="G26" s="1">
        <v>2002</v>
      </c>
      <c r="H26" s="158">
        <v>150</v>
      </c>
      <c r="I26" s="158">
        <v>150</v>
      </c>
      <c r="J26" s="158">
        <v>150</v>
      </c>
      <c r="K26" s="158">
        <v>150</v>
      </c>
      <c r="L26" s="158">
        <v>150</v>
      </c>
      <c r="M26" s="158">
        <v>150</v>
      </c>
      <c r="N26" s="158">
        <v>150</v>
      </c>
      <c r="O26" s="158">
        <v>150</v>
      </c>
      <c r="P26" s="158">
        <v>150</v>
      </c>
      <c r="Q26" s="158">
        <v>150</v>
      </c>
    </row>
    <row r="27" spans="1:17" ht="12.75">
      <c r="A27" s="72" t="s">
        <v>370</v>
      </c>
      <c r="B27" s="72" t="s">
        <v>769</v>
      </c>
      <c r="C27" s="157" t="s">
        <v>43</v>
      </c>
      <c r="D27" s="157" t="s">
        <v>745</v>
      </c>
      <c r="E27" s="157" t="s">
        <v>746</v>
      </c>
      <c r="F27" s="157"/>
      <c r="G27" s="1">
        <v>2002</v>
      </c>
      <c r="H27" s="158">
        <v>233</v>
      </c>
      <c r="I27" s="158">
        <v>233</v>
      </c>
      <c r="J27" s="158">
        <v>233</v>
      </c>
      <c r="K27" s="158">
        <v>233</v>
      </c>
      <c r="L27" s="158">
        <v>233</v>
      </c>
      <c r="M27" s="158">
        <v>233</v>
      </c>
      <c r="N27" s="158">
        <v>233</v>
      </c>
      <c r="O27" s="158">
        <v>233</v>
      </c>
      <c r="P27" s="158">
        <v>233</v>
      </c>
      <c r="Q27" s="158">
        <v>233</v>
      </c>
    </row>
    <row r="28" spans="1:17" ht="12.75">
      <c r="A28" s="72" t="s">
        <v>371</v>
      </c>
      <c r="B28" s="72" t="s">
        <v>771</v>
      </c>
      <c r="C28" s="157" t="s">
        <v>151</v>
      </c>
      <c r="D28" s="157" t="s">
        <v>728</v>
      </c>
      <c r="E28" s="157" t="s">
        <v>756</v>
      </c>
      <c r="F28" s="157"/>
      <c r="G28" s="1">
        <v>1971</v>
      </c>
      <c r="H28" s="158">
        <v>600</v>
      </c>
      <c r="I28" s="158">
        <v>600</v>
      </c>
      <c r="J28" s="158">
        <v>600</v>
      </c>
      <c r="K28" s="158">
        <v>600</v>
      </c>
      <c r="L28" s="158">
        <v>600</v>
      </c>
      <c r="M28" s="158">
        <v>600</v>
      </c>
      <c r="N28" s="158">
        <v>600</v>
      </c>
      <c r="O28" s="158">
        <v>600</v>
      </c>
      <c r="P28" s="158">
        <v>600</v>
      </c>
      <c r="Q28" s="158">
        <v>600</v>
      </c>
    </row>
    <row r="29" spans="1:17" ht="12.75">
      <c r="A29" s="72" t="s">
        <v>372</v>
      </c>
      <c r="B29" s="72" t="s">
        <v>772</v>
      </c>
      <c r="C29" s="157" t="s">
        <v>151</v>
      </c>
      <c r="D29" s="157" t="s">
        <v>728</v>
      </c>
      <c r="E29" s="157" t="s">
        <v>756</v>
      </c>
      <c r="F29" s="157"/>
      <c r="G29" s="1">
        <v>1972</v>
      </c>
      <c r="H29" s="158">
        <v>595</v>
      </c>
      <c r="I29" s="158">
        <v>595</v>
      </c>
      <c r="J29" s="158">
        <v>595</v>
      </c>
      <c r="K29" s="158">
        <v>595</v>
      </c>
      <c r="L29" s="158">
        <v>595</v>
      </c>
      <c r="M29" s="158">
        <v>595</v>
      </c>
      <c r="N29" s="158">
        <v>595</v>
      </c>
      <c r="O29" s="158">
        <v>595</v>
      </c>
      <c r="P29" s="158">
        <v>595</v>
      </c>
      <c r="Q29" s="158">
        <v>595</v>
      </c>
    </row>
    <row r="30" spans="1:17" ht="12.75">
      <c r="A30" s="72" t="s">
        <v>708</v>
      </c>
      <c r="B30" s="72" t="s">
        <v>776</v>
      </c>
      <c r="C30" s="157" t="s">
        <v>50</v>
      </c>
      <c r="D30" s="157" t="s">
        <v>745</v>
      </c>
      <c r="E30" s="157" t="s">
        <v>756</v>
      </c>
      <c r="F30" s="157"/>
      <c r="G30" s="1">
        <v>2000</v>
      </c>
      <c r="H30" s="158">
        <v>153</v>
      </c>
      <c r="I30" s="158">
        <v>153</v>
      </c>
      <c r="J30" s="158">
        <v>153</v>
      </c>
      <c r="K30" s="158">
        <v>153</v>
      </c>
      <c r="L30" s="158">
        <v>153</v>
      </c>
      <c r="M30" s="158">
        <v>153</v>
      </c>
      <c r="N30" s="158">
        <v>153</v>
      </c>
      <c r="O30" s="158">
        <v>153</v>
      </c>
      <c r="P30" s="158">
        <v>153</v>
      </c>
      <c r="Q30" s="158">
        <v>153</v>
      </c>
    </row>
    <row r="31" spans="1:17" ht="12.75">
      <c r="A31" s="72" t="s">
        <v>709</v>
      </c>
      <c r="B31" s="72" t="s">
        <v>777</v>
      </c>
      <c r="C31" s="157" t="s">
        <v>50</v>
      </c>
      <c r="D31" s="157" t="s">
        <v>745</v>
      </c>
      <c r="E31" s="157" t="s">
        <v>756</v>
      </c>
      <c r="F31" s="157"/>
      <c r="G31" s="1">
        <v>2000</v>
      </c>
      <c r="H31" s="158">
        <v>153</v>
      </c>
      <c r="I31" s="158">
        <v>153</v>
      </c>
      <c r="J31" s="158">
        <v>153</v>
      </c>
      <c r="K31" s="158">
        <v>153</v>
      </c>
      <c r="L31" s="158">
        <v>153</v>
      </c>
      <c r="M31" s="158">
        <v>153</v>
      </c>
      <c r="N31" s="158">
        <v>153</v>
      </c>
      <c r="O31" s="158">
        <v>153</v>
      </c>
      <c r="P31" s="158">
        <v>153</v>
      </c>
      <c r="Q31" s="158">
        <v>153</v>
      </c>
    </row>
    <row r="32" spans="1:17" ht="12.75">
      <c r="A32" s="72" t="s">
        <v>710</v>
      </c>
      <c r="B32" s="72" t="s">
        <v>778</v>
      </c>
      <c r="C32" s="157" t="s">
        <v>50</v>
      </c>
      <c r="D32" s="157" t="s">
        <v>745</v>
      </c>
      <c r="E32" s="157" t="s">
        <v>756</v>
      </c>
      <c r="F32" s="157"/>
      <c r="G32" s="1">
        <v>2001</v>
      </c>
      <c r="H32" s="158">
        <v>154</v>
      </c>
      <c r="I32" s="158">
        <v>154</v>
      </c>
      <c r="J32" s="158">
        <v>154</v>
      </c>
      <c r="K32" s="158">
        <v>154</v>
      </c>
      <c r="L32" s="158">
        <v>154</v>
      </c>
      <c r="M32" s="158">
        <v>154</v>
      </c>
      <c r="N32" s="158">
        <v>154</v>
      </c>
      <c r="O32" s="158">
        <v>154</v>
      </c>
      <c r="P32" s="158">
        <v>154</v>
      </c>
      <c r="Q32" s="158">
        <v>154</v>
      </c>
    </row>
    <row r="33" spans="1:17" ht="12.75">
      <c r="A33" s="72" t="s">
        <v>711</v>
      </c>
      <c r="B33" s="72" t="s">
        <v>779</v>
      </c>
      <c r="C33" s="157" t="s">
        <v>50</v>
      </c>
      <c r="D33" s="157" t="s">
        <v>745</v>
      </c>
      <c r="E33" s="157" t="s">
        <v>756</v>
      </c>
      <c r="F33" s="157"/>
      <c r="G33" s="1">
        <v>2001</v>
      </c>
      <c r="H33" s="158">
        <v>83</v>
      </c>
      <c r="I33" s="158">
        <v>83</v>
      </c>
      <c r="J33" s="158">
        <v>83</v>
      </c>
      <c r="K33" s="158">
        <v>83</v>
      </c>
      <c r="L33" s="158">
        <v>83</v>
      </c>
      <c r="M33" s="158">
        <v>83</v>
      </c>
      <c r="N33" s="158">
        <v>83</v>
      </c>
      <c r="O33" s="158">
        <v>83</v>
      </c>
      <c r="P33" s="158">
        <v>83</v>
      </c>
      <c r="Q33" s="158">
        <v>83</v>
      </c>
    </row>
    <row r="34" spans="1:17" ht="12.75">
      <c r="A34" s="72" t="s">
        <v>142</v>
      </c>
      <c r="B34" s="72" t="s">
        <v>780</v>
      </c>
      <c r="C34" s="157" t="s">
        <v>50</v>
      </c>
      <c r="D34" s="157" t="s">
        <v>745</v>
      </c>
      <c r="E34" s="157" t="s">
        <v>756</v>
      </c>
      <c r="F34" s="157"/>
      <c r="G34" s="1">
        <v>2009</v>
      </c>
      <c r="H34" s="158">
        <v>240</v>
      </c>
      <c r="I34" s="158">
        <v>240</v>
      </c>
      <c r="J34" s="158">
        <v>240</v>
      </c>
      <c r="K34" s="158">
        <v>240</v>
      </c>
      <c r="L34" s="158">
        <v>240</v>
      </c>
      <c r="M34" s="158">
        <v>240</v>
      </c>
      <c r="N34" s="158">
        <v>240</v>
      </c>
      <c r="O34" s="158">
        <v>240</v>
      </c>
      <c r="P34" s="158">
        <v>240</v>
      </c>
      <c r="Q34" s="158">
        <v>240</v>
      </c>
    </row>
    <row r="35" spans="1:17" ht="12.75">
      <c r="A35" s="72" t="s">
        <v>682</v>
      </c>
      <c r="B35" s="72" t="s">
        <v>744</v>
      </c>
      <c r="C35" s="157" t="s">
        <v>47</v>
      </c>
      <c r="D35" s="157" t="s">
        <v>745</v>
      </c>
      <c r="E35" s="157" t="s">
        <v>746</v>
      </c>
      <c r="F35" s="157"/>
      <c r="G35" s="1">
        <v>2000</v>
      </c>
      <c r="H35" s="158">
        <v>145</v>
      </c>
      <c r="I35" s="158">
        <v>145</v>
      </c>
      <c r="J35" s="158">
        <v>145</v>
      </c>
      <c r="K35" s="158">
        <v>145</v>
      </c>
      <c r="L35" s="158">
        <v>145</v>
      </c>
      <c r="M35" s="158">
        <v>145</v>
      </c>
      <c r="N35" s="158">
        <v>145</v>
      </c>
      <c r="O35" s="158">
        <v>145</v>
      </c>
      <c r="P35" s="158">
        <v>145</v>
      </c>
      <c r="Q35" s="158">
        <v>145</v>
      </c>
    </row>
    <row r="36" spans="1:17" ht="12.75">
      <c r="A36" s="72" t="s">
        <v>683</v>
      </c>
      <c r="B36" s="72" t="s">
        <v>747</v>
      </c>
      <c r="C36" s="157" t="s">
        <v>47</v>
      </c>
      <c r="D36" s="157" t="s">
        <v>745</v>
      </c>
      <c r="E36" s="157" t="s">
        <v>746</v>
      </c>
      <c r="F36" s="157"/>
      <c r="G36" s="1">
        <v>2000</v>
      </c>
      <c r="H36" s="158">
        <v>145</v>
      </c>
      <c r="I36" s="158">
        <v>145</v>
      </c>
      <c r="J36" s="158">
        <v>145</v>
      </c>
      <c r="K36" s="158">
        <v>145</v>
      </c>
      <c r="L36" s="158">
        <v>145</v>
      </c>
      <c r="M36" s="158">
        <v>145</v>
      </c>
      <c r="N36" s="158">
        <v>145</v>
      </c>
      <c r="O36" s="158">
        <v>145</v>
      </c>
      <c r="P36" s="158">
        <v>145</v>
      </c>
      <c r="Q36" s="158">
        <v>145</v>
      </c>
    </row>
    <row r="37" spans="1:17" ht="12.75">
      <c r="A37" s="72" t="s">
        <v>684</v>
      </c>
      <c r="B37" s="72" t="s">
        <v>748</v>
      </c>
      <c r="C37" s="157" t="s">
        <v>47</v>
      </c>
      <c r="D37" s="157" t="s">
        <v>745</v>
      </c>
      <c r="E37" s="157" t="s">
        <v>746</v>
      </c>
      <c r="F37" s="157"/>
      <c r="G37" s="1">
        <v>2000</v>
      </c>
      <c r="H37" s="158">
        <v>160</v>
      </c>
      <c r="I37" s="158">
        <v>160</v>
      </c>
      <c r="J37" s="158">
        <v>160</v>
      </c>
      <c r="K37" s="158">
        <v>160</v>
      </c>
      <c r="L37" s="158">
        <v>160</v>
      </c>
      <c r="M37" s="158">
        <v>160</v>
      </c>
      <c r="N37" s="158">
        <v>160</v>
      </c>
      <c r="O37" s="158">
        <v>160</v>
      </c>
      <c r="P37" s="158">
        <v>160</v>
      </c>
      <c r="Q37" s="158">
        <v>160</v>
      </c>
    </row>
    <row r="38" spans="1:17" ht="12.75">
      <c r="A38" s="72" t="s">
        <v>575</v>
      </c>
      <c r="B38" s="72" t="s">
        <v>1104</v>
      </c>
      <c r="C38" s="157" t="s">
        <v>47</v>
      </c>
      <c r="D38" s="157" t="s">
        <v>745</v>
      </c>
      <c r="E38" s="72" t="s">
        <v>746</v>
      </c>
      <c r="F38" s="157"/>
      <c r="G38" s="1">
        <v>1966</v>
      </c>
      <c r="H38" s="158">
        <v>215</v>
      </c>
      <c r="I38" s="158">
        <v>215</v>
      </c>
      <c r="J38" s="158">
        <v>215</v>
      </c>
      <c r="K38" s="158">
        <v>215</v>
      </c>
      <c r="L38" s="158">
        <v>215</v>
      </c>
      <c r="M38" s="158">
        <v>215</v>
      </c>
      <c r="N38" s="158">
        <v>215</v>
      </c>
      <c r="O38" s="158">
        <v>215</v>
      </c>
      <c r="P38" s="158">
        <v>215</v>
      </c>
      <c r="Q38" s="158">
        <v>215</v>
      </c>
    </row>
    <row r="39" spans="1:17" ht="12.75">
      <c r="A39" s="72" t="s">
        <v>576</v>
      </c>
      <c r="B39" s="72" t="s">
        <v>1105</v>
      </c>
      <c r="C39" s="157" t="s">
        <v>47</v>
      </c>
      <c r="D39" s="157" t="s">
        <v>745</v>
      </c>
      <c r="E39" s="72" t="s">
        <v>746</v>
      </c>
      <c r="F39" s="157"/>
      <c r="G39" s="1">
        <v>1968</v>
      </c>
      <c r="H39" s="158">
        <v>220</v>
      </c>
      <c r="I39" s="158">
        <v>220</v>
      </c>
      <c r="J39" s="158">
        <v>220</v>
      </c>
      <c r="K39" s="158">
        <v>220</v>
      </c>
      <c r="L39" s="158">
        <v>220</v>
      </c>
      <c r="M39" s="158">
        <v>220</v>
      </c>
      <c r="N39" s="158">
        <v>220</v>
      </c>
      <c r="O39" s="158">
        <v>220</v>
      </c>
      <c r="P39" s="158">
        <v>220</v>
      </c>
      <c r="Q39" s="158">
        <v>220</v>
      </c>
    </row>
    <row r="40" spans="1:17" ht="12.75">
      <c r="A40" s="72" t="s">
        <v>577</v>
      </c>
      <c r="B40" s="72" t="s">
        <v>1106</v>
      </c>
      <c r="C40" s="157" t="s">
        <v>47</v>
      </c>
      <c r="D40" s="157" t="s">
        <v>745</v>
      </c>
      <c r="E40" s="72" t="s">
        <v>746</v>
      </c>
      <c r="F40" s="157"/>
      <c r="G40" s="1">
        <v>1970</v>
      </c>
      <c r="H40" s="158">
        <v>412</v>
      </c>
      <c r="I40" s="158">
        <v>412</v>
      </c>
      <c r="J40" s="158">
        <v>412</v>
      </c>
      <c r="K40" s="158">
        <v>412</v>
      </c>
      <c r="L40" s="158">
        <v>412</v>
      </c>
      <c r="M40" s="158">
        <v>412</v>
      </c>
      <c r="N40" s="158">
        <v>412</v>
      </c>
      <c r="O40" s="158">
        <v>412</v>
      </c>
      <c r="P40" s="158">
        <v>412</v>
      </c>
      <c r="Q40" s="158">
        <v>412</v>
      </c>
    </row>
    <row r="41" spans="1:17" ht="12.75">
      <c r="A41" s="72" t="s">
        <v>1374</v>
      </c>
      <c r="B41" s="72" t="s">
        <v>1370</v>
      </c>
      <c r="C41" s="157" t="s">
        <v>47</v>
      </c>
      <c r="D41" s="157" t="s">
        <v>745</v>
      </c>
      <c r="E41" s="72" t="s">
        <v>746</v>
      </c>
      <c r="F41" s="157"/>
      <c r="G41" s="1">
        <v>2009</v>
      </c>
      <c r="H41" s="158">
        <v>48</v>
      </c>
      <c r="I41" s="158">
        <v>48</v>
      </c>
      <c r="J41" s="158">
        <v>48</v>
      </c>
      <c r="K41" s="158">
        <v>48</v>
      </c>
      <c r="L41" s="158">
        <v>48</v>
      </c>
      <c r="M41" s="158">
        <v>48</v>
      </c>
      <c r="N41" s="158">
        <v>48</v>
      </c>
      <c r="O41" s="158">
        <v>48</v>
      </c>
      <c r="P41" s="158">
        <v>48</v>
      </c>
      <c r="Q41" s="158">
        <v>48</v>
      </c>
    </row>
    <row r="42" spans="1:17" ht="12.75">
      <c r="A42" s="72" t="s">
        <v>631</v>
      </c>
      <c r="B42" s="72" t="s">
        <v>1371</v>
      </c>
      <c r="C42" s="157" t="s">
        <v>47</v>
      </c>
      <c r="D42" s="157" t="s">
        <v>745</v>
      </c>
      <c r="E42" s="72" t="s">
        <v>746</v>
      </c>
      <c r="F42" s="157"/>
      <c r="G42" s="1">
        <v>2009</v>
      </c>
      <c r="H42" s="158">
        <v>48</v>
      </c>
      <c r="I42" s="158">
        <v>48</v>
      </c>
      <c r="J42" s="158">
        <v>48</v>
      </c>
      <c r="K42" s="158">
        <v>48</v>
      </c>
      <c r="L42" s="158">
        <v>48</v>
      </c>
      <c r="M42" s="158">
        <v>48</v>
      </c>
      <c r="N42" s="158">
        <v>48</v>
      </c>
      <c r="O42" s="158">
        <v>48</v>
      </c>
      <c r="P42" s="158">
        <v>48</v>
      </c>
      <c r="Q42" s="158">
        <v>48</v>
      </c>
    </row>
    <row r="43" spans="1:17" ht="12.75">
      <c r="A43" s="72" t="s">
        <v>1375</v>
      </c>
      <c r="B43" s="72" t="s">
        <v>1372</v>
      </c>
      <c r="C43" s="157" t="s">
        <v>47</v>
      </c>
      <c r="D43" s="157" t="s">
        <v>745</v>
      </c>
      <c r="E43" s="72" t="s">
        <v>746</v>
      </c>
      <c r="F43" s="157"/>
      <c r="G43" s="1">
        <v>2009</v>
      </c>
      <c r="H43" s="158">
        <v>48</v>
      </c>
      <c r="I43" s="158">
        <v>48</v>
      </c>
      <c r="J43" s="158">
        <v>48</v>
      </c>
      <c r="K43" s="158">
        <v>48</v>
      </c>
      <c r="L43" s="158">
        <v>48</v>
      </c>
      <c r="M43" s="158">
        <v>48</v>
      </c>
      <c r="N43" s="158">
        <v>48</v>
      </c>
      <c r="O43" s="158">
        <v>48</v>
      </c>
      <c r="P43" s="158">
        <v>48</v>
      </c>
      <c r="Q43" s="158">
        <v>48</v>
      </c>
    </row>
    <row r="44" spans="1:17" ht="12.75">
      <c r="A44" s="72" t="s">
        <v>1376</v>
      </c>
      <c r="B44" s="72" t="s">
        <v>1373</v>
      </c>
      <c r="C44" s="157" t="s">
        <v>47</v>
      </c>
      <c r="D44" s="157" t="s">
        <v>745</v>
      </c>
      <c r="E44" s="72" t="s">
        <v>746</v>
      </c>
      <c r="F44" s="157"/>
      <c r="G44" s="1">
        <v>2009</v>
      </c>
      <c r="H44" s="158">
        <v>48</v>
      </c>
      <c r="I44" s="158">
        <v>48</v>
      </c>
      <c r="J44" s="158">
        <v>48</v>
      </c>
      <c r="K44" s="158">
        <v>48</v>
      </c>
      <c r="L44" s="158">
        <v>48</v>
      </c>
      <c r="M44" s="158">
        <v>48</v>
      </c>
      <c r="N44" s="158">
        <v>48</v>
      </c>
      <c r="O44" s="158">
        <v>48</v>
      </c>
      <c r="P44" s="158">
        <v>48</v>
      </c>
      <c r="Q44" s="158">
        <v>48</v>
      </c>
    </row>
    <row r="45" spans="1:17" ht="12.75">
      <c r="A45" s="72" t="s">
        <v>376</v>
      </c>
      <c r="B45" s="72" t="s">
        <v>782</v>
      </c>
      <c r="C45" s="157" t="s">
        <v>201</v>
      </c>
      <c r="D45" s="157" t="s">
        <v>440</v>
      </c>
      <c r="E45" s="157" t="s">
        <v>746</v>
      </c>
      <c r="F45" s="157"/>
      <c r="G45" s="1">
        <v>1938</v>
      </c>
      <c r="H45" s="158">
        <v>18</v>
      </c>
      <c r="I45" s="158">
        <v>18</v>
      </c>
      <c r="J45" s="158">
        <v>18</v>
      </c>
      <c r="K45" s="158">
        <v>18</v>
      </c>
      <c r="L45" s="158">
        <v>18</v>
      </c>
      <c r="M45" s="158">
        <v>18</v>
      </c>
      <c r="N45" s="158">
        <v>18</v>
      </c>
      <c r="O45" s="158">
        <v>18</v>
      </c>
      <c r="P45" s="158">
        <v>18</v>
      </c>
      <c r="Q45" s="158">
        <v>18</v>
      </c>
    </row>
    <row r="46" spans="1:17" ht="12.75">
      <c r="A46" s="72" t="s">
        <v>377</v>
      </c>
      <c r="B46" s="72" t="s">
        <v>783</v>
      </c>
      <c r="C46" s="157" t="s">
        <v>201</v>
      </c>
      <c r="D46" s="157" t="s">
        <v>440</v>
      </c>
      <c r="E46" s="157" t="s">
        <v>746</v>
      </c>
      <c r="F46" s="157"/>
      <c r="G46" s="1">
        <v>1938</v>
      </c>
      <c r="H46" s="158">
        <v>18</v>
      </c>
      <c r="I46" s="158">
        <v>18</v>
      </c>
      <c r="J46" s="158">
        <v>18</v>
      </c>
      <c r="K46" s="158">
        <v>18</v>
      </c>
      <c r="L46" s="158">
        <v>18</v>
      </c>
      <c r="M46" s="158">
        <v>18</v>
      </c>
      <c r="N46" s="158">
        <v>18</v>
      </c>
      <c r="O46" s="158">
        <v>18</v>
      </c>
      <c r="P46" s="158">
        <v>18</v>
      </c>
      <c r="Q46" s="158">
        <v>18</v>
      </c>
    </row>
    <row r="47" spans="1:17" ht="12.75">
      <c r="A47" s="72" t="s">
        <v>280</v>
      </c>
      <c r="B47" s="72" t="s">
        <v>784</v>
      </c>
      <c r="C47" s="157" t="s">
        <v>201</v>
      </c>
      <c r="D47" s="157" t="s">
        <v>440</v>
      </c>
      <c r="E47" s="157" t="s">
        <v>746</v>
      </c>
      <c r="F47" s="157"/>
      <c r="G47" s="1">
        <v>1950</v>
      </c>
      <c r="H47" s="158">
        <v>18</v>
      </c>
      <c r="I47" s="158">
        <v>18</v>
      </c>
      <c r="J47" s="158">
        <v>18</v>
      </c>
      <c r="K47" s="158">
        <v>18</v>
      </c>
      <c r="L47" s="158">
        <v>18</v>
      </c>
      <c r="M47" s="158">
        <v>18</v>
      </c>
      <c r="N47" s="158">
        <v>18</v>
      </c>
      <c r="O47" s="158">
        <v>18</v>
      </c>
      <c r="P47" s="158">
        <v>18</v>
      </c>
      <c r="Q47" s="158">
        <v>18</v>
      </c>
    </row>
    <row r="48" spans="1:17" ht="12.75">
      <c r="A48" s="72" t="s">
        <v>373</v>
      </c>
      <c r="B48" s="72" t="s">
        <v>1426</v>
      </c>
      <c r="C48" s="157" t="s">
        <v>781</v>
      </c>
      <c r="D48" s="157" t="s">
        <v>745</v>
      </c>
      <c r="E48" s="157" t="s">
        <v>172</v>
      </c>
      <c r="F48" s="157"/>
      <c r="G48" s="1">
        <v>2003</v>
      </c>
      <c r="H48" s="158">
        <v>163</v>
      </c>
      <c r="I48" s="158">
        <v>163</v>
      </c>
      <c r="J48" s="158">
        <v>163</v>
      </c>
      <c r="K48" s="158">
        <v>163</v>
      </c>
      <c r="L48" s="158">
        <v>163</v>
      </c>
      <c r="M48" s="158">
        <v>163</v>
      </c>
      <c r="N48" s="158">
        <v>163</v>
      </c>
      <c r="O48" s="158">
        <v>163</v>
      </c>
      <c r="P48" s="158">
        <v>163</v>
      </c>
      <c r="Q48" s="158">
        <v>163</v>
      </c>
    </row>
    <row r="49" spans="1:17" ht="12.75">
      <c r="A49" s="72" t="s">
        <v>374</v>
      </c>
      <c r="B49" s="72" t="s">
        <v>1427</v>
      </c>
      <c r="C49" s="157" t="s">
        <v>781</v>
      </c>
      <c r="D49" s="157" t="s">
        <v>745</v>
      </c>
      <c r="E49" s="157" t="s">
        <v>172</v>
      </c>
      <c r="F49" s="157"/>
      <c r="G49" s="1">
        <v>2003</v>
      </c>
      <c r="H49" s="158">
        <v>163</v>
      </c>
      <c r="I49" s="158">
        <v>163</v>
      </c>
      <c r="J49" s="158">
        <v>163</v>
      </c>
      <c r="K49" s="158">
        <v>163</v>
      </c>
      <c r="L49" s="158">
        <v>163</v>
      </c>
      <c r="M49" s="158">
        <v>163</v>
      </c>
      <c r="N49" s="158">
        <v>163</v>
      </c>
      <c r="O49" s="158">
        <v>163</v>
      </c>
      <c r="P49" s="158">
        <v>163</v>
      </c>
      <c r="Q49" s="158">
        <v>163</v>
      </c>
    </row>
    <row r="50" spans="1:17" ht="12.75">
      <c r="A50" s="72" t="s">
        <v>375</v>
      </c>
      <c r="B50" s="72" t="s">
        <v>1428</v>
      </c>
      <c r="C50" s="157" t="s">
        <v>781</v>
      </c>
      <c r="D50" s="157" t="s">
        <v>745</v>
      </c>
      <c r="E50" s="157" t="s">
        <v>172</v>
      </c>
      <c r="F50" s="157"/>
      <c r="G50" s="1">
        <v>2003</v>
      </c>
      <c r="H50" s="158">
        <v>253</v>
      </c>
      <c r="I50" s="158">
        <v>253</v>
      </c>
      <c r="J50" s="158">
        <v>253</v>
      </c>
      <c r="K50" s="158">
        <v>253</v>
      </c>
      <c r="L50" s="158">
        <v>253</v>
      </c>
      <c r="M50" s="158">
        <v>253</v>
      </c>
      <c r="N50" s="158">
        <v>253</v>
      </c>
      <c r="O50" s="158">
        <v>253</v>
      </c>
      <c r="P50" s="158">
        <v>253</v>
      </c>
      <c r="Q50" s="158">
        <v>253</v>
      </c>
    </row>
    <row r="51" spans="1:17" ht="12.75">
      <c r="A51" s="72" t="s">
        <v>449</v>
      </c>
      <c r="B51" s="72" t="s">
        <v>898</v>
      </c>
      <c r="C51" s="157" t="s">
        <v>47</v>
      </c>
      <c r="D51" s="157" t="s">
        <v>728</v>
      </c>
      <c r="E51" s="157" t="s">
        <v>746</v>
      </c>
      <c r="F51" s="157"/>
      <c r="G51" s="1">
        <v>1992</v>
      </c>
      <c r="H51" s="158">
        <v>555</v>
      </c>
      <c r="I51" s="158">
        <v>555</v>
      </c>
      <c r="J51" s="158">
        <v>555</v>
      </c>
      <c r="K51" s="158">
        <v>555</v>
      </c>
      <c r="L51" s="158">
        <v>555</v>
      </c>
      <c r="M51" s="158">
        <v>555</v>
      </c>
      <c r="N51" s="158">
        <v>555</v>
      </c>
      <c r="O51" s="158">
        <v>555</v>
      </c>
      <c r="P51" s="158">
        <v>555</v>
      </c>
      <c r="Q51" s="158">
        <v>555</v>
      </c>
    </row>
    <row r="52" spans="1:17" ht="12.75">
      <c r="A52" s="72" t="s">
        <v>661</v>
      </c>
      <c r="B52" s="72" t="s">
        <v>899</v>
      </c>
      <c r="C52" s="157" t="s">
        <v>47</v>
      </c>
      <c r="D52" s="157" t="s">
        <v>728</v>
      </c>
      <c r="E52" s="157" t="s">
        <v>746</v>
      </c>
      <c r="F52" s="157"/>
      <c r="G52" s="1">
        <v>2010</v>
      </c>
      <c r="H52" s="158">
        <v>785</v>
      </c>
      <c r="I52" s="158">
        <v>785</v>
      </c>
      <c r="J52" s="158">
        <v>785</v>
      </c>
      <c r="K52" s="158">
        <v>785</v>
      </c>
      <c r="L52" s="158">
        <v>785</v>
      </c>
      <c r="M52" s="158">
        <v>785</v>
      </c>
      <c r="N52" s="158">
        <v>785</v>
      </c>
      <c r="O52" s="158">
        <v>785</v>
      </c>
      <c r="P52" s="158">
        <v>785</v>
      </c>
      <c r="Q52" s="158">
        <v>785</v>
      </c>
    </row>
    <row r="53" spans="1:17" ht="12.75">
      <c r="A53" s="72" t="s">
        <v>450</v>
      </c>
      <c r="B53" s="72" t="s">
        <v>900</v>
      </c>
      <c r="C53" s="157" t="s">
        <v>47</v>
      </c>
      <c r="D53" s="157" t="s">
        <v>728</v>
      </c>
      <c r="E53" s="157" t="s">
        <v>746</v>
      </c>
      <c r="F53" s="157"/>
      <c r="G53" s="1">
        <v>1977</v>
      </c>
      <c r="H53" s="158">
        <v>440</v>
      </c>
      <c r="I53" s="158">
        <v>440</v>
      </c>
      <c r="J53" s="158">
        <v>440</v>
      </c>
      <c r="K53" s="158">
        <v>440</v>
      </c>
      <c r="L53" s="158">
        <v>440</v>
      </c>
      <c r="M53" s="158">
        <v>440</v>
      </c>
      <c r="N53" s="158">
        <v>440</v>
      </c>
      <c r="O53" s="158">
        <v>440</v>
      </c>
      <c r="P53" s="158">
        <v>440</v>
      </c>
      <c r="Q53" s="158">
        <v>440</v>
      </c>
    </row>
    <row r="54" spans="1:17" ht="12.75">
      <c r="A54" s="72" t="s">
        <v>451</v>
      </c>
      <c r="B54" s="72" t="s">
        <v>901</v>
      </c>
      <c r="C54" s="157" t="s">
        <v>47</v>
      </c>
      <c r="D54" s="157" t="s">
        <v>728</v>
      </c>
      <c r="E54" s="157" t="s">
        <v>746</v>
      </c>
      <c r="F54" s="157"/>
      <c r="G54" s="1">
        <v>1978</v>
      </c>
      <c r="H54" s="158">
        <v>440</v>
      </c>
      <c r="I54" s="158">
        <v>440</v>
      </c>
      <c r="J54" s="158">
        <v>440</v>
      </c>
      <c r="K54" s="158">
        <v>440</v>
      </c>
      <c r="L54" s="158">
        <v>440</v>
      </c>
      <c r="M54" s="158">
        <v>440</v>
      </c>
      <c r="N54" s="158">
        <v>440</v>
      </c>
      <c r="O54" s="158">
        <v>440</v>
      </c>
      <c r="P54" s="158">
        <v>440</v>
      </c>
      <c r="Q54" s="158">
        <v>440</v>
      </c>
    </row>
    <row r="55" spans="1:17" ht="12.75">
      <c r="A55" s="72" t="s">
        <v>493</v>
      </c>
      <c r="B55" s="72" t="s">
        <v>970</v>
      </c>
      <c r="C55" s="157" t="s">
        <v>47</v>
      </c>
      <c r="D55" s="157" t="s">
        <v>745</v>
      </c>
      <c r="E55" s="72" t="s">
        <v>746</v>
      </c>
      <c r="F55" s="157"/>
      <c r="G55" s="1">
        <v>1972</v>
      </c>
      <c r="H55" s="158">
        <v>420</v>
      </c>
      <c r="I55" s="158">
        <v>420</v>
      </c>
      <c r="J55" s="158">
        <v>420</v>
      </c>
      <c r="K55" s="158">
        <v>420</v>
      </c>
      <c r="L55" s="158">
        <v>420</v>
      </c>
      <c r="M55" s="158">
        <v>420</v>
      </c>
      <c r="N55" s="158">
        <v>420</v>
      </c>
      <c r="O55" s="158">
        <v>420</v>
      </c>
      <c r="P55" s="158">
        <v>420</v>
      </c>
      <c r="Q55" s="158">
        <v>420</v>
      </c>
    </row>
    <row r="56" spans="1:17" ht="12.75">
      <c r="A56" s="72" t="s">
        <v>494</v>
      </c>
      <c r="B56" s="72" t="s">
        <v>971</v>
      </c>
      <c r="C56" s="157" t="s">
        <v>47</v>
      </c>
      <c r="D56" s="157" t="s">
        <v>745</v>
      </c>
      <c r="E56" s="72" t="s">
        <v>746</v>
      </c>
      <c r="F56" s="157"/>
      <c r="G56" s="1">
        <v>1974</v>
      </c>
      <c r="H56" s="158">
        <v>420</v>
      </c>
      <c r="I56" s="158">
        <v>420</v>
      </c>
      <c r="J56" s="158">
        <v>420</v>
      </c>
      <c r="K56" s="158">
        <v>420</v>
      </c>
      <c r="L56" s="158">
        <v>420</v>
      </c>
      <c r="M56" s="158">
        <v>420</v>
      </c>
      <c r="N56" s="158">
        <v>420</v>
      </c>
      <c r="O56" s="158">
        <v>420</v>
      </c>
      <c r="P56" s="158">
        <v>420</v>
      </c>
      <c r="Q56" s="158">
        <v>420</v>
      </c>
    </row>
    <row r="57" spans="1:17" ht="12.75">
      <c r="A57" s="72" t="s">
        <v>379</v>
      </c>
      <c r="B57" s="72" t="s">
        <v>789</v>
      </c>
      <c r="C57" s="157" t="s">
        <v>70</v>
      </c>
      <c r="D57" s="157" t="s">
        <v>440</v>
      </c>
      <c r="E57" s="157" t="s">
        <v>746</v>
      </c>
      <c r="F57" s="157"/>
      <c r="G57" s="1">
        <v>1989</v>
      </c>
      <c r="H57" s="158">
        <v>3</v>
      </c>
      <c r="I57" s="158">
        <v>3</v>
      </c>
      <c r="J57" s="158">
        <v>3</v>
      </c>
      <c r="K57" s="158">
        <v>3</v>
      </c>
      <c r="L57" s="158">
        <v>3</v>
      </c>
      <c r="M57" s="158">
        <v>3</v>
      </c>
      <c r="N57" s="158">
        <v>3</v>
      </c>
      <c r="O57" s="158">
        <v>3</v>
      </c>
      <c r="P57" s="158">
        <v>3</v>
      </c>
      <c r="Q57" s="158">
        <v>3</v>
      </c>
    </row>
    <row r="58" spans="1:17" ht="12.75">
      <c r="A58" s="72" t="s">
        <v>380</v>
      </c>
      <c r="B58" s="72" t="s">
        <v>790</v>
      </c>
      <c r="C58" s="157" t="s">
        <v>70</v>
      </c>
      <c r="D58" s="157" t="s">
        <v>440</v>
      </c>
      <c r="E58" s="157" t="s">
        <v>746</v>
      </c>
      <c r="F58" s="157"/>
      <c r="G58" s="1">
        <v>1989</v>
      </c>
      <c r="H58" s="158">
        <v>3</v>
      </c>
      <c r="I58" s="158">
        <v>3</v>
      </c>
      <c r="J58" s="158">
        <v>3</v>
      </c>
      <c r="K58" s="158">
        <v>3</v>
      </c>
      <c r="L58" s="158">
        <v>3</v>
      </c>
      <c r="M58" s="158">
        <v>3</v>
      </c>
      <c r="N58" s="158">
        <v>3</v>
      </c>
      <c r="O58" s="158">
        <v>3</v>
      </c>
      <c r="P58" s="158">
        <v>3</v>
      </c>
      <c r="Q58" s="158">
        <v>3</v>
      </c>
    </row>
    <row r="59" spans="1:17" ht="12.75">
      <c r="A59" s="72" t="s">
        <v>800</v>
      </c>
      <c r="B59" s="72" t="s">
        <v>801</v>
      </c>
      <c r="C59" s="157" t="s">
        <v>265</v>
      </c>
      <c r="D59" s="157" t="s">
        <v>745</v>
      </c>
      <c r="E59" s="157" t="s">
        <v>172</v>
      </c>
      <c r="F59" s="157"/>
      <c r="G59" s="1">
        <v>2007</v>
      </c>
      <c r="H59" s="158">
        <v>75</v>
      </c>
      <c r="I59" s="158">
        <v>75</v>
      </c>
      <c r="J59" s="158">
        <v>75</v>
      </c>
      <c r="K59" s="158">
        <v>75</v>
      </c>
      <c r="L59" s="158">
        <v>75</v>
      </c>
      <c r="M59" s="158">
        <v>75</v>
      </c>
      <c r="N59" s="158">
        <v>75</v>
      </c>
      <c r="O59" s="158">
        <v>75</v>
      </c>
      <c r="P59" s="158">
        <v>75</v>
      </c>
      <c r="Q59" s="158">
        <v>75</v>
      </c>
    </row>
    <row r="60" spans="1:17" ht="12.75">
      <c r="A60" s="72" t="s">
        <v>800</v>
      </c>
      <c r="B60" s="72" t="s">
        <v>802</v>
      </c>
      <c r="C60" s="157" t="s">
        <v>265</v>
      </c>
      <c r="D60" s="157" t="s">
        <v>745</v>
      </c>
      <c r="E60" s="157" t="s">
        <v>172</v>
      </c>
      <c r="F60" s="157"/>
      <c r="G60" s="1">
        <v>2007</v>
      </c>
      <c r="H60" s="158">
        <v>69</v>
      </c>
      <c r="I60" s="158">
        <v>69</v>
      </c>
      <c r="J60" s="158">
        <v>69</v>
      </c>
      <c r="K60" s="158">
        <v>69</v>
      </c>
      <c r="L60" s="158">
        <v>69</v>
      </c>
      <c r="M60" s="158">
        <v>69</v>
      </c>
      <c r="N60" s="158">
        <v>69</v>
      </c>
      <c r="O60" s="158">
        <v>69</v>
      </c>
      <c r="P60" s="158">
        <v>69</v>
      </c>
      <c r="Q60" s="158">
        <v>69</v>
      </c>
    </row>
    <row r="61" spans="1:17" ht="12.75">
      <c r="A61" s="72" t="s">
        <v>800</v>
      </c>
      <c r="B61" s="72" t="s">
        <v>803</v>
      </c>
      <c r="C61" s="157" t="s">
        <v>265</v>
      </c>
      <c r="D61" s="157" t="s">
        <v>745</v>
      </c>
      <c r="E61" s="157" t="s">
        <v>172</v>
      </c>
      <c r="F61" s="157"/>
      <c r="G61" s="1">
        <v>2008</v>
      </c>
      <c r="H61" s="158">
        <v>77</v>
      </c>
      <c r="I61" s="158">
        <v>77</v>
      </c>
      <c r="J61" s="158">
        <v>77</v>
      </c>
      <c r="K61" s="158">
        <v>77</v>
      </c>
      <c r="L61" s="158">
        <v>77</v>
      </c>
      <c r="M61" s="158">
        <v>77</v>
      </c>
      <c r="N61" s="158">
        <v>77</v>
      </c>
      <c r="O61" s="158">
        <v>77</v>
      </c>
      <c r="P61" s="158">
        <v>77</v>
      </c>
      <c r="Q61" s="158">
        <v>77</v>
      </c>
    </row>
    <row r="62" spans="1:17" ht="12.75">
      <c r="A62" s="72" t="s">
        <v>800</v>
      </c>
      <c r="B62" s="72" t="s">
        <v>804</v>
      </c>
      <c r="C62" s="157" t="s">
        <v>265</v>
      </c>
      <c r="D62" s="157" t="s">
        <v>745</v>
      </c>
      <c r="E62" s="157" t="s">
        <v>172</v>
      </c>
      <c r="F62" s="157"/>
      <c r="G62" s="1">
        <v>2008</v>
      </c>
      <c r="H62" s="158">
        <v>71</v>
      </c>
      <c r="I62" s="158">
        <v>71</v>
      </c>
      <c r="J62" s="158">
        <v>71</v>
      </c>
      <c r="K62" s="158">
        <v>71</v>
      </c>
      <c r="L62" s="158">
        <v>71</v>
      </c>
      <c r="M62" s="158">
        <v>71</v>
      </c>
      <c r="N62" s="158">
        <v>71</v>
      </c>
      <c r="O62" s="158">
        <v>71</v>
      </c>
      <c r="P62" s="158">
        <v>71</v>
      </c>
      <c r="Q62" s="158">
        <v>71</v>
      </c>
    </row>
    <row r="63" spans="1:17" ht="12.75">
      <c r="A63" s="72" t="s">
        <v>800</v>
      </c>
      <c r="B63" s="72" t="s">
        <v>805</v>
      </c>
      <c r="C63" s="157" t="s">
        <v>265</v>
      </c>
      <c r="D63" s="157" t="s">
        <v>745</v>
      </c>
      <c r="E63" s="157" t="s">
        <v>172</v>
      </c>
      <c r="F63" s="157"/>
      <c r="G63" s="1">
        <v>2007</v>
      </c>
      <c r="H63" s="158">
        <v>103</v>
      </c>
      <c r="I63" s="158">
        <v>103</v>
      </c>
      <c r="J63" s="158">
        <v>103</v>
      </c>
      <c r="K63" s="158">
        <v>103</v>
      </c>
      <c r="L63" s="158">
        <v>103</v>
      </c>
      <c r="M63" s="158">
        <v>103</v>
      </c>
      <c r="N63" s="158">
        <v>103</v>
      </c>
      <c r="O63" s="158">
        <v>103</v>
      </c>
      <c r="P63" s="158">
        <v>103</v>
      </c>
      <c r="Q63" s="158">
        <v>103</v>
      </c>
    </row>
    <row r="64" spans="1:17" ht="12.75">
      <c r="A64" s="72" t="s">
        <v>800</v>
      </c>
      <c r="B64" s="72" t="s">
        <v>806</v>
      </c>
      <c r="C64" s="157" t="s">
        <v>265</v>
      </c>
      <c r="D64" s="157" t="s">
        <v>745</v>
      </c>
      <c r="E64" s="157" t="s">
        <v>172</v>
      </c>
      <c r="F64" s="157"/>
      <c r="G64" s="1">
        <v>2008</v>
      </c>
      <c r="H64" s="158">
        <v>104</v>
      </c>
      <c r="I64" s="158">
        <v>104</v>
      </c>
      <c r="J64" s="158">
        <v>104</v>
      </c>
      <c r="K64" s="158">
        <v>104</v>
      </c>
      <c r="L64" s="158">
        <v>104</v>
      </c>
      <c r="M64" s="158">
        <v>104</v>
      </c>
      <c r="N64" s="158">
        <v>104</v>
      </c>
      <c r="O64" s="158">
        <v>104</v>
      </c>
      <c r="P64" s="158">
        <v>104</v>
      </c>
      <c r="Q64" s="158">
        <v>104</v>
      </c>
    </row>
    <row r="65" spans="1:17" ht="12.75">
      <c r="A65" s="72" t="s">
        <v>381</v>
      </c>
      <c r="B65" s="72" t="s">
        <v>791</v>
      </c>
      <c r="C65" s="157" t="s">
        <v>62</v>
      </c>
      <c r="D65" s="157" t="s">
        <v>745</v>
      </c>
      <c r="E65" s="157" t="s">
        <v>172</v>
      </c>
      <c r="F65" s="157"/>
      <c r="G65" s="1">
        <v>1970</v>
      </c>
      <c r="H65" s="158">
        <v>745</v>
      </c>
      <c r="I65" s="158">
        <v>745</v>
      </c>
      <c r="J65" s="158">
        <v>745</v>
      </c>
      <c r="K65" s="158">
        <v>745</v>
      </c>
      <c r="L65" s="158">
        <v>745</v>
      </c>
      <c r="M65" s="158">
        <v>745</v>
      </c>
      <c r="N65" s="158">
        <v>745</v>
      </c>
      <c r="O65" s="158">
        <v>745</v>
      </c>
      <c r="P65" s="158">
        <v>745</v>
      </c>
      <c r="Q65" s="158">
        <v>745</v>
      </c>
    </row>
    <row r="66" spans="1:17" ht="12.75">
      <c r="A66" s="72" t="s">
        <v>382</v>
      </c>
      <c r="B66" s="72" t="s">
        <v>792</v>
      </c>
      <c r="C66" s="157" t="s">
        <v>62</v>
      </c>
      <c r="D66" s="157" t="s">
        <v>745</v>
      </c>
      <c r="E66" s="157" t="s">
        <v>172</v>
      </c>
      <c r="F66" s="157"/>
      <c r="G66" s="1">
        <v>1972</v>
      </c>
      <c r="H66" s="158">
        <v>749</v>
      </c>
      <c r="I66" s="158">
        <v>749</v>
      </c>
      <c r="J66" s="158">
        <v>749</v>
      </c>
      <c r="K66" s="158">
        <v>749</v>
      </c>
      <c r="L66" s="158">
        <v>749</v>
      </c>
      <c r="M66" s="158">
        <v>749</v>
      </c>
      <c r="N66" s="158">
        <v>749</v>
      </c>
      <c r="O66" s="158">
        <v>749</v>
      </c>
      <c r="P66" s="158">
        <v>749</v>
      </c>
      <c r="Q66" s="158">
        <v>749</v>
      </c>
    </row>
    <row r="67" spans="1:17" ht="12.75">
      <c r="A67" s="72" t="s">
        <v>698</v>
      </c>
      <c r="B67" s="72" t="s">
        <v>793</v>
      </c>
      <c r="C67" s="157" t="s">
        <v>62</v>
      </c>
      <c r="D67" s="157" t="s">
        <v>745</v>
      </c>
      <c r="E67" s="157" t="s">
        <v>172</v>
      </c>
      <c r="F67" s="157"/>
      <c r="G67" s="1">
        <v>2009</v>
      </c>
      <c r="H67" s="158">
        <v>180</v>
      </c>
      <c r="I67" s="158">
        <v>180</v>
      </c>
      <c r="J67" s="158">
        <v>180</v>
      </c>
      <c r="K67" s="158">
        <v>180</v>
      </c>
      <c r="L67" s="158">
        <v>180</v>
      </c>
      <c r="M67" s="158">
        <v>180</v>
      </c>
      <c r="N67" s="158">
        <v>180</v>
      </c>
      <c r="O67" s="158">
        <v>180</v>
      </c>
      <c r="P67" s="158">
        <v>180</v>
      </c>
      <c r="Q67" s="158">
        <v>180</v>
      </c>
    </row>
    <row r="68" spans="1:17" ht="12.75">
      <c r="A68" s="72" t="s">
        <v>368</v>
      </c>
      <c r="B68" s="72" t="s">
        <v>794</v>
      </c>
      <c r="C68" s="157" t="s">
        <v>62</v>
      </c>
      <c r="D68" s="157" t="s">
        <v>745</v>
      </c>
      <c r="E68" s="157" t="s">
        <v>172</v>
      </c>
      <c r="F68" s="157"/>
      <c r="G68" s="1">
        <v>2009</v>
      </c>
      <c r="H68" s="158">
        <v>180</v>
      </c>
      <c r="I68" s="158">
        <v>180</v>
      </c>
      <c r="J68" s="158">
        <v>180</v>
      </c>
      <c r="K68" s="158">
        <v>180</v>
      </c>
      <c r="L68" s="158">
        <v>180</v>
      </c>
      <c r="M68" s="158">
        <v>180</v>
      </c>
      <c r="N68" s="158">
        <v>180</v>
      </c>
      <c r="O68" s="158">
        <v>180</v>
      </c>
      <c r="P68" s="158">
        <v>180</v>
      </c>
      <c r="Q68" s="158">
        <v>180</v>
      </c>
    </row>
    <row r="69" spans="1:17" ht="12.75">
      <c r="A69" s="72" t="s">
        <v>795</v>
      </c>
      <c r="B69" s="72" t="s">
        <v>796</v>
      </c>
      <c r="C69" s="157" t="s">
        <v>62</v>
      </c>
      <c r="D69" s="157" t="s">
        <v>745</v>
      </c>
      <c r="E69" s="157" t="s">
        <v>172</v>
      </c>
      <c r="F69" s="157"/>
      <c r="G69" s="1">
        <v>2009</v>
      </c>
      <c r="H69" s="158">
        <v>190</v>
      </c>
      <c r="I69" s="158">
        <v>190</v>
      </c>
      <c r="J69" s="158">
        <v>190</v>
      </c>
      <c r="K69" s="158">
        <v>190</v>
      </c>
      <c r="L69" s="158">
        <v>190</v>
      </c>
      <c r="M69" s="158">
        <v>190</v>
      </c>
      <c r="N69" s="158">
        <v>190</v>
      </c>
      <c r="O69" s="158">
        <v>190</v>
      </c>
      <c r="P69" s="158">
        <v>190</v>
      </c>
      <c r="Q69" s="158">
        <v>190</v>
      </c>
    </row>
    <row r="70" spans="1:17" ht="12.75">
      <c r="A70" s="72" t="s">
        <v>365</v>
      </c>
      <c r="B70" s="72" t="s">
        <v>799</v>
      </c>
      <c r="C70" s="157" t="s">
        <v>156</v>
      </c>
      <c r="D70" s="157" t="s">
        <v>728</v>
      </c>
      <c r="E70" s="157" t="s">
        <v>746</v>
      </c>
      <c r="F70" s="157"/>
      <c r="G70" s="1">
        <v>1980</v>
      </c>
      <c r="H70" s="158">
        <v>640</v>
      </c>
      <c r="I70" s="158">
        <v>640</v>
      </c>
      <c r="J70" s="158">
        <v>640</v>
      </c>
      <c r="K70" s="158">
        <v>640</v>
      </c>
      <c r="L70" s="158">
        <v>640</v>
      </c>
      <c r="M70" s="158">
        <v>640</v>
      </c>
      <c r="N70" s="158">
        <v>640</v>
      </c>
      <c r="O70" s="158">
        <v>640</v>
      </c>
      <c r="P70" s="158">
        <v>640</v>
      </c>
      <c r="Q70" s="158">
        <v>640</v>
      </c>
    </row>
    <row r="71" spans="1:17" ht="12.75">
      <c r="A71" s="72" t="s">
        <v>383</v>
      </c>
      <c r="B71" s="72" t="s">
        <v>807</v>
      </c>
      <c r="C71" s="157" t="s">
        <v>244</v>
      </c>
      <c r="D71" s="157" t="s">
        <v>730</v>
      </c>
      <c r="E71" s="157" t="s">
        <v>756</v>
      </c>
      <c r="F71" s="157"/>
      <c r="G71" s="1">
        <v>1990</v>
      </c>
      <c r="H71" s="158">
        <v>1210</v>
      </c>
      <c r="I71" s="158">
        <v>1210</v>
      </c>
      <c r="J71" s="158">
        <v>1210</v>
      </c>
      <c r="K71" s="158">
        <v>1210</v>
      </c>
      <c r="L71" s="158">
        <v>1210</v>
      </c>
      <c r="M71" s="158">
        <v>1210</v>
      </c>
      <c r="N71" s="158">
        <v>1210</v>
      </c>
      <c r="O71" s="158">
        <v>1210</v>
      </c>
      <c r="P71" s="158">
        <v>1210</v>
      </c>
      <c r="Q71" s="158">
        <v>1210</v>
      </c>
    </row>
    <row r="72" spans="1:18" ht="12.75">
      <c r="A72" s="72" t="s">
        <v>384</v>
      </c>
      <c r="B72" s="72" t="s">
        <v>808</v>
      </c>
      <c r="C72" s="157" t="s">
        <v>244</v>
      </c>
      <c r="D72" s="157" t="s">
        <v>730</v>
      </c>
      <c r="E72" s="157" t="s">
        <v>756</v>
      </c>
      <c r="F72" s="157"/>
      <c r="G72" s="1">
        <v>1993</v>
      </c>
      <c r="H72" s="158">
        <v>1197</v>
      </c>
      <c r="I72" s="158">
        <v>1197</v>
      </c>
      <c r="J72" s="158">
        <v>1197</v>
      </c>
      <c r="K72" s="158">
        <v>1197</v>
      </c>
      <c r="L72" s="158">
        <v>1197</v>
      </c>
      <c r="M72" s="158">
        <v>1197</v>
      </c>
      <c r="N72" s="158">
        <v>1197</v>
      </c>
      <c r="O72" s="158">
        <v>1197</v>
      </c>
      <c r="P72" s="158">
        <v>1197</v>
      </c>
      <c r="Q72" s="158">
        <v>1197</v>
      </c>
      <c r="R72" s="133"/>
    </row>
    <row r="73" spans="1:17" ht="12.75">
      <c r="A73" s="72" t="s">
        <v>542</v>
      </c>
      <c r="B73" s="72" t="s">
        <v>1069</v>
      </c>
      <c r="C73" s="157" t="s">
        <v>84</v>
      </c>
      <c r="D73" s="157" t="s">
        <v>440</v>
      </c>
      <c r="E73" s="72" t="s">
        <v>746</v>
      </c>
      <c r="F73" s="157"/>
      <c r="G73" s="1">
        <v>1992</v>
      </c>
      <c r="H73" s="158">
        <v>1</v>
      </c>
      <c r="I73" s="158">
        <v>1</v>
      </c>
      <c r="J73" s="158">
        <v>1</v>
      </c>
      <c r="K73" s="158">
        <v>1</v>
      </c>
      <c r="L73" s="158">
        <v>1</v>
      </c>
      <c r="M73" s="158">
        <v>1</v>
      </c>
      <c r="N73" s="158">
        <v>1</v>
      </c>
      <c r="O73" s="158">
        <v>1</v>
      </c>
      <c r="P73" s="158">
        <v>1</v>
      </c>
      <c r="Q73" s="158">
        <v>1</v>
      </c>
    </row>
    <row r="74" spans="1:17" ht="12.75">
      <c r="A74" s="72" t="s">
        <v>604</v>
      </c>
      <c r="B74" s="72" t="s">
        <v>810</v>
      </c>
      <c r="C74" s="157" t="s">
        <v>164</v>
      </c>
      <c r="D74" s="157" t="s">
        <v>745</v>
      </c>
      <c r="E74" s="157" t="s">
        <v>172</v>
      </c>
      <c r="F74" s="157"/>
      <c r="G74" s="1">
        <v>2008</v>
      </c>
      <c r="H74" s="158">
        <v>156</v>
      </c>
      <c r="I74" s="158">
        <v>156</v>
      </c>
      <c r="J74" s="158">
        <v>156</v>
      </c>
      <c r="K74" s="158">
        <v>156</v>
      </c>
      <c r="L74" s="158">
        <v>156</v>
      </c>
      <c r="M74" s="158">
        <v>156</v>
      </c>
      <c r="N74" s="158">
        <v>156</v>
      </c>
      <c r="O74" s="158">
        <v>156</v>
      </c>
      <c r="P74" s="158">
        <v>156</v>
      </c>
      <c r="Q74" s="158">
        <v>156</v>
      </c>
    </row>
    <row r="75" spans="1:17" ht="12.75">
      <c r="A75" s="72" t="s">
        <v>605</v>
      </c>
      <c r="B75" s="72" t="s">
        <v>811</v>
      </c>
      <c r="C75" s="157" t="s">
        <v>164</v>
      </c>
      <c r="D75" s="157" t="s">
        <v>745</v>
      </c>
      <c r="E75" s="157" t="s">
        <v>172</v>
      </c>
      <c r="F75" s="157"/>
      <c r="G75" s="1">
        <v>2008</v>
      </c>
      <c r="H75" s="158">
        <v>158</v>
      </c>
      <c r="I75" s="158">
        <v>158</v>
      </c>
      <c r="J75" s="158">
        <v>158</v>
      </c>
      <c r="K75" s="158">
        <v>158</v>
      </c>
      <c r="L75" s="158">
        <v>158</v>
      </c>
      <c r="M75" s="158">
        <v>158</v>
      </c>
      <c r="N75" s="158">
        <v>158</v>
      </c>
      <c r="O75" s="158">
        <v>158</v>
      </c>
      <c r="P75" s="158">
        <v>158</v>
      </c>
      <c r="Q75" s="158">
        <v>158</v>
      </c>
    </row>
    <row r="76" spans="1:17" ht="12.75">
      <c r="A76" s="72" t="s">
        <v>606</v>
      </c>
      <c r="B76" s="72" t="s">
        <v>812</v>
      </c>
      <c r="C76" s="157" t="s">
        <v>164</v>
      </c>
      <c r="D76" s="157" t="s">
        <v>745</v>
      </c>
      <c r="E76" s="157" t="s">
        <v>172</v>
      </c>
      <c r="F76" s="157"/>
      <c r="G76" s="1">
        <v>2008</v>
      </c>
      <c r="H76" s="158">
        <v>160</v>
      </c>
      <c r="I76" s="158">
        <v>160</v>
      </c>
      <c r="J76" s="158">
        <v>160</v>
      </c>
      <c r="K76" s="158">
        <v>160</v>
      </c>
      <c r="L76" s="158">
        <v>160</v>
      </c>
      <c r="M76" s="158">
        <v>160</v>
      </c>
      <c r="N76" s="158">
        <v>160</v>
      </c>
      <c r="O76" s="158">
        <v>160</v>
      </c>
      <c r="P76" s="158">
        <v>160</v>
      </c>
      <c r="Q76" s="158">
        <v>160</v>
      </c>
    </row>
    <row r="77" spans="1:17" ht="12.75">
      <c r="A77" s="72" t="s">
        <v>607</v>
      </c>
      <c r="B77" s="72" t="s">
        <v>813</v>
      </c>
      <c r="C77" s="157" t="s">
        <v>164</v>
      </c>
      <c r="D77" s="157" t="s">
        <v>745</v>
      </c>
      <c r="E77" s="157" t="s">
        <v>172</v>
      </c>
      <c r="F77" s="157"/>
      <c r="G77" s="1">
        <v>2008</v>
      </c>
      <c r="H77" s="158">
        <v>122</v>
      </c>
      <c r="I77" s="158">
        <v>122</v>
      </c>
      <c r="J77" s="158">
        <v>122</v>
      </c>
      <c r="K77" s="158">
        <v>122</v>
      </c>
      <c r="L77" s="158">
        <v>122</v>
      </c>
      <c r="M77" s="158">
        <v>122</v>
      </c>
      <c r="N77" s="158">
        <v>122</v>
      </c>
      <c r="O77" s="158">
        <v>122</v>
      </c>
      <c r="P77" s="158">
        <v>122</v>
      </c>
      <c r="Q77" s="158">
        <v>122</v>
      </c>
    </row>
    <row r="78" spans="1:17" ht="12.75">
      <c r="A78" s="72" t="s">
        <v>385</v>
      </c>
      <c r="B78" s="72" t="s">
        <v>814</v>
      </c>
      <c r="C78" s="157" t="s">
        <v>52</v>
      </c>
      <c r="D78" s="157" t="s">
        <v>745</v>
      </c>
      <c r="E78" s="157" t="s">
        <v>756</v>
      </c>
      <c r="F78" s="157"/>
      <c r="G78" s="1">
        <v>1978</v>
      </c>
      <c r="H78" s="158">
        <v>110</v>
      </c>
      <c r="I78" s="158">
        <v>110</v>
      </c>
      <c r="J78" s="158">
        <v>110</v>
      </c>
      <c r="K78" s="158">
        <v>110</v>
      </c>
      <c r="L78" s="158">
        <v>110</v>
      </c>
      <c r="M78" s="158">
        <v>110</v>
      </c>
      <c r="N78" s="158">
        <v>110</v>
      </c>
      <c r="O78" s="158">
        <v>110</v>
      </c>
      <c r="P78" s="158">
        <v>110</v>
      </c>
      <c r="Q78" s="158">
        <v>110</v>
      </c>
    </row>
    <row r="79" spans="1:17" ht="12.75">
      <c r="A79" s="72" t="s">
        <v>672</v>
      </c>
      <c r="B79" s="72" t="s">
        <v>815</v>
      </c>
      <c r="C79" s="157" t="s">
        <v>52</v>
      </c>
      <c r="D79" s="157" t="s">
        <v>745</v>
      </c>
      <c r="E79" s="157" t="s">
        <v>756</v>
      </c>
      <c r="F79" s="157"/>
      <c r="G79" s="1">
        <v>2004</v>
      </c>
      <c r="H79" s="158">
        <v>48</v>
      </c>
      <c r="I79" s="158">
        <v>48</v>
      </c>
      <c r="J79" s="158">
        <v>48</v>
      </c>
      <c r="K79" s="158">
        <v>48</v>
      </c>
      <c r="L79" s="158">
        <v>48</v>
      </c>
      <c r="M79" s="158">
        <v>48</v>
      </c>
      <c r="N79" s="158">
        <v>48</v>
      </c>
      <c r="O79" s="158">
        <v>48</v>
      </c>
      <c r="P79" s="158">
        <v>48</v>
      </c>
      <c r="Q79" s="158">
        <v>48</v>
      </c>
    </row>
    <row r="80" spans="1:17" ht="12.75">
      <c r="A80" s="72" t="s">
        <v>816</v>
      </c>
      <c r="B80" s="72" t="s">
        <v>817</v>
      </c>
      <c r="C80" s="157" t="s">
        <v>52</v>
      </c>
      <c r="D80" s="157" t="s">
        <v>745</v>
      </c>
      <c r="E80" s="157" t="s">
        <v>756</v>
      </c>
      <c r="F80" s="157"/>
      <c r="G80" s="1">
        <v>2010</v>
      </c>
      <c r="H80" s="158">
        <v>48</v>
      </c>
      <c r="I80" s="158">
        <v>48</v>
      </c>
      <c r="J80" s="158">
        <v>48</v>
      </c>
      <c r="K80" s="158">
        <v>48</v>
      </c>
      <c r="L80" s="158">
        <v>48</v>
      </c>
      <c r="M80" s="158">
        <v>48</v>
      </c>
      <c r="N80" s="158">
        <v>48</v>
      </c>
      <c r="O80" s="158">
        <v>48</v>
      </c>
      <c r="P80" s="158">
        <v>48</v>
      </c>
      <c r="Q80" s="158">
        <v>48</v>
      </c>
    </row>
    <row r="81" spans="1:17" ht="12.75">
      <c r="A81" s="72" t="s">
        <v>392</v>
      </c>
      <c r="B81" s="72" t="s">
        <v>824</v>
      </c>
      <c r="C81" s="157" t="s">
        <v>170</v>
      </c>
      <c r="D81" s="157" t="s">
        <v>745</v>
      </c>
      <c r="E81" s="157" t="s">
        <v>756</v>
      </c>
      <c r="F81" s="157"/>
      <c r="G81" s="1">
        <v>2010</v>
      </c>
      <c r="H81" s="158">
        <v>71</v>
      </c>
      <c r="I81" s="158">
        <v>71</v>
      </c>
      <c r="J81" s="158">
        <v>71</v>
      </c>
      <c r="K81" s="158">
        <v>71</v>
      </c>
      <c r="L81" s="158">
        <v>71</v>
      </c>
      <c r="M81" s="158">
        <v>71</v>
      </c>
      <c r="N81" s="158">
        <v>71</v>
      </c>
      <c r="O81" s="158">
        <v>71</v>
      </c>
      <c r="P81" s="158">
        <v>71</v>
      </c>
      <c r="Q81" s="158">
        <v>71</v>
      </c>
    </row>
    <row r="82" spans="1:17" ht="12.75">
      <c r="A82" s="72" t="s">
        <v>393</v>
      </c>
      <c r="B82" s="72" t="s">
        <v>825</v>
      </c>
      <c r="C82" s="157" t="s">
        <v>170</v>
      </c>
      <c r="D82" s="157" t="s">
        <v>745</v>
      </c>
      <c r="E82" s="157" t="s">
        <v>756</v>
      </c>
      <c r="F82" s="157"/>
      <c r="G82" s="1">
        <v>2010</v>
      </c>
      <c r="H82" s="158">
        <v>70</v>
      </c>
      <c r="I82" s="158">
        <v>70</v>
      </c>
      <c r="J82" s="158">
        <v>70</v>
      </c>
      <c r="K82" s="158">
        <v>70</v>
      </c>
      <c r="L82" s="158">
        <v>70</v>
      </c>
      <c r="M82" s="158">
        <v>70</v>
      </c>
      <c r="N82" s="158">
        <v>70</v>
      </c>
      <c r="O82" s="158">
        <v>70</v>
      </c>
      <c r="P82" s="158">
        <v>70</v>
      </c>
      <c r="Q82" s="158">
        <v>70</v>
      </c>
    </row>
    <row r="83" spans="1:17" ht="12.75">
      <c r="A83" s="72" t="s">
        <v>394</v>
      </c>
      <c r="B83" s="72" t="s">
        <v>826</v>
      </c>
      <c r="C83" s="157" t="s">
        <v>170</v>
      </c>
      <c r="D83" s="157" t="s">
        <v>745</v>
      </c>
      <c r="E83" s="157" t="s">
        <v>756</v>
      </c>
      <c r="F83" s="157"/>
      <c r="G83" s="1">
        <v>2010</v>
      </c>
      <c r="H83" s="158">
        <v>69</v>
      </c>
      <c r="I83" s="158">
        <v>69</v>
      </c>
      <c r="J83" s="158">
        <v>69</v>
      </c>
      <c r="K83" s="158">
        <v>69</v>
      </c>
      <c r="L83" s="158">
        <v>69</v>
      </c>
      <c r="M83" s="158">
        <v>69</v>
      </c>
      <c r="N83" s="158">
        <v>69</v>
      </c>
      <c r="O83" s="158">
        <v>69</v>
      </c>
      <c r="P83" s="158">
        <v>69</v>
      </c>
      <c r="Q83" s="158">
        <v>69</v>
      </c>
    </row>
    <row r="84" spans="1:17" ht="12.75">
      <c r="A84" s="72" t="s">
        <v>395</v>
      </c>
      <c r="B84" s="72" t="s">
        <v>827</v>
      </c>
      <c r="C84" s="157" t="s">
        <v>170</v>
      </c>
      <c r="D84" s="157" t="s">
        <v>745</v>
      </c>
      <c r="E84" s="157" t="s">
        <v>756</v>
      </c>
      <c r="F84" s="157"/>
      <c r="G84" s="1">
        <v>2010</v>
      </c>
      <c r="H84" s="158">
        <v>68</v>
      </c>
      <c r="I84" s="158">
        <v>68</v>
      </c>
      <c r="J84" s="158">
        <v>68</v>
      </c>
      <c r="K84" s="158">
        <v>68</v>
      </c>
      <c r="L84" s="158">
        <v>68</v>
      </c>
      <c r="M84" s="158">
        <v>68</v>
      </c>
      <c r="N84" s="158">
        <v>68</v>
      </c>
      <c r="O84" s="158">
        <v>68</v>
      </c>
      <c r="P84" s="158">
        <v>68</v>
      </c>
      <c r="Q84" s="158">
        <v>68</v>
      </c>
    </row>
    <row r="85" spans="1:17" ht="12.75">
      <c r="A85" s="72" t="s">
        <v>608</v>
      </c>
      <c r="B85" s="72" t="s">
        <v>828</v>
      </c>
      <c r="C85" s="157" t="s">
        <v>164</v>
      </c>
      <c r="D85" s="157" t="s">
        <v>745</v>
      </c>
      <c r="E85" s="157" t="s">
        <v>172</v>
      </c>
      <c r="F85" s="157"/>
      <c r="G85" s="1">
        <v>2002</v>
      </c>
      <c r="H85" s="158">
        <v>163.2</v>
      </c>
      <c r="I85" s="158">
        <v>163.2</v>
      </c>
      <c r="J85" s="158">
        <v>163.2</v>
      </c>
      <c r="K85" s="158">
        <v>163.2</v>
      </c>
      <c r="L85" s="158">
        <v>163.2</v>
      </c>
      <c r="M85" s="158">
        <v>163.2</v>
      </c>
      <c r="N85" s="158">
        <v>163.2</v>
      </c>
      <c r="O85" s="158">
        <v>163.2</v>
      </c>
      <c r="P85" s="158">
        <v>163.2</v>
      </c>
      <c r="Q85" s="158">
        <v>163.2</v>
      </c>
    </row>
    <row r="86" spans="1:17" ht="12.75">
      <c r="A86" s="72" t="s">
        <v>609</v>
      </c>
      <c r="B86" s="72" t="s">
        <v>829</v>
      </c>
      <c r="C86" s="157" t="s">
        <v>164</v>
      </c>
      <c r="D86" s="157" t="s">
        <v>745</v>
      </c>
      <c r="E86" s="157" t="s">
        <v>172</v>
      </c>
      <c r="F86" s="157"/>
      <c r="G86" s="1">
        <v>2002</v>
      </c>
      <c r="H86" s="158">
        <v>157.1</v>
      </c>
      <c r="I86" s="158">
        <v>157.1</v>
      </c>
      <c r="J86" s="158">
        <v>157.1</v>
      </c>
      <c r="K86" s="158">
        <v>157.1</v>
      </c>
      <c r="L86" s="158">
        <v>157.1</v>
      </c>
      <c r="M86" s="158">
        <v>157.1</v>
      </c>
      <c r="N86" s="158">
        <v>157.1</v>
      </c>
      <c r="O86" s="158">
        <v>157.1</v>
      </c>
      <c r="P86" s="158">
        <v>157.1</v>
      </c>
      <c r="Q86" s="158">
        <v>157.1</v>
      </c>
    </row>
    <row r="87" spans="1:17" ht="12.75">
      <c r="A87" s="72" t="s">
        <v>610</v>
      </c>
      <c r="B87" s="72" t="s">
        <v>830</v>
      </c>
      <c r="C87" s="157" t="s">
        <v>164</v>
      </c>
      <c r="D87" s="157" t="s">
        <v>745</v>
      </c>
      <c r="E87" s="157" t="s">
        <v>172</v>
      </c>
      <c r="F87" s="157"/>
      <c r="G87" s="1">
        <v>2002</v>
      </c>
      <c r="H87" s="158">
        <v>157.5</v>
      </c>
      <c r="I87" s="158">
        <v>157.5</v>
      </c>
      <c r="J87" s="158">
        <v>157.5</v>
      </c>
      <c r="K87" s="158">
        <v>157.5</v>
      </c>
      <c r="L87" s="158">
        <v>157.5</v>
      </c>
      <c r="M87" s="158">
        <v>157.5</v>
      </c>
      <c r="N87" s="158">
        <v>157.5</v>
      </c>
      <c r="O87" s="158">
        <v>157.5</v>
      </c>
      <c r="P87" s="158">
        <v>157.5</v>
      </c>
      <c r="Q87" s="158">
        <v>157.5</v>
      </c>
    </row>
    <row r="88" spans="1:17" ht="12.75">
      <c r="A88" s="72" t="s">
        <v>611</v>
      </c>
      <c r="B88" s="72" t="s">
        <v>831</v>
      </c>
      <c r="C88" s="157" t="s">
        <v>164</v>
      </c>
      <c r="D88" s="157" t="s">
        <v>745</v>
      </c>
      <c r="E88" s="157" t="s">
        <v>172</v>
      </c>
      <c r="F88" s="157"/>
      <c r="G88" s="1">
        <v>2002</v>
      </c>
      <c r="H88" s="158">
        <v>157</v>
      </c>
      <c r="I88" s="158">
        <v>157</v>
      </c>
      <c r="J88" s="158">
        <v>157</v>
      </c>
      <c r="K88" s="158">
        <v>157</v>
      </c>
      <c r="L88" s="158">
        <v>157</v>
      </c>
      <c r="M88" s="158">
        <v>157</v>
      </c>
      <c r="N88" s="158">
        <v>157</v>
      </c>
      <c r="O88" s="158">
        <v>157</v>
      </c>
      <c r="P88" s="158">
        <v>157</v>
      </c>
      <c r="Q88" s="158">
        <v>157</v>
      </c>
    </row>
    <row r="89" spans="1:17" ht="12.75">
      <c r="A89" s="72" t="s">
        <v>612</v>
      </c>
      <c r="B89" s="72" t="s">
        <v>832</v>
      </c>
      <c r="C89" s="157" t="s">
        <v>164</v>
      </c>
      <c r="D89" s="157" t="s">
        <v>745</v>
      </c>
      <c r="E89" s="157" t="s">
        <v>172</v>
      </c>
      <c r="F89" s="157"/>
      <c r="G89" s="1">
        <v>2002</v>
      </c>
      <c r="H89" s="158">
        <v>238.2</v>
      </c>
      <c r="I89" s="158">
        <v>238.2</v>
      </c>
      <c r="J89" s="158">
        <v>238.2</v>
      </c>
      <c r="K89" s="158">
        <v>238.2</v>
      </c>
      <c r="L89" s="158">
        <v>238.2</v>
      </c>
      <c r="M89" s="158">
        <v>238.2</v>
      </c>
      <c r="N89" s="158">
        <v>238.2</v>
      </c>
      <c r="O89" s="158">
        <v>238.2</v>
      </c>
      <c r="P89" s="158">
        <v>238.2</v>
      </c>
      <c r="Q89" s="158">
        <v>238.2</v>
      </c>
    </row>
    <row r="90" spans="1:17" ht="12.75">
      <c r="A90" s="72" t="s">
        <v>386</v>
      </c>
      <c r="B90" s="72" t="s">
        <v>818</v>
      </c>
      <c r="C90" s="157" t="s">
        <v>255</v>
      </c>
      <c r="D90" s="157" t="s">
        <v>745</v>
      </c>
      <c r="E90" s="157" t="s">
        <v>746</v>
      </c>
      <c r="F90" s="157"/>
      <c r="G90" s="1">
        <v>2000</v>
      </c>
      <c r="H90" s="158">
        <v>315</v>
      </c>
      <c r="I90" s="158">
        <v>315</v>
      </c>
      <c r="J90" s="158">
        <v>315</v>
      </c>
      <c r="K90" s="158">
        <v>315</v>
      </c>
      <c r="L90" s="158">
        <v>315</v>
      </c>
      <c r="M90" s="158">
        <v>315</v>
      </c>
      <c r="N90" s="158">
        <v>315</v>
      </c>
      <c r="O90" s="158">
        <v>315</v>
      </c>
      <c r="P90" s="158">
        <v>315</v>
      </c>
      <c r="Q90" s="158">
        <v>315</v>
      </c>
    </row>
    <row r="91" spans="1:17" ht="12.75">
      <c r="A91" s="72" t="s">
        <v>387</v>
      </c>
      <c r="B91" s="72" t="s">
        <v>819</v>
      </c>
      <c r="C91" s="157" t="s">
        <v>255</v>
      </c>
      <c r="D91" s="157" t="s">
        <v>745</v>
      </c>
      <c r="E91" s="157" t="s">
        <v>746</v>
      </c>
      <c r="F91" s="157"/>
      <c r="G91" s="1">
        <v>2000</v>
      </c>
      <c r="H91" s="158">
        <v>420</v>
      </c>
      <c r="I91" s="158">
        <v>420</v>
      </c>
      <c r="J91" s="158">
        <v>420</v>
      </c>
      <c r="K91" s="158">
        <v>420</v>
      </c>
      <c r="L91" s="158">
        <v>420</v>
      </c>
      <c r="M91" s="158">
        <v>420</v>
      </c>
      <c r="N91" s="158">
        <v>420</v>
      </c>
      <c r="O91" s="158">
        <v>420</v>
      </c>
      <c r="P91" s="158">
        <v>420</v>
      </c>
      <c r="Q91" s="158">
        <v>420</v>
      </c>
    </row>
    <row r="92" spans="1:17" ht="12.75">
      <c r="A92" s="72" t="s">
        <v>388</v>
      </c>
      <c r="B92" s="72" t="s">
        <v>820</v>
      </c>
      <c r="C92" s="157" t="s">
        <v>255</v>
      </c>
      <c r="D92" s="157" t="s">
        <v>745</v>
      </c>
      <c r="E92" s="157" t="s">
        <v>746</v>
      </c>
      <c r="F92" s="157"/>
      <c r="G92" s="1">
        <v>2000</v>
      </c>
      <c r="H92" s="158">
        <v>48</v>
      </c>
      <c r="I92" s="158">
        <v>48</v>
      </c>
      <c r="J92" s="158">
        <v>48</v>
      </c>
      <c r="K92" s="158">
        <v>48</v>
      </c>
      <c r="L92" s="158">
        <v>48</v>
      </c>
      <c r="M92" s="158">
        <v>48</v>
      </c>
      <c r="N92" s="158">
        <v>48</v>
      </c>
      <c r="O92" s="158">
        <v>48</v>
      </c>
      <c r="P92" s="158">
        <v>48</v>
      </c>
      <c r="Q92" s="158">
        <v>48</v>
      </c>
    </row>
    <row r="93" spans="1:17" ht="12.75">
      <c r="A93" s="72" t="s">
        <v>389</v>
      </c>
      <c r="B93" s="72" t="s">
        <v>821</v>
      </c>
      <c r="C93" s="157" t="s">
        <v>255</v>
      </c>
      <c r="D93" s="157" t="s">
        <v>745</v>
      </c>
      <c r="E93" s="157" t="s">
        <v>746</v>
      </c>
      <c r="F93" s="157"/>
      <c r="G93" s="1">
        <v>2000</v>
      </c>
      <c r="H93" s="158">
        <v>48</v>
      </c>
      <c r="I93" s="158">
        <v>48</v>
      </c>
      <c r="J93" s="158">
        <v>48</v>
      </c>
      <c r="K93" s="158">
        <v>48</v>
      </c>
      <c r="L93" s="158">
        <v>48</v>
      </c>
      <c r="M93" s="158">
        <v>48</v>
      </c>
      <c r="N93" s="158">
        <v>48</v>
      </c>
      <c r="O93" s="158">
        <v>48</v>
      </c>
      <c r="P93" s="158">
        <v>48</v>
      </c>
      <c r="Q93" s="158">
        <v>48</v>
      </c>
    </row>
    <row r="94" spans="1:17" ht="12.75">
      <c r="A94" s="72" t="s">
        <v>390</v>
      </c>
      <c r="B94" s="72" t="s">
        <v>822</v>
      </c>
      <c r="C94" s="157" t="s">
        <v>255</v>
      </c>
      <c r="D94" s="157" t="s">
        <v>745</v>
      </c>
      <c r="E94" s="157" t="s">
        <v>746</v>
      </c>
      <c r="F94" s="157"/>
      <c r="G94" s="1">
        <v>2000</v>
      </c>
      <c r="H94" s="158">
        <v>48</v>
      </c>
      <c r="I94" s="158">
        <v>48</v>
      </c>
      <c r="J94" s="158">
        <v>48</v>
      </c>
      <c r="K94" s="158">
        <v>48</v>
      </c>
      <c r="L94" s="158">
        <v>48</v>
      </c>
      <c r="M94" s="158">
        <v>48</v>
      </c>
      <c r="N94" s="158">
        <v>48</v>
      </c>
      <c r="O94" s="158">
        <v>48</v>
      </c>
      <c r="P94" s="158">
        <v>48</v>
      </c>
      <c r="Q94" s="158">
        <v>48</v>
      </c>
    </row>
    <row r="95" spans="1:17" ht="12.75">
      <c r="A95" s="72" t="s">
        <v>391</v>
      </c>
      <c r="B95" s="72" t="s">
        <v>823</v>
      </c>
      <c r="C95" s="157" t="s">
        <v>255</v>
      </c>
      <c r="D95" s="157" t="s">
        <v>745</v>
      </c>
      <c r="E95" s="157" t="s">
        <v>746</v>
      </c>
      <c r="F95" s="157"/>
      <c r="G95" s="1">
        <v>2000</v>
      </c>
      <c r="H95" s="158">
        <v>48</v>
      </c>
      <c r="I95" s="158">
        <v>48</v>
      </c>
      <c r="J95" s="158">
        <v>48</v>
      </c>
      <c r="K95" s="158">
        <v>48</v>
      </c>
      <c r="L95" s="158">
        <v>48</v>
      </c>
      <c r="M95" s="158">
        <v>48</v>
      </c>
      <c r="N95" s="158">
        <v>48</v>
      </c>
      <c r="O95" s="158">
        <v>48</v>
      </c>
      <c r="P95" s="158">
        <v>48</v>
      </c>
      <c r="Q95" s="158">
        <v>48</v>
      </c>
    </row>
    <row r="96" spans="1:18" ht="12.75">
      <c r="A96" s="72" t="s">
        <v>1037</v>
      </c>
      <c r="B96" s="72" t="s">
        <v>1038</v>
      </c>
      <c r="C96" s="157" t="s">
        <v>164</v>
      </c>
      <c r="D96" s="157" t="s">
        <v>731</v>
      </c>
      <c r="E96" s="72" t="s">
        <v>172</v>
      </c>
      <c r="F96" s="157"/>
      <c r="G96" s="1">
        <v>1970</v>
      </c>
      <c r="H96" s="158">
        <v>7.5</v>
      </c>
      <c r="I96" s="158">
        <v>7.5</v>
      </c>
      <c r="J96" s="158">
        <v>7.5</v>
      </c>
      <c r="K96" s="158">
        <v>7.5</v>
      </c>
      <c r="L96" s="158">
        <v>7.5</v>
      </c>
      <c r="M96" s="158">
        <v>7.5</v>
      </c>
      <c r="N96" s="158">
        <v>7.5</v>
      </c>
      <c r="O96" s="158">
        <v>7.5</v>
      </c>
      <c r="P96" s="158">
        <v>7.5</v>
      </c>
      <c r="Q96" s="158">
        <v>7.5</v>
      </c>
      <c r="R96" s="133"/>
    </row>
    <row r="97" spans="1:19" ht="12.75">
      <c r="A97" s="72" t="s">
        <v>355</v>
      </c>
      <c r="B97" s="72" t="s">
        <v>973</v>
      </c>
      <c r="C97" s="157" t="s">
        <v>218</v>
      </c>
      <c r="D97" s="157" t="s">
        <v>731</v>
      </c>
      <c r="E97" s="72" t="s">
        <v>172</v>
      </c>
      <c r="F97" s="157"/>
      <c r="G97" s="1">
        <v>1993</v>
      </c>
      <c r="H97" s="158">
        <v>4.8</v>
      </c>
      <c r="I97" s="158">
        <v>4.8</v>
      </c>
      <c r="J97" s="158">
        <v>4.8</v>
      </c>
      <c r="K97" s="158">
        <v>4.8</v>
      </c>
      <c r="L97" s="158">
        <v>4.8</v>
      </c>
      <c r="M97" s="158">
        <v>4.8</v>
      </c>
      <c r="N97" s="158">
        <v>4.8</v>
      </c>
      <c r="O97" s="158">
        <v>4.8</v>
      </c>
      <c r="P97" s="158">
        <v>4.8</v>
      </c>
      <c r="Q97" s="158">
        <v>4.8</v>
      </c>
      <c r="S97" s="133"/>
    </row>
    <row r="98" spans="1:19" ht="12.75">
      <c r="A98" s="72" t="s">
        <v>1390</v>
      </c>
      <c r="B98" s="72" t="s">
        <v>1391</v>
      </c>
      <c r="C98" s="157" t="s">
        <v>148</v>
      </c>
      <c r="D98" s="157" t="s">
        <v>731</v>
      </c>
      <c r="E98" s="157" t="s">
        <v>172</v>
      </c>
      <c r="F98" s="157"/>
      <c r="G98" s="1">
        <v>2010</v>
      </c>
      <c r="H98" s="158">
        <v>1.6</v>
      </c>
      <c r="I98" s="158">
        <v>1.6</v>
      </c>
      <c r="J98" s="158">
        <v>1.6</v>
      </c>
      <c r="K98" s="158">
        <v>1.6</v>
      </c>
      <c r="L98" s="158">
        <v>1.6</v>
      </c>
      <c r="M98" s="158">
        <v>1.6</v>
      </c>
      <c r="N98" s="158">
        <v>1.6</v>
      </c>
      <c r="O98" s="158">
        <v>1.6</v>
      </c>
      <c r="P98" s="158">
        <v>1.6</v>
      </c>
      <c r="Q98" s="158">
        <v>1.6</v>
      </c>
      <c r="S98" s="133"/>
    </row>
    <row r="99" spans="1:17" ht="12.75">
      <c r="A99" s="159" t="s">
        <v>835</v>
      </c>
      <c r="B99" s="72" t="s">
        <v>836</v>
      </c>
      <c r="C99" s="157" t="s">
        <v>83</v>
      </c>
      <c r="D99" s="157" t="s">
        <v>727</v>
      </c>
      <c r="E99" s="157" t="s">
        <v>756</v>
      </c>
      <c r="F99" s="157"/>
      <c r="G99" s="1">
        <v>1980</v>
      </c>
      <c r="H99" s="158">
        <v>6.4</v>
      </c>
      <c r="I99" s="158">
        <v>6.4</v>
      </c>
      <c r="J99" s="158">
        <v>6.4</v>
      </c>
      <c r="K99" s="158">
        <v>6.4</v>
      </c>
      <c r="L99" s="158">
        <v>6.4</v>
      </c>
      <c r="M99" s="158">
        <v>6.4</v>
      </c>
      <c r="N99" s="158">
        <v>6.4</v>
      </c>
      <c r="O99" s="158">
        <v>6.4</v>
      </c>
      <c r="P99" s="158">
        <v>6.4</v>
      </c>
      <c r="Q99" s="158">
        <v>6.4</v>
      </c>
    </row>
    <row r="100" spans="1:17" ht="12.75">
      <c r="A100" s="72" t="s">
        <v>773</v>
      </c>
      <c r="B100" s="72" t="s">
        <v>774</v>
      </c>
      <c r="C100" s="157" t="s">
        <v>83</v>
      </c>
      <c r="D100" s="157" t="s">
        <v>745</v>
      </c>
      <c r="E100" s="157" t="s">
        <v>756</v>
      </c>
      <c r="F100" s="157"/>
      <c r="G100" s="1">
        <v>1988</v>
      </c>
      <c r="H100" s="158">
        <v>5.6</v>
      </c>
      <c r="I100" s="158">
        <v>5.6</v>
      </c>
      <c r="J100" s="158">
        <v>5.6</v>
      </c>
      <c r="K100" s="158">
        <v>5.6</v>
      </c>
      <c r="L100" s="158">
        <v>5.6</v>
      </c>
      <c r="M100" s="158">
        <v>5.6</v>
      </c>
      <c r="N100" s="158">
        <v>5.6</v>
      </c>
      <c r="O100" s="158">
        <v>5.6</v>
      </c>
      <c r="P100" s="158">
        <v>5.6</v>
      </c>
      <c r="Q100" s="158">
        <v>5.6</v>
      </c>
    </row>
    <row r="101" spans="1:19" ht="12.75">
      <c r="A101" s="72" t="s">
        <v>1067</v>
      </c>
      <c r="B101" s="72" t="s">
        <v>1068</v>
      </c>
      <c r="C101" s="157" t="s">
        <v>80</v>
      </c>
      <c r="D101" s="157" t="s">
        <v>731</v>
      </c>
      <c r="E101" s="72" t="s">
        <v>756</v>
      </c>
      <c r="F101" s="157"/>
      <c r="G101" s="1">
        <v>2007</v>
      </c>
      <c r="H101" s="158">
        <v>6.4</v>
      </c>
      <c r="I101" s="158">
        <v>6.4</v>
      </c>
      <c r="J101" s="158">
        <v>6.4</v>
      </c>
      <c r="K101" s="158">
        <v>6.4</v>
      </c>
      <c r="L101" s="158">
        <v>6.4</v>
      </c>
      <c r="M101" s="158">
        <v>6.4</v>
      </c>
      <c r="N101" s="158">
        <v>6.4</v>
      </c>
      <c r="O101" s="158">
        <v>6.4</v>
      </c>
      <c r="P101" s="158">
        <v>6.4</v>
      </c>
      <c r="Q101" s="158">
        <v>6.4</v>
      </c>
      <c r="S101" s="133"/>
    </row>
    <row r="102" spans="1:17" ht="12.75">
      <c r="A102" s="72" t="s">
        <v>1100</v>
      </c>
      <c r="B102" s="72" t="s">
        <v>1101</v>
      </c>
      <c r="C102" s="157" t="s">
        <v>80</v>
      </c>
      <c r="D102" s="157" t="s">
        <v>727</v>
      </c>
      <c r="E102" s="72" t="s">
        <v>756</v>
      </c>
      <c r="F102" s="157"/>
      <c r="G102" s="1">
        <v>2009</v>
      </c>
      <c r="H102" s="158">
        <v>3.2</v>
      </c>
      <c r="I102" s="158">
        <v>3.2</v>
      </c>
      <c r="J102" s="158">
        <v>3.2</v>
      </c>
      <c r="K102" s="158">
        <v>3.2</v>
      </c>
      <c r="L102" s="158">
        <v>3.2</v>
      </c>
      <c r="M102" s="158">
        <v>3.2</v>
      </c>
      <c r="N102" s="158">
        <v>3.2</v>
      </c>
      <c r="O102" s="158">
        <v>3.2</v>
      </c>
      <c r="P102" s="158">
        <v>3.2</v>
      </c>
      <c r="Q102" s="158">
        <v>3.2</v>
      </c>
    </row>
    <row r="103" spans="1:18" ht="12.75">
      <c r="A103" s="72" t="s">
        <v>867</v>
      </c>
      <c r="B103" s="72" t="s">
        <v>868</v>
      </c>
      <c r="C103" s="157" t="s">
        <v>157</v>
      </c>
      <c r="D103" s="157" t="s">
        <v>731</v>
      </c>
      <c r="E103" s="157" t="s">
        <v>746</v>
      </c>
      <c r="F103" s="157"/>
      <c r="G103" s="1">
        <v>1931</v>
      </c>
      <c r="H103" s="158">
        <v>4.8</v>
      </c>
      <c r="I103" s="158">
        <v>4.8</v>
      </c>
      <c r="J103" s="158">
        <v>4.8</v>
      </c>
      <c r="K103" s="158">
        <v>4.8</v>
      </c>
      <c r="L103" s="158">
        <v>4.8</v>
      </c>
      <c r="M103" s="158">
        <v>4.8</v>
      </c>
      <c r="N103" s="158">
        <v>4.8</v>
      </c>
      <c r="O103" s="158">
        <v>4.8</v>
      </c>
      <c r="P103" s="158">
        <v>4.8</v>
      </c>
      <c r="Q103" s="158">
        <v>4.8</v>
      </c>
      <c r="R103" s="133"/>
    </row>
    <row r="104" spans="1:17" ht="12.75">
      <c r="A104" s="72" t="s">
        <v>461</v>
      </c>
      <c r="B104" s="72" t="s">
        <v>923</v>
      </c>
      <c r="C104" s="157" t="s">
        <v>83</v>
      </c>
      <c r="D104" s="157" t="s">
        <v>440</v>
      </c>
      <c r="E104" s="157" t="s">
        <v>756</v>
      </c>
      <c r="F104" s="157"/>
      <c r="G104" s="1">
        <v>1992</v>
      </c>
      <c r="H104" s="158">
        <v>2.8</v>
      </c>
      <c r="I104" s="158">
        <v>2.8</v>
      </c>
      <c r="J104" s="158">
        <v>2.8</v>
      </c>
      <c r="K104" s="158">
        <v>2.8</v>
      </c>
      <c r="L104" s="158">
        <v>2.8</v>
      </c>
      <c r="M104" s="158">
        <v>2.8</v>
      </c>
      <c r="N104" s="158">
        <v>2.8</v>
      </c>
      <c r="O104" s="158">
        <v>2.8</v>
      </c>
      <c r="P104" s="158">
        <v>2.8</v>
      </c>
      <c r="Q104" s="158">
        <v>2.8</v>
      </c>
    </row>
    <row r="105" spans="1:17" ht="12.75">
      <c r="A105" s="72" t="s">
        <v>940</v>
      </c>
      <c r="B105" s="72" t="s">
        <v>941</v>
      </c>
      <c r="C105" s="157" t="s">
        <v>160</v>
      </c>
      <c r="D105" s="157" t="s">
        <v>440</v>
      </c>
      <c r="E105" s="72" t="s">
        <v>746</v>
      </c>
      <c r="F105" s="157"/>
      <c r="G105" s="1">
        <v>1927</v>
      </c>
      <c r="H105" s="158">
        <v>8</v>
      </c>
      <c r="I105" s="158">
        <v>8</v>
      </c>
      <c r="J105" s="158">
        <v>8</v>
      </c>
      <c r="K105" s="158">
        <v>8</v>
      </c>
      <c r="L105" s="158">
        <v>8</v>
      </c>
      <c r="M105" s="158">
        <v>8</v>
      </c>
      <c r="N105" s="158">
        <v>8</v>
      </c>
      <c r="O105" s="158">
        <v>8</v>
      </c>
      <c r="P105" s="158">
        <v>8</v>
      </c>
      <c r="Q105" s="158">
        <v>8</v>
      </c>
    </row>
    <row r="106" spans="1:19" ht="12.75">
      <c r="A106" s="72" t="s">
        <v>1439</v>
      </c>
      <c r="B106" s="72" t="s">
        <v>809</v>
      </c>
      <c r="C106" s="157" t="s">
        <v>47</v>
      </c>
      <c r="D106" s="157" t="s">
        <v>731</v>
      </c>
      <c r="E106" s="157" t="s">
        <v>746</v>
      </c>
      <c r="F106" s="157"/>
      <c r="G106" s="1">
        <v>2005</v>
      </c>
      <c r="H106" s="158">
        <v>10</v>
      </c>
      <c r="I106" s="158">
        <v>10</v>
      </c>
      <c r="J106" s="158">
        <v>10</v>
      </c>
      <c r="K106" s="158">
        <v>10</v>
      </c>
      <c r="L106" s="158">
        <v>10</v>
      </c>
      <c r="M106" s="158">
        <v>10</v>
      </c>
      <c r="N106" s="158">
        <v>10</v>
      </c>
      <c r="O106" s="158">
        <v>10</v>
      </c>
      <c r="P106" s="158">
        <v>10</v>
      </c>
      <c r="Q106" s="158">
        <v>10</v>
      </c>
      <c r="S106" s="133"/>
    </row>
    <row r="107" spans="1:19" ht="12.75">
      <c r="A107" s="72" t="s">
        <v>662</v>
      </c>
      <c r="B107" s="72" t="s">
        <v>961</v>
      </c>
      <c r="C107" s="157" t="s">
        <v>47</v>
      </c>
      <c r="D107" s="157" t="s">
        <v>731</v>
      </c>
      <c r="E107" s="72" t="s">
        <v>746</v>
      </c>
      <c r="F107" s="157"/>
      <c r="G107" s="1">
        <v>1990</v>
      </c>
      <c r="H107" s="158">
        <v>3.6</v>
      </c>
      <c r="I107" s="158">
        <v>3.6</v>
      </c>
      <c r="J107" s="158">
        <v>3.6</v>
      </c>
      <c r="K107" s="158">
        <v>3.6</v>
      </c>
      <c r="L107" s="158">
        <v>3.6</v>
      </c>
      <c r="M107" s="158">
        <v>3.6</v>
      </c>
      <c r="N107" s="158">
        <v>3.6</v>
      </c>
      <c r="O107" s="158">
        <v>3.6</v>
      </c>
      <c r="P107" s="158">
        <v>3.6</v>
      </c>
      <c r="Q107" s="158">
        <v>3.6</v>
      </c>
      <c r="S107" s="133"/>
    </row>
    <row r="108" spans="1:19" ht="12.75">
      <c r="A108" s="72" t="s">
        <v>1438</v>
      </c>
      <c r="B108" s="72" t="s">
        <v>866</v>
      </c>
      <c r="C108" s="157" t="s">
        <v>250</v>
      </c>
      <c r="D108" s="157" t="s">
        <v>731</v>
      </c>
      <c r="E108" s="157" t="s">
        <v>756</v>
      </c>
      <c r="F108" s="157"/>
      <c r="G108" s="1">
        <v>1988</v>
      </c>
      <c r="H108" s="158">
        <v>1.5</v>
      </c>
      <c r="I108" s="158">
        <v>1.5</v>
      </c>
      <c r="J108" s="158">
        <v>1.5</v>
      </c>
      <c r="K108" s="158">
        <v>1.5</v>
      </c>
      <c r="L108" s="158">
        <v>1.5</v>
      </c>
      <c r="M108" s="158">
        <v>1.5</v>
      </c>
      <c r="N108" s="158">
        <v>1.5</v>
      </c>
      <c r="O108" s="158">
        <v>1.5</v>
      </c>
      <c r="P108" s="158">
        <v>1.5</v>
      </c>
      <c r="Q108" s="158">
        <v>1.5</v>
      </c>
      <c r="S108" s="133"/>
    </row>
    <row r="109" spans="1:17" ht="12.75">
      <c r="A109" s="72" t="s">
        <v>1035</v>
      </c>
      <c r="B109" s="72" t="s">
        <v>1036</v>
      </c>
      <c r="C109" s="157" t="s">
        <v>168</v>
      </c>
      <c r="D109" s="157" t="s">
        <v>727</v>
      </c>
      <c r="E109" s="72" t="s">
        <v>746</v>
      </c>
      <c r="F109" s="157"/>
      <c r="G109" s="1">
        <v>1973</v>
      </c>
      <c r="H109" s="158">
        <v>4.5</v>
      </c>
      <c r="I109" s="158">
        <v>4.5</v>
      </c>
      <c r="J109" s="158">
        <v>4.5</v>
      </c>
      <c r="K109" s="158">
        <v>4.5</v>
      </c>
      <c r="L109" s="158">
        <v>4.5</v>
      </c>
      <c r="M109" s="158">
        <v>4.5</v>
      </c>
      <c r="N109" s="158">
        <v>4.5</v>
      </c>
      <c r="O109" s="158">
        <v>4.5</v>
      </c>
      <c r="P109" s="158">
        <v>4.5</v>
      </c>
      <c r="Q109" s="158">
        <v>4.5</v>
      </c>
    </row>
    <row r="110" spans="1:17" ht="12.75">
      <c r="A110" s="72" t="s">
        <v>398</v>
      </c>
      <c r="B110" s="72" t="s">
        <v>837</v>
      </c>
      <c r="C110" s="157" t="s">
        <v>160</v>
      </c>
      <c r="D110" s="157" t="s">
        <v>440</v>
      </c>
      <c r="E110" s="157" t="s">
        <v>746</v>
      </c>
      <c r="F110" s="157"/>
      <c r="G110" s="1">
        <v>1927</v>
      </c>
      <c r="H110" s="158">
        <v>3.6</v>
      </c>
      <c r="I110" s="158">
        <v>3.6</v>
      </c>
      <c r="J110" s="158">
        <v>3.6</v>
      </c>
      <c r="K110" s="158">
        <v>3.6</v>
      </c>
      <c r="L110" s="158">
        <v>3.6</v>
      </c>
      <c r="M110" s="158">
        <v>3.6</v>
      </c>
      <c r="N110" s="158">
        <v>3.6</v>
      </c>
      <c r="O110" s="158">
        <v>3.6</v>
      </c>
      <c r="P110" s="158">
        <v>3.6</v>
      </c>
      <c r="Q110" s="158">
        <v>3.6</v>
      </c>
    </row>
    <row r="111" spans="1:18" ht="12.75">
      <c r="A111" s="159" t="s">
        <v>759</v>
      </c>
      <c r="B111" s="72" t="s">
        <v>760</v>
      </c>
      <c r="C111" s="157" t="s">
        <v>255</v>
      </c>
      <c r="D111" s="157" t="s">
        <v>731</v>
      </c>
      <c r="E111" s="157" t="s">
        <v>746</v>
      </c>
      <c r="F111" s="157"/>
      <c r="G111" s="1">
        <v>1988</v>
      </c>
      <c r="H111" s="158">
        <v>6.4</v>
      </c>
      <c r="I111" s="158">
        <v>6.4</v>
      </c>
      <c r="J111" s="158">
        <v>6.4</v>
      </c>
      <c r="K111" s="158">
        <v>6.4</v>
      </c>
      <c r="L111" s="158">
        <v>6.4</v>
      </c>
      <c r="M111" s="158">
        <v>6.4</v>
      </c>
      <c r="N111" s="158">
        <v>6.4</v>
      </c>
      <c r="O111" s="158">
        <v>6.4</v>
      </c>
      <c r="P111" s="158">
        <v>6.4</v>
      </c>
      <c r="Q111" s="158">
        <v>6.4</v>
      </c>
      <c r="R111" s="133"/>
    </row>
    <row r="112" spans="1:17" ht="12.75">
      <c r="A112" s="72" t="s">
        <v>637</v>
      </c>
      <c r="B112" s="72" t="s">
        <v>749</v>
      </c>
      <c r="C112" s="157" t="s">
        <v>255</v>
      </c>
      <c r="D112" s="157" t="s">
        <v>745</v>
      </c>
      <c r="E112" s="157" t="s">
        <v>746</v>
      </c>
      <c r="F112" s="157"/>
      <c r="G112" s="1">
        <v>2004</v>
      </c>
      <c r="H112" s="158">
        <v>5</v>
      </c>
      <c r="I112" s="158">
        <v>5</v>
      </c>
      <c r="J112" s="158">
        <v>5</v>
      </c>
      <c r="K112" s="158">
        <v>5</v>
      </c>
      <c r="L112" s="158">
        <v>5</v>
      </c>
      <c r="M112" s="158">
        <v>5</v>
      </c>
      <c r="N112" s="158">
        <v>5</v>
      </c>
      <c r="O112" s="158">
        <v>5</v>
      </c>
      <c r="P112" s="158">
        <v>5</v>
      </c>
      <c r="Q112" s="158">
        <v>5</v>
      </c>
    </row>
    <row r="113" spans="1:17" ht="12.75">
      <c r="A113" s="72" t="s">
        <v>566</v>
      </c>
      <c r="B113" s="72" t="s">
        <v>1092</v>
      </c>
      <c r="C113" s="157" t="s">
        <v>47</v>
      </c>
      <c r="D113" s="157" t="s">
        <v>727</v>
      </c>
      <c r="E113" s="72" t="s">
        <v>746</v>
      </c>
      <c r="F113" s="157"/>
      <c r="G113" s="1">
        <v>2003</v>
      </c>
      <c r="H113" s="158">
        <v>10</v>
      </c>
      <c r="I113" s="158">
        <v>10</v>
      </c>
      <c r="J113" s="158">
        <v>10</v>
      </c>
      <c r="K113" s="158">
        <v>10</v>
      </c>
      <c r="L113" s="158">
        <v>10</v>
      </c>
      <c r="M113" s="158">
        <v>10</v>
      </c>
      <c r="N113" s="158">
        <v>10</v>
      </c>
      <c r="O113" s="158">
        <v>10</v>
      </c>
      <c r="P113" s="158">
        <v>10</v>
      </c>
      <c r="Q113" s="158">
        <v>10</v>
      </c>
    </row>
    <row r="114" spans="1:17" ht="12.75">
      <c r="A114" s="72" t="s">
        <v>396</v>
      </c>
      <c r="B114" s="72" t="s">
        <v>833</v>
      </c>
      <c r="C114" s="157" t="s">
        <v>158</v>
      </c>
      <c r="D114" s="157" t="s">
        <v>440</v>
      </c>
      <c r="E114" s="157" t="s">
        <v>756</v>
      </c>
      <c r="F114" s="157"/>
      <c r="G114" s="1">
        <v>1944</v>
      </c>
      <c r="H114" s="158">
        <v>40</v>
      </c>
      <c r="I114" s="158">
        <v>40</v>
      </c>
      <c r="J114" s="158">
        <v>40</v>
      </c>
      <c r="K114" s="158">
        <v>40</v>
      </c>
      <c r="L114" s="158">
        <v>40</v>
      </c>
      <c r="M114" s="158">
        <v>40</v>
      </c>
      <c r="N114" s="158">
        <v>40</v>
      </c>
      <c r="O114" s="158">
        <v>40</v>
      </c>
      <c r="P114" s="158">
        <v>40</v>
      </c>
      <c r="Q114" s="158">
        <v>40</v>
      </c>
    </row>
    <row r="115" spans="1:17" ht="12.75">
      <c r="A115" s="72" t="s">
        <v>397</v>
      </c>
      <c r="B115" s="72" t="s">
        <v>834</v>
      </c>
      <c r="C115" s="157" t="s">
        <v>158</v>
      </c>
      <c r="D115" s="157" t="s">
        <v>440</v>
      </c>
      <c r="E115" s="157" t="s">
        <v>756</v>
      </c>
      <c r="F115" s="157"/>
      <c r="G115" s="1">
        <v>1948</v>
      </c>
      <c r="H115" s="158">
        <v>40</v>
      </c>
      <c r="I115" s="158">
        <v>40</v>
      </c>
      <c r="J115" s="158">
        <v>40</v>
      </c>
      <c r="K115" s="158">
        <v>40</v>
      </c>
      <c r="L115" s="158">
        <v>40</v>
      </c>
      <c r="M115" s="158">
        <v>40</v>
      </c>
      <c r="N115" s="158">
        <v>40</v>
      </c>
      <c r="O115" s="158">
        <v>40</v>
      </c>
      <c r="P115" s="158">
        <v>40</v>
      </c>
      <c r="Q115" s="158">
        <v>40</v>
      </c>
    </row>
    <row r="116" spans="1:17" ht="12.75">
      <c r="A116" s="72" t="s">
        <v>438</v>
      </c>
      <c r="B116" s="72" t="s">
        <v>894</v>
      </c>
      <c r="C116" s="157" t="s">
        <v>168</v>
      </c>
      <c r="D116" s="157" t="s">
        <v>745</v>
      </c>
      <c r="E116" s="157" t="s">
        <v>746</v>
      </c>
      <c r="F116" s="157"/>
      <c r="G116" s="1">
        <v>2000</v>
      </c>
      <c r="H116" s="158">
        <v>145</v>
      </c>
      <c r="I116" s="158">
        <v>145</v>
      </c>
      <c r="J116" s="158">
        <v>145</v>
      </c>
      <c r="K116" s="158">
        <v>145</v>
      </c>
      <c r="L116" s="158">
        <v>145</v>
      </c>
      <c r="M116" s="158">
        <v>145</v>
      </c>
      <c r="N116" s="158">
        <v>145</v>
      </c>
      <c r="O116" s="158">
        <v>145</v>
      </c>
      <c r="P116" s="158">
        <v>145</v>
      </c>
      <c r="Q116" s="158">
        <v>145</v>
      </c>
    </row>
    <row r="117" spans="1:17" ht="12.75">
      <c r="A117" s="72" t="s">
        <v>446</v>
      </c>
      <c r="B117" s="72" t="s">
        <v>895</v>
      </c>
      <c r="C117" s="157" t="s">
        <v>168</v>
      </c>
      <c r="D117" s="157" t="s">
        <v>745</v>
      </c>
      <c r="E117" s="157" t="s">
        <v>746</v>
      </c>
      <c r="F117" s="157"/>
      <c r="G117" s="1">
        <v>2000</v>
      </c>
      <c r="H117" s="158">
        <v>145</v>
      </c>
      <c r="I117" s="158">
        <v>145</v>
      </c>
      <c r="J117" s="158">
        <v>145</v>
      </c>
      <c r="K117" s="158">
        <v>145</v>
      </c>
      <c r="L117" s="158">
        <v>145</v>
      </c>
      <c r="M117" s="158">
        <v>145</v>
      </c>
      <c r="N117" s="158">
        <v>145</v>
      </c>
      <c r="O117" s="158">
        <v>145</v>
      </c>
      <c r="P117" s="158">
        <v>145</v>
      </c>
      <c r="Q117" s="158">
        <v>145</v>
      </c>
    </row>
    <row r="118" spans="1:17" ht="12.75">
      <c r="A118" s="72" t="s">
        <v>447</v>
      </c>
      <c r="B118" s="72" t="s">
        <v>896</v>
      </c>
      <c r="C118" s="157" t="s">
        <v>168</v>
      </c>
      <c r="D118" s="157" t="s">
        <v>745</v>
      </c>
      <c r="E118" s="157" t="s">
        <v>746</v>
      </c>
      <c r="F118" s="157"/>
      <c r="G118" s="1">
        <v>2000</v>
      </c>
      <c r="H118" s="158">
        <v>170</v>
      </c>
      <c r="I118" s="158">
        <v>170</v>
      </c>
      <c r="J118" s="158">
        <v>170</v>
      </c>
      <c r="K118" s="158">
        <v>170</v>
      </c>
      <c r="L118" s="158">
        <v>170</v>
      </c>
      <c r="M118" s="158">
        <v>170</v>
      </c>
      <c r="N118" s="158">
        <v>170</v>
      </c>
      <c r="O118" s="158">
        <v>170</v>
      </c>
      <c r="P118" s="158">
        <v>170</v>
      </c>
      <c r="Q118" s="158">
        <v>170</v>
      </c>
    </row>
    <row r="119" spans="1:17" ht="12.75">
      <c r="A119" s="72" t="s">
        <v>399</v>
      </c>
      <c r="B119" s="72" t="s">
        <v>838</v>
      </c>
      <c r="C119" s="157" t="s">
        <v>207</v>
      </c>
      <c r="D119" s="157" t="s">
        <v>440</v>
      </c>
      <c r="E119" s="157" t="s">
        <v>746</v>
      </c>
      <c r="F119" s="157"/>
      <c r="G119" s="1">
        <v>1954</v>
      </c>
      <c r="H119" s="158">
        <v>2</v>
      </c>
      <c r="I119" s="158">
        <v>2</v>
      </c>
      <c r="J119" s="158">
        <v>2</v>
      </c>
      <c r="K119" s="158">
        <v>2</v>
      </c>
      <c r="L119" s="158">
        <v>2</v>
      </c>
      <c r="M119" s="158">
        <v>2</v>
      </c>
      <c r="N119" s="158">
        <v>2</v>
      </c>
      <c r="O119" s="158">
        <v>2</v>
      </c>
      <c r="P119" s="158">
        <v>2</v>
      </c>
      <c r="Q119" s="158">
        <v>2</v>
      </c>
    </row>
    <row r="120" spans="1:17" ht="12.75">
      <c r="A120" s="72" t="s">
        <v>400</v>
      </c>
      <c r="B120" s="72" t="s">
        <v>839</v>
      </c>
      <c r="C120" s="157" t="s">
        <v>207</v>
      </c>
      <c r="D120" s="157" t="s">
        <v>440</v>
      </c>
      <c r="E120" s="157" t="s">
        <v>746</v>
      </c>
      <c r="F120" s="157"/>
      <c r="G120" s="1">
        <v>1954</v>
      </c>
      <c r="H120" s="158">
        <v>2</v>
      </c>
      <c r="I120" s="158">
        <v>2</v>
      </c>
      <c r="J120" s="158">
        <v>2</v>
      </c>
      <c r="K120" s="158">
        <v>2</v>
      </c>
      <c r="L120" s="158">
        <v>2</v>
      </c>
      <c r="M120" s="158">
        <v>2</v>
      </c>
      <c r="N120" s="158">
        <v>2</v>
      </c>
      <c r="O120" s="158">
        <v>2</v>
      </c>
      <c r="P120" s="158">
        <v>2</v>
      </c>
      <c r="Q120" s="158">
        <v>2</v>
      </c>
    </row>
    <row r="121" spans="1:17" ht="12.75">
      <c r="A121" s="72" t="s">
        <v>401</v>
      </c>
      <c r="B121" s="72" t="s">
        <v>840</v>
      </c>
      <c r="C121" s="157" t="s">
        <v>207</v>
      </c>
      <c r="D121" s="157" t="s">
        <v>440</v>
      </c>
      <c r="E121" s="157" t="s">
        <v>746</v>
      </c>
      <c r="F121" s="157"/>
      <c r="G121" s="1">
        <v>1954</v>
      </c>
      <c r="H121" s="158">
        <v>2</v>
      </c>
      <c r="I121" s="158">
        <v>2</v>
      </c>
      <c r="J121" s="158">
        <v>2</v>
      </c>
      <c r="K121" s="158">
        <v>2</v>
      </c>
      <c r="L121" s="158">
        <v>2</v>
      </c>
      <c r="M121" s="158">
        <v>2</v>
      </c>
      <c r="N121" s="158">
        <v>2</v>
      </c>
      <c r="O121" s="158">
        <v>2</v>
      </c>
      <c r="P121" s="158">
        <v>2</v>
      </c>
      <c r="Q121" s="158">
        <v>2</v>
      </c>
    </row>
    <row r="122" spans="1:17" ht="12.75">
      <c r="A122" s="72" t="s">
        <v>403</v>
      </c>
      <c r="B122" s="72" t="s">
        <v>842</v>
      </c>
      <c r="C122" s="157" t="s">
        <v>91</v>
      </c>
      <c r="D122" s="157" t="s">
        <v>745</v>
      </c>
      <c r="E122" s="157" t="s">
        <v>756</v>
      </c>
      <c r="F122" s="157"/>
      <c r="G122" s="1">
        <v>2002</v>
      </c>
      <c r="H122" s="158">
        <v>196</v>
      </c>
      <c r="I122" s="158">
        <v>196</v>
      </c>
      <c r="J122" s="158">
        <v>196</v>
      </c>
      <c r="K122" s="158">
        <v>196</v>
      </c>
      <c r="L122" s="158">
        <v>196</v>
      </c>
      <c r="M122" s="158">
        <v>196</v>
      </c>
      <c r="N122" s="158">
        <v>196</v>
      </c>
      <c r="O122" s="158">
        <v>196</v>
      </c>
      <c r="P122" s="158">
        <v>196</v>
      </c>
      <c r="Q122" s="158">
        <v>196</v>
      </c>
    </row>
    <row r="123" spans="1:17" ht="12.75">
      <c r="A123" s="72" t="s">
        <v>402</v>
      </c>
      <c r="B123" s="72" t="s">
        <v>841</v>
      </c>
      <c r="C123" s="157" t="s">
        <v>91</v>
      </c>
      <c r="D123" s="157" t="s">
        <v>745</v>
      </c>
      <c r="E123" s="157" t="s">
        <v>756</v>
      </c>
      <c r="F123" s="157"/>
      <c r="G123" s="1">
        <v>2002</v>
      </c>
      <c r="H123" s="158">
        <v>116</v>
      </c>
      <c r="I123" s="158">
        <v>116</v>
      </c>
      <c r="J123" s="158">
        <v>116</v>
      </c>
      <c r="K123" s="158">
        <v>116</v>
      </c>
      <c r="L123" s="158">
        <v>116</v>
      </c>
      <c r="M123" s="158">
        <v>116</v>
      </c>
      <c r="N123" s="158">
        <v>116</v>
      </c>
      <c r="O123" s="158">
        <v>116</v>
      </c>
      <c r="P123" s="158">
        <v>116</v>
      </c>
      <c r="Q123" s="158">
        <v>116</v>
      </c>
    </row>
    <row r="124" spans="1:17" ht="12.75">
      <c r="A124" s="72" t="s">
        <v>404</v>
      </c>
      <c r="B124" s="72" t="s">
        <v>843</v>
      </c>
      <c r="C124" s="157" t="s">
        <v>245</v>
      </c>
      <c r="D124" s="157" t="s">
        <v>440</v>
      </c>
      <c r="E124" s="157" t="s">
        <v>746</v>
      </c>
      <c r="F124" s="157"/>
      <c r="G124" s="1">
        <v>1954</v>
      </c>
      <c r="H124" s="158">
        <v>12</v>
      </c>
      <c r="I124" s="158">
        <v>12</v>
      </c>
      <c r="J124" s="158">
        <v>12</v>
      </c>
      <c r="K124" s="158">
        <v>12</v>
      </c>
      <c r="L124" s="158">
        <v>12</v>
      </c>
      <c r="M124" s="158">
        <v>12</v>
      </c>
      <c r="N124" s="158">
        <v>12</v>
      </c>
      <c r="O124" s="158">
        <v>12</v>
      </c>
      <c r="P124" s="158">
        <v>12</v>
      </c>
      <c r="Q124" s="158">
        <v>12</v>
      </c>
    </row>
    <row r="125" spans="1:17" ht="12.75">
      <c r="A125" s="72" t="s">
        <v>405</v>
      </c>
      <c r="B125" s="72" t="s">
        <v>844</v>
      </c>
      <c r="C125" s="157" t="s">
        <v>245</v>
      </c>
      <c r="D125" s="157" t="s">
        <v>440</v>
      </c>
      <c r="E125" s="157" t="s">
        <v>746</v>
      </c>
      <c r="F125" s="157"/>
      <c r="G125" s="1">
        <v>1954</v>
      </c>
      <c r="H125" s="158">
        <v>12</v>
      </c>
      <c r="I125" s="158">
        <v>12</v>
      </c>
      <c r="J125" s="158">
        <v>12</v>
      </c>
      <c r="K125" s="158">
        <v>12</v>
      </c>
      <c r="L125" s="158">
        <v>12</v>
      </c>
      <c r="M125" s="158">
        <v>12</v>
      </c>
      <c r="N125" s="158">
        <v>12</v>
      </c>
      <c r="O125" s="158">
        <v>12</v>
      </c>
      <c r="P125" s="158">
        <v>12</v>
      </c>
      <c r="Q125" s="158">
        <v>12</v>
      </c>
    </row>
    <row r="126" spans="1:17" ht="12.75">
      <c r="A126" s="72" t="s">
        <v>406</v>
      </c>
      <c r="B126" s="72" t="s">
        <v>845</v>
      </c>
      <c r="C126" s="157" t="s">
        <v>245</v>
      </c>
      <c r="D126" s="157" t="s">
        <v>440</v>
      </c>
      <c r="E126" s="157" t="s">
        <v>746</v>
      </c>
      <c r="F126" s="157"/>
      <c r="G126" s="1">
        <v>1954</v>
      </c>
      <c r="H126" s="158">
        <v>12</v>
      </c>
      <c r="I126" s="158">
        <v>12</v>
      </c>
      <c r="J126" s="158">
        <v>12</v>
      </c>
      <c r="K126" s="158">
        <v>12</v>
      </c>
      <c r="L126" s="158">
        <v>12</v>
      </c>
      <c r="M126" s="158">
        <v>12</v>
      </c>
      <c r="N126" s="158">
        <v>12</v>
      </c>
      <c r="O126" s="158">
        <v>12</v>
      </c>
      <c r="P126" s="158">
        <v>12</v>
      </c>
      <c r="Q126" s="158">
        <v>12</v>
      </c>
    </row>
    <row r="127" spans="1:17" ht="12.75">
      <c r="A127" s="72" t="s">
        <v>571</v>
      </c>
      <c r="B127" s="72" t="s">
        <v>1098</v>
      </c>
      <c r="C127" s="157" t="s">
        <v>201</v>
      </c>
      <c r="D127" s="157" t="s">
        <v>745</v>
      </c>
      <c r="E127" s="72" t="s">
        <v>746</v>
      </c>
      <c r="F127" s="157"/>
      <c r="G127" s="1">
        <v>1974</v>
      </c>
      <c r="H127" s="158">
        <v>424</v>
      </c>
      <c r="I127" s="158">
        <v>424</v>
      </c>
      <c r="J127" s="158">
        <v>424</v>
      </c>
      <c r="K127" s="158">
        <v>424</v>
      </c>
      <c r="L127" s="158">
        <v>424</v>
      </c>
      <c r="M127" s="158">
        <v>424</v>
      </c>
      <c r="N127" s="158">
        <v>424</v>
      </c>
      <c r="O127" s="158">
        <v>424</v>
      </c>
      <c r="P127" s="158">
        <v>424</v>
      </c>
      <c r="Q127" s="158">
        <v>424</v>
      </c>
    </row>
    <row r="128" spans="1:17" ht="12.75">
      <c r="A128" s="72" t="s">
        <v>712</v>
      </c>
      <c r="B128" s="72" t="s">
        <v>785</v>
      </c>
      <c r="C128" s="157" t="s">
        <v>173</v>
      </c>
      <c r="D128" s="157" t="s">
        <v>745</v>
      </c>
      <c r="E128" s="157" t="s">
        <v>786</v>
      </c>
      <c r="F128" s="157"/>
      <c r="G128" s="1">
        <v>1987</v>
      </c>
      <c r="H128" s="158">
        <v>75</v>
      </c>
      <c r="I128" s="158">
        <v>75</v>
      </c>
      <c r="J128" s="158">
        <v>75</v>
      </c>
      <c r="K128" s="158">
        <v>75</v>
      </c>
      <c r="L128" s="158">
        <v>75</v>
      </c>
      <c r="M128" s="158">
        <v>75</v>
      </c>
      <c r="N128" s="158">
        <v>75</v>
      </c>
      <c r="O128" s="158">
        <v>75</v>
      </c>
      <c r="P128" s="158">
        <v>75</v>
      </c>
      <c r="Q128" s="158">
        <v>75</v>
      </c>
    </row>
    <row r="129" spans="1:17" ht="12.75">
      <c r="A129" s="72" t="s">
        <v>713</v>
      </c>
      <c r="B129" s="72" t="s">
        <v>787</v>
      </c>
      <c r="C129" s="157" t="s">
        <v>173</v>
      </c>
      <c r="D129" s="157" t="s">
        <v>745</v>
      </c>
      <c r="E129" s="157" t="s">
        <v>786</v>
      </c>
      <c r="F129" s="157"/>
      <c r="G129" s="1">
        <v>1987</v>
      </c>
      <c r="H129" s="158">
        <v>75</v>
      </c>
      <c r="I129" s="158">
        <v>75</v>
      </c>
      <c r="J129" s="158">
        <v>75</v>
      </c>
      <c r="K129" s="158">
        <v>75</v>
      </c>
      <c r="L129" s="158">
        <v>75</v>
      </c>
      <c r="M129" s="158">
        <v>75</v>
      </c>
      <c r="N129" s="158">
        <v>75</v>
      </c>
      <c r="O129" s="158">
        <v>75</v>
      </c>
      <c r="P129" s="158">
        <v>75</v>
      </c>
      <c r="Q129" s="158">
        <v>75</v>
      </c>
    </row>
    <row r="130" spans="1:17" ht="12.75">
      <c r="A130" s="72" t="s">
        <v>714</v>
      </c>
      <c r="B130" s="72" t="s">
        <v>788</v>
      </c>
      <c r="C130" s="157" t="s">
        <v>173</v>
      </c>
      <c r="D130" s="157" t="s">
        <v>745</v>
      </c>
      <c r="E130" s="157" t="s">
        <v>786</v>
      </c>
      <c r="F130" s="157"/>
      <c r="G130" s="1">
        <v>1988</v>
      </c>
      <c r="H130" s="158">
        <v>70</v>
      </c>
      <c r="I130" s="158">
        <v>70</v>
      </c>
      <c r="J130" s="158">
        <v>70</v>
      </c>
      <c r="K130" s="158">
        <v>70</v>
      </c>
      <c r="L130" s="158">
        <v>70</v>
      </c>
      <c r="M130" s="158">
        <v>70</v>
      </c>
      <c r="N130" s="158">
        <v>70</v>
      </c>
      <c r="O130" s="158">
        <v>70</v>
      </c>
      <c r="P130" s="158">
        <v>70</v>
      </c>
      <c r="Q130" s="158">
        <v>70</v>
      </c>
    </row>
    <row r="131" spans="1:17" ht="12.75">
      <c r="A131" s="72" t="s">
        <v>407</v>
      </c>
      <c r="B131" s="72" t="s">
        <v>846</v>
      </c>
      <c r="C131" s="157" t="s">
        <v>144</v>
      </c>
      <c r="D131" s="157" t="s">
        <v>728</v>
      </c>
      <c r="E131" s="157" t="s">
        <v>746</v>
      </c>
      <c r="F131" s="157"/>
      <c r="G131" s="1">
        <v>1979</v>
      </c>
      <c r="H131" s="158">
        <v>608</v>
      </c>
      <c r="I131" s="158">
        <v>608</v>
      </c>
      <c r="J131" s="158">
        <v>608</v>
      </c>
      <c r="K131" s="158">
        <v>608</v>
      </c>
      <c r="L131" s="158">
        <v>608</v>
      </c>
      <c r="M131" s="158">
        <v>608</v>
      </c>
      <c r="N131" s="158">
        <v>608</v>
      </c>
      <c r="O131" s="158">
        <v>608</v>
      </c>
      <c r="P131" s="158">
        <v>608</v>
      </c>
      <c r="Q131" s="158">
        <v>608</v>
      </c>
    </row>
    <row r="132" spans="1:17" ht="12.75">
      <c r="A132" s="72" t="s">
        <v>408</v>
      </c>
      <c r="B132" s="72" t="s">
        <v>847</v>
      </c>
      <c r="C132" s="157" t="s">
        <v>144</v>
      </c>
      <c r="D132" s="157" t="s">
        <v>728</v>
      </c>
      <c r="E132" s="157" t="s">
        <v>746</v>
      </c>
      <c r="F132" s="157"/>
      <c r="G132" s="1">
        <v>1980</v>
      </c>
      <c r="H132" s="158">
        <v>608</v>
      </c>
      <c r="I132" s="158">
        <v>608</v>
      </c>
      <c r="J132" s="158">
        <v>608</v>
      </c>
      <c r="K132" s="158">
        <v>608</v>
      </c>
      <c r="L132" s="158">
        <v>608</v>
      </c>
      <c r="M132" s="158">
        <v>608</v>
      </c>
      <c r="N132" s="158">
        <v>608</v>
      </c>
      <c r="O132" s="158">
        <v>608</v>
      </c>
      <c r="P132" s="158">
        <v>608</v>
      </c>
      <c r="Q132" s="158">
        <v>608</v>
      </c>
    </row>
    <row r="133" spans="1:17" ht="12.75">
      <c r="A133" s="72" t="s">
        <v>409</v>
      </c>
      <c r="B133" s="72" t="s">
        <v>848</v>
      </c>
      <c r="C133" s="157" t="s">
        <v>144</v>
      </c>
      <c r="D133" s="157" t="s">
        <v>728</v>
      </c>
      <c r="E133" s="157" t="s">
        <v>746</v>
      </c>
      <c r="F133" s="157"/>
      <c r="G133" s="1">
        <v>1988</v>
      </c>
      <c r="H133" s="158">
        <v>445</v>
      </c>
      <c r="I133" s="158">
        <v>445</v>
      </c>
      <c r="J133" s="158">
        <v>445</v>
      </c>
      <c r="K133" s="158">
        <v>445</v>
      </c>
      <c r="L133" s="158">
        <v>445</v>
      </c>
      <c r="M133" s="158">
        <v>445</v>
      </c>
      <c r="N133" s="158">
        <v>445</v>
      </c>
      <c r="O133" s="158">
        <v>445</v>
      </c>
      <c r="P133" s="158">
        <v>445</v>
      </c>
      <c r="Q133" s="158">
        <v>445</v>
      </c>
    </row>
    <row r="134" spans="1:17" ht="12.75">
      <c r="A134" s="72" t="s">
        <v>410</v>
      </c>
      <c r="B134" s="72" t="s">
        <v>857</v>
      </c>
      <c r="C134" s="157" t="s">
        <v>151</v>
      </c>
      <c r="D134" s="157" t="s">
        <v>745</v>
      </c>
      <c r="E134" s="157" t="s">
        <v>756</v>
      </c>
      <c r="F134" s="157"/>
      <c r="G134" s="1">
        <v>2002</v>
      </c>
      <c r="H134" s="158">
        <v>152</v>
      </c>
      <c r="I134" s="158">
        <v>152</v>
      </c>
      <c r="J134" s="158">
        <v>152</v>
      </c>
      <c r="K134" s="158">
        <v>152</v>
      </c>
      <c r="L134" s="158">
        <v>152</v>
      </c>
      <c r="M134" s="158">
        <v>152</v>
      </c>
      <c r="N134" s="158">
        <v>152</v>
      </c>
      <c r="O134" s="158">
        <v>152</v>
      </c>
      <c r="P134" s="158">
        <v>152</v>
      </c>
      <c r="Q134" s="158">
        <v>152</v>
      </c>
    </row>
    <row r="135" spans="1:17" ht="12.75">
      <c r="A135" s="72" t="s">
        <v>411</v>
      </c>
      <c r="B135" s="72" t="s">
        <v>858</v>
      </c>
      <c r="C135" s="157" t="s">
        <v>151</v>
      </c>
      <c r="D135" s="157" t="s">
        <v>745</v>
      </c>
      <c r="E135" s="157" t="s">
        <v>756</v>
      </c>
      <c r="F135" s="157"/>
      <c r="G135" s="1">
        <v>2002</v>
      </c>
      <c r="H135" s="158">
        <v>152</v>
      </c>
      <c r="I135" s="158">
        <v>152</v>
      </c>
      <c r="J135" s="158">
        <v>152</v>
      </c>
      <c r="K135" s="158">
        <v>152</v>
      </c>
      <c r="L135" s="158">
        <v>152</v>
      </c>
      <c r="M135" s="158">
        <v>152</v>
      </c>
      <c r="N135" s="158">
        <v>152</v>
      </c>
      <c r="O135" s="158">
        <v>152</v>
      </c>
      <c r="P135" s="158">
        <v>152</v>
      </c>
      <c r="Q135" s="158">
        <v>152</v>
      </c>
    </row>
    <row r="136" spans="1:17" ht="12.75">
      <c r="A136" s="72" t="s">
        <v>413</v>
      </c>
      <c r="B136" s="72" t="s">
        <v>860</v>
      </c>
      <c r="C136" s="157" t="s">
        <v>151</v>
      </c>
      <c r="D136" s="157" t="s">
        <v>745</v>
      </c>
      <c r="E136" s="157" t="s">
        <v>756</v>
      </c>
      <c r="F136" s="157"/>
      <c r="G136" s="1">
        <v>2002</v>
      </c>
      <c r="H136" s="158">
        <v>152</v>
      </c>
      <c r="I136" s="158">
        <v>152</v>
      </c>
      <c r="J136" s="158">
        <v>152</v>
      </c>
      <c r="K136" s="158">
        <v>152</v>
      </c>
      <c r="L136" s="158">
        <v>152</v>
      </c>
      <c r="M136" s="158">
        <v>152</v>
      </c>
      <c r="N136" s="158">
        <v>152</v>
      </c>
      <c r="O136" s="158">
        <v>152</v>
      </c>
      <c r="P136" s="158">
        <v>152</v>
      </c>
      <c r="Q136" s="158">
        <v>152</v>
      </c>
    </row>
    <row r="137" spans="1:17" ht="12.75">
      <c r="A137" s="72" t="s">
        <v>414</v>
      </c>
      <c r="B137" s="72" t="s">
        <v>861</v>
      </c>
      <c r="C137" s="157" t="s">
        <v>151</v>
      </c>
      <c r="D137" s="157" t="s">
        <v>745</v>
      </c>
      <c r="E137" s="157" t="s">
        <v>756</v>
      </c>
      <c r="F137" s="157"/>
      <c r="G137" s="1">
        <v>2002</v>
      </c>
      <c r="H137" s="158">
        <v>152</v>
      </c>
      <c r="I137" s="158">
        <v>152</v>
      </c>
      <c r="J137" s="158">
        <v>152</v>
      </c>
      <c r="K137" s="158">
        <v>152</v>
      </c>
      <c r="L137" s="158">
        <v>152</v>
      </c>
      <c r="M137" s="158">
        <v>152</v>
      </c>
      <c r="N137" s="158">
        <v>152</v>
      </c>
      <c r="O137" s="158">
        <v>152</v>
      </c>
      <c r="P137" s="158">
        <v>152</v>
      </c>
      <c r="Q137" s="158">
        <v>152</v>
      </c>
    </row>
    <row r="138" spans="1:17" ht="12.75">
      <c r="A138" s="72" t="s">
        <v>412</v>
      </c>
      <c r="B138" s="72" t="s">
        <v>859</v>
      </c>
      <c r="C138" s="157" t="s">
        <v>151</v>
      </c>
      <c r="D138" s="157" t="s">
        <v>745</v>
      </c>
      <c r="E138" s="157" t="s">
        <v>756</v>
      </c>
      <c r="F138" s="157"/>
      <c r="G138" s="1">
        <v>2002</v>
      </c>
      <c r="H138" s="158">
        <v>175</v>
      </c>
      <c r="I138" s="158">
        <v>175</v>
      </c>
      <c r="J138" s="158">
        <v>175</v>
      </c>
      <c r="K138" s="158">
        <v>175</v>
      </c>
      <c r="L138" s="158">
        <v>175</v>
      </c>
      <c r="M138" s="158">
        <v>175</v>
      </c>
      <c r="N138" s="158">
        <v>175</v>
      </c>
      <c r="O138" s="158">
        <v>175</v>
      </c>
      <c r="P138" s="158">
        <v>175</v>
      </c>
      <c r="Q138" s="158">
        <v>175</v>
      </c>
    </row>
    <row r="139" spans="1:17" ht="12.75">
      <c r="A139" s="72" t="s">
        <v>415</v>
      </c>
      <c r="B139" s="72" t="s">
        <v>862</v>
      </c>
      <c r="C139" s="157" t="s">
        <v>151</v>
      </c>
      <c r="D139" s="157" t="s">
        <v>745</v>
      </c>
      <c r="E139" s="157" t="s">
        <v>756</v>
      </c>
      <c r="F139" s="157"/>
      <c r="G139" s="1">
        <v>2002</v>
      </c>
      <c r="H139" s="158">
        <v>175</v>
      </c>
      <c r="I139" s="158">
        <v>175</v>
      </c>
      <c r="J139" s="158">
        <v>175</v>
      </c>
      <c r="K139" s="158">
        <v>175</v>
      </c>
      <c r="L139" s="158">
        <v>175</v>
      </c>
      <c r="M139" s="158">
        <v>175</v>
      </c>
      <c r="N139" s="158">
        <v>175</v>
      </c>
      <c r="O139" s="158">
        <v>175</v>
      </c>
      <c r="P139" s="158">
        <v>175</v>
      </c>
      <c r="Q139" s="158">
        <v>175</v>
      </c>
    </row>
    <row r="140" spans="1:17" ht="12.75">
      <c r="A140" s="72" t="s">
        <v>642</v>
      </c>
      <c r="B140" s="72" t="s">
        <v>849</v>
      </c>
      <c r="C140" s="157" t="s">
        <v>184</v>
      </c>
      <c r="D140" s="157" t="s">
        <v>745</v>
      </c>
      <c r="E140" s="157" t="s">
        <v>756</v>
      </c>
      <c r="F140" s="157"/>
      <c r="G140" s="1">
        <v>2003</v>
      </c>
      <c r="H140" s="158">
        <v>178.19</v>
      </c>
      <c r="I140" s="158">
        <v>178.19</v>
      </c>
      <c r="J140" s="158">
        <v>178.19</v>
      </c>
      <c r="K140" s="158">
        <v>178.19</v>
      </c>
      <c r="L140" s="158">
        <v>178.19</v>
      </c>
      <c r="M140" s="158">
        <v>178.19</v>
      </c>
      <c r="N140" s="158">
        <v>178.19</v>
      </c>
      <c r="O140" s="158">
        <v>178.19</v>
      </c>
      <c r="P140" s="158">
        <v>178.19</v>
      </c>
      <c r="Q140" s="158">
        <v>178.19</v>
      </c>
    </row>
    <row r="141" spans="1:17" ht="12.75">
      <c r="A141" s="72" t="s">
        <v>643</v>
      </c>
      <c r="B141" s="72" t="s">
        <v>850</v>
      </c>
      <c r="C141" s="157" t="s">
        <v>184</v>
      </c>
      <c r="D141" s="157" t="s">
        <v>745</v>
      </c>
      <c r="E141" s="157" t="s">
        <v>756</v>
      </c>
      <c r="F141" s="157"/>
      <c r="G141" s="1">
        <v>2003</v>
      </c>
      <c r="H141" s="158">
        <v>178.19</v>
      </c>
      <c r="I141" s="158">
        <v>178.19</v>
      </c>
      <c r="J141" s="158">
        <v>178.19</v>
      </c>
      <c r="K141" s="158">
        <v>178.19</v>
      </c>
      <c r="L141" s="158">
        <v>178.19</v>
      </c>
      <c r="M141" s="158">
        <v>178.19</v>
      </c>
      <c r="N141" s="158">
        <v>178.19</v>
      </c>
      <c r="O141" s="158">
        <v>178.19</v>
      </c>
      <c r="P141" s="158">
        <v>178.19</v>
      </c>
      <c r="Q141" s="158">
        <v>178.19</v>
      </c>
    </row>
    <row r="142" spans="1:17" ht="12.75">
      <c r="A142" s="72" t="s">
        <v>644</v>
      </c>
      <c r="B142" s="72" t="s">
        <v>851</v>
      </c>
      <c r="C142" s="157" t="s">
        <v>184</v>
      </c>
      <c r="D142" s="157" t="s">
        <v>745</v>
      </c>
      <c r="E142" s="157" t="s">
        <v>756</v>
      </c>
      <c r="F142" s="157"/>
      <c r="G142" s="1">
        <v>2003</v>
      </c>
      <c r="H142" s="158">
        <v>178.19</v>
      </c>
      <c r="I142" s="158">
        <v>178.19</v>
      </c>
      <c r="J142" s="158">
        <v>178.19</v>
      </c>
      <c r="K142" s="158">
        <v>178.19</v>
      </c>
      <c r="L142" s="158">
        <v>178.19</v>
      </c>
      <c r="M142" s="158">
        <v>178.19</v>
      </c>
      <c r="N142" s="158">
        <v>178.19</v>
      </c>
      <c r="O142" s="158">
        <v>178.19</v>
      </c>
      <c r="P142" s="158">
        <v>178.19</v>
      </c>
      <c r="Q142" s="158">
        <v>178.19</v>
      </c>
    </row>
    <row r="143" spans="1:17" ht="12.75">
      <c r="A143" s="72" t="s">
        <v>645</v>
      </c>
      <c r="B143" s="72" t="s">
        <v>852</v>
      </c>
      <c r="C143" s="157" t="s">
        <v>184</v>
      </c>
      <c r="D143" s="157" t="s">
        <v>745</v>
      </c>
      <c r="E143" s="157" t="s">
        <v>756</v>
      </c>
      <c r="F143" s="157"/>
      <c r="G143" s="1">
        <v>2003</v>
      </c>
      <c r="H143" s="158">
        <v>178.19</v>
      </c>
      <c r="I143" s="158">
        <v>178.19</v>
      </c>
      <c r="J143" s="158">
        <v>178.19</v>
      </c>
      <c r="K143" s="158">
        <v>178.19</v>
      </c>
      <c r="L143" s="158">
        <v>178.19</v>
      </c>
      <c r="M143" s="158">
        <v>178.19</v>
      </c>
      <c r="N143" s="158">
        <v>178.19</v>
      </c>
      <c r="O143" s="158">
        <v>178.19</v>
      </c>
      <c r="P143" s="158">
        <v>178.19</v>
      </c>
      <c r="Q143" s="158">
        <v>178.19</v>
      </c>
    </row>
    <row r="144" spans="1:17" ht="12.75">
      <c r="A144" s="72" t="s">
        <v>646</v>
      </c>
      <c r="B144" s="72" t="s">
        <v>853</v>
      </c>
      <c r="C144" s="157" t="s">
        <v>184</v>
      </c>
      <c r="D144" s="157" t="s">
        <v>745</v>
      </c>
      <c r="E144" s="157" t="s">
        <v>756</v>
      </c>
      <c r="F144" s="157"/>
      <c r="G144" s="1">
        <v>2003</v>
      </c>
      <c r="H144" s="158">
        <v>178.19</v>
      </c>
      <c r="I144" s="158">
        <v>178.19</v>
      </c>
      <c r="J144" s="158">
        <v>178.19</v>
      </c>
      <c r="K144" s="158">
        <v>178.19</v>
      </c>
      <c r="L144" s="158">
        <v>178.19</v>
      </c>
      <c r="M144" s="158">
        <v>178.19</v>
      </c>
      <c r="N144" s="158">
        <v>178.19</v>
      </c>
      <c r="O144" s="158">
        <v>178.19</v>
      </c>
      <c r="P144" s="158">
        <v>178.19</v>
      </c>
      <c r="Q144" s="158">
        <v>178.19</v>
      </c>
    </row>
    <row r="145" spans="1:17" ht="12.75">
      <c r="A145" s="72" t="s">
        <v>647</v>
      </c>
      <c r="B145" s="72" t="s">
        <v>854</v>
      </c>
      <c r="C145" s="157" t="s">
        <v>184</v>
      </c>
      <c r="D145" s="157" t="s">
        <v>745</v>
      </c>
      <c r="E145" s="157" t="s">
        <v>756</v>
      </c>
      <c r="F145" s="157"/>
      <c r="G145" s="1">
        <v>2003</v>
      </c>
      <c r="H145" s="158">
        <v>178.19</v>
      </c>
      <c r="I145" s="158">
        <v>178.19</v>
      </c>
      <c r="J145" s="158">
        <v>178.19</v>
      </c>
      <c r="K145" s="158">
        <v>178.19</v>
      </c>
      <c r="L145" s="158">
        <v>178.19</v>
      </c>
      <c r="M145" s="158">
        <v>178.19</v>
      </c>
      <c r="N145" s="158">
        <v>178.19</v>
      </c>
      <c r="O145" s="158">
        <v>178.19</v>
      </c>
      <c r="P145" s="158">
        <v>178.19</v>
      </c>
      <c r="Q145" s="158">
        <v>178.19</v>
      </c>
    </row>
    <row r="146" spans="1:17" ht="12.75">
      <c r="A146" s="72" t="s">
        <v>715</v>
      </c>
      <c r="B146" s="72" t="s">
        <v>855</v>
      </c>
      <c r="C146" s="157" t="s">
        <v>184</v>
      </c>
      <c r="D146" s="157" t="s">
        <v>745</v>
      </c>
      <c r="E146" s="157" t="s">
        <v>756</v>
      </c>
      <c r="F146" s="157"/>
      <c r="G146" s="1">
        <v>2003</v>
      </c>
      <c r="H146" s="158">
        <v>405</v>
      </c>
      <c r="I146" s="158">
        <v>405</v>
      </c>
      <c r="J146" s="158">
        <v>405</v>
      </c>
      <c r="K146" s="158">
        <v>405</v>
      </c>
      <c r="L146" s="158">
        <v>405</v>
      </c>
      <c r="M146" s="158">
        <v>405</v>
      </c>
      <c r="N146" s="158">
        <v>405</v>
      </c>
      <c r="O146" s="158">
        <v>405</v>
      </c>
      <c r="P146" s="158">
        <v>405</v>
      </c>
      <c r="Q146" s="158">
        <v>405</v>
      </c>
    </row>
    <row r="147" spans="1:17" ht="12.75">
      <c r="A147" s="72" t="s">
        <v>716</v>
      </c>
      <c r="B147" s="72" t="s">
        <v>856</v>
      </c>
      <c r="C147" s="157" t="s">
        <v>184</v>
      </c>
      <c r="D147" s="157" t="s">
        <v>745</v>
      </c>
      <c r="E147" s="157" t="s">
        <v>756</v>
      </c>
      <c r="F147" s="157"/>
      <c r="G147" s="1">
        <v>2003</v>
      </c>
      <c r="H147" s="158">
        <v>405</v>
      </c>
      <c r="I147" s="158">
        <v>405</v>
      </c>
      <c r="J147" s="158">
        <v>405</v>
      </c>
      <c r="K147" s="158">
        <v>405</v>
      </c>
      <c r="L147" s="158">
        <v>405</v>
      </c>
      <c r="M147" s="158">
        <v>405</v>
      </c>
      <c r="N147" s="158">
        <v>405</v>
      </c>
      <c r="O147" s="158">
        <v>405</v>
      </c>
      <c r="P147" s="158">
        <v>405</v>
      </c>
      <c r="Q147" s="158">
        <v>405</v>
      </c>
    </row>
    <row r="148" spans="1:17" ht="12.75">
      <c r="A148" s="72" t="s">
        <v>416</v>
      </c>
      <c r="B148" s="72" t="s">
        <v>863</v>
      </c>
      <c r="C148" s="157" t="s">
        <v>168</v>
      </c>
      <c r="D148" s="157" t="s">
        <v>745</v>
      </c>
      <c r="E148" s="157" t="s">
        <v>746</v>
      </c>
      <c r="F148" s="157"/>
      <c r="G148" s="1">
        <v>1999</v>
      </c>
      <c r="H148" s="158">
        <v>141</v>
      </c>
      <c r="I148" s="158">
        <v>141</v>
      </c>
      <c r="J148" s="158">
        <v>141</v>
      </c>
      <c r="K148" s="158">
        <v>141</v>
      </c>
      <c r="L148" s="158">
        <v>141</v>
      </c>
      <c r="M148" s="158">
        <v>141</v>
      </c>
      <c r="N148" s="158">
        <v>141</v>
      </c>
      <c r="O148" s="158">
        <v>141</v>
      </c>
      <c r="P148" s="158">
        <v>141</v>
      </c>
      <c r="Q148" s="158">
        <v>141</v>
      </c>
    </row>
    <row r="149" spans="1:17" ht="12.75">
      <c r="A149" s="72" t="s">
        <v>417</v>
      </c>
      <c r="B149" s="72" t="s">
        <v>864</v>
      </c>
      <c r="C149" s="157" t="s">
        <v>168</v>
      </c>
      <c r="D149" s="157" t="s">
        <v>745</v>
      </c>
      <c r="E149" s="157" t="s">
        <v>746</v>
      </c>
      <c r="F149" s="157"/>
      <c r="G149" s="1">
        <v>1999</v>
      </c>
      <c r="H149" s="158">
        <v>141</v>
      </c>
      <c r="I149" s="158">
        <v>141</v>
      </c>
      <c r="J149" s="158">
        <v>141</v>
      </c>
      <c r="K149" s="158">
        <v>141</v>
      </c>
      <c r="L149" s="158">
        <v>141</v>
      </c>
      <c r="M149" s="158">
        <v>141</v>
      </c>
      <c r="N149" s="158">
        <v>141</v>
      </c>
      <c r="O149" s="158">
        <v>141</v>
      </c>
      <c r="P149" s="158">
        <v>141</v>
      </c>
      <c r="Q149" s="158">
        <v>141</v>
      </c>
    </row>
    <row r="150" spans="1:17" ht="12.75">
      <c r="A150" s="72" t="s">
        <v>418</v>
      </c>
      <c r="B150" s="72" t="s">
        <v>865</v>
      </c>
      <c r="C150" s="157" t="s">
        <v>168</v>
      </c>
      <c r="D150" s="157" t="s">
        <v>745</v>
      </c>
      <c r="E150" s="157" t="s">
        <v>746</v>
      </c>
      <c r="F150" s="157"/>
      <c r="G150" s="1">
        <v>2000</v>
      </c>
      <c r="H150" s="158">
        <v>173</v>
      </c>
      <c r="I150" s="158">
        <v>173</v>
      </c>
      <c r="J150" s="158">
        <v>173</v>
      </c>
      <c r="K150" s="158">
        <v>173</v>
      </c>
      <c r="L150" s="158">
        <v>173</v>
      </c>
      <c r="M150" s="158">
        <v>173</v>
      </c>
      <c r="N150" s="158">
        <v>173</v>
      </c>
      <c r="O150" s="158">
        <v>173</v>
      </c>
      <c r="P150" s="158">
        <v>173</v>
      </c>
      <c r="Q150" s="158">
        <v>173</v>
      </c>
    </row>
    <row r="151" spans="1:17" ht="12.75">
      <c r="A151" s="72" t="s">
        <v>424</v>
      </c>
      <c r="B151" s="72" t="s">
        <v>874</v>
      </c>
      <c r="C151" s="72" t="s">
        <v>164</v>
      </c>
      <c r="D151" s="72" t="s">
        <v>745</v>
      </c>
      <c r="E151" s="72" t="s">
        <v>172</v>
      </c>
      <c r="F151" s="157"/>
      <c r="G151" s="160">
        <v>1973</v>
      </c>
      <c r="H151" s="158">
        <v>406</v>
      </c>
      <c r="I151" s="158">
        <v>406</v>
      </c>
      <c r="J151" s="158">
        <v>406</v>
      </c>
      <c r="K151" s="158">
        <v>406</v>
      </c>
      <c r="L151" s="158">
        <v>406</v>
      </c>
      <c r="M151" s="158">
        <v>406</v>
      </c>
      <c r="N151" s="158">
        <v>406</v>
      </c>
      <c r="O151" s="158">
        <v>406</v>
      </c>
      <c r="P151" s="158">
        <v>406</v>
      </c>
      <c r="Q151" s="158">
        <v>406</v>
      </c>
    </row>
    <row r="152" spans="1:17" ht="12.75">
      <c r="A152" s="72" t="s">
        <v>425</v>
      </c>
      <c r="B152" s="72" t="s">
        <v>875</v>
      </c>
      <c r="C152" s="157" t="s">
        <v>164</v>
      </c>
      <c r="D152" s="157" t="s">
        <v>745</v>
      </c>
      <c r="E152" s="157" t="s">
        <v>172</v>
      </c>
      <c r="F152" s="157"/>
      <c r="G152" s="1">
        <v>1976</v>
      </c>
      <c r="H152" s="158">
        <v>46</v>
      </c>
      <c r="I152" s="158">
        <v>46</v>
      </c>
      <c r="J152" s="158">
        <v>46</v>
      </c>
      <c r="K152" s="158">
        <v>46</v>
      </c>
      <c r="L152" s="158">
        <v>46</v>
      </c>
      <c r="M152" s="158">
        <v>46</v>
      </c>
      <c r="N152" s="158">
        <v>46</v>
      </c>
      <c r="O152" s="158">
        <v>46</v>
      </c>
      <c r="P152" s="158">
        <v>46</v>
      </c>
      <c r="Q152" s="158">
        <v>46</v>
      </c>
    </row>
    <row r="153" spans="1:17" ht="12.75">
      <c r="A153" s="72" t="s">
        <v>426</v>
      </c>
      <c r="B153" s="72" t="s">
        <v>876</v>
      </c>
      <c r="C153" s="157" t="s">
        <v>164</v>
      </c>
      <c r="D153" s="157" t="s">
        <v>745</v>
      </c>
      <c r="E153" s="157" t="s">
        <v>172</v>
      </c>
      <c r="F153" s="157"/>
      <c r="G153" s="1">
        <v>1976</v>
      </c>
      <c r="H153" s="158">
        <v>46</v>
      </c>
      <c r="I153" s="158">
        <v>46</v>
      </c>
      <c r="J153" s="158">
        <v>46</v>
      </c>
      <c r="K153" s="158">
        <v>46</v>
      </c>
      <c r="L153" s="158">
        <v>46</v>
      </c>
      <c r="M153" s="158">
        <v>46</v>
      </c>
      <c r="N153" s="158">
        <v>46</v>
      </c>
      <c r="O153" s="158">
        <v>46</v>
      </c>
      <c r="P153" s="158">
        <v>46</v>
      </c>
      <c r="Q153" s="158">
        <v>46</v>
      </c>
    </row>
    <row r="154" spans="1:17" ht="12.75">
      <c r="A154" s="72" t="s">
        <v>427</v>
      </c>
      <c r="B154" s="72" t="s">
        <v>877</v>
      </c>
      <c r="C154" s="157" t="s">
        <v>164</v>
      </c>
      <c r="D154" s="157" t="s">
        <v>745</v>
      </c>
      <c r="E154" s="157" t="s">
        <v>172</v>
      </c>
      <c r="F154" s="157"/>
      <c r="G154" s="1">
        <v>1976</v>
      </c>
      <c r="H154" s="158">
        <v>46</v>
      </c>
      <c r="I154" s="158">
        <v>46</v>
      </c>
      <c r="J154" s="158">
        <v>46</v>
      </c>
      <c r="K154" s="158">
        <v>46</v>
      </c>
      <c r="L154" s="158">
        <v>46</v>
      </c>
      <c r="M154" s="158">
        <v>46</v>
      </c>
      <c r="N154" s="158">
        <v>46</v>
      </c>
      <c r="O154" s="158">
        <v>46</v>
      </c>
      <c r="P154" s="158">
        <v>46</v>
      </c>
      <c r="Q154" s="158">
        <v>46</v>
      </c>
    </row>
    <row r="155" spans="1:17" ht="12.75">
      <c r="A155" s="72" t="s">
        <v>428</v>
      </c>
      <c r="B155" s="72" t="s">
        <v>878</v>
      </c>
      <c r="C155" s="157" t="s">
        <v>164</v>
      </c>
      <c r="D155" s="157" t="s">
        <v>745</v>
      </c>
      <c r="E155" s="157" t="s">
        <v>172</v>
      </c>
      <c r="F155" s="157"/>
      <c r="G155" s="1">
        <v>1976</v>
      </c>
      <c r="H155" s="158">
        <v>58</v>
      </c>
      <c r="I155" s="158">
        <v>58</v>
      </c>
      <c r="J155" s="158">
        <v>58</v>
      </c>
      <c r="K155" s="158">
        <v>58</v>
      </c>
      <c r="L155" s="158">
        <v>58</v>
      </c>
      <c r="M155" s="158">
        <v>58</v>
      </c>
      <c r="N155" s="158">
        <v>58</v>
      </c>
      <c r="O155" s="158">
        <v>58</v>
      </c>
      <c r="P155" s="158">
        <v>58</v>
      </c>
      <c r="Q155" s="158">
        <v>58</v>
      </c>
    </row>
    <row r="156" spans="1:17" ht="12.75">
      <c r="A156" s="72" t="s">
        <v>429</v>
      </c>
      <c r="B156" s="72" t="s">
        <v>879</v>
      </c>
      <c r="C156" s="157" t="s">
        <v>164</v>
      </c>
      <c r="D156" s="157" t="s">
        <v>745</v>
      </c>
      <c r="E156" s="157" t="s">
        <v>172</v>
      </c>
      <c r="F156" s="157"/>
      <c r="G156" s="1">
        <v>1976</v>
      </c>
      <c r="H156" s="158">
        <v>56</v>
      </c>
      <c r="I156" s="158">
        <v>56</v>
      </c>
      <c r="J156" s="158">
        <v>56</v>
      </c>
      <c r="K156" s="158">
        <v>56</v>
      </c>
      <c r="L156" s="158">
        <v>56</v>
      </c>
      <c r="M156" s="158">
        <v>56</v>
      </c>
      <c r="N156" s="158">
        <v>56</v>
      </c>
      <c r="O156" s="158">
        <v>56</v>
      </c>
      <c r="P156" s="158">
        <v>56</v>
      </c>
      <c r="Q156" s="158">
        <v>56</v>
      </c>
    </row>
    <row r="157" spans="1:17" ht="12.75">
      <c r="A157" s="72" t="s">
        <v>430</v>
      </c>
      <c r="B157" s="72" t="s">
        <v>880</v>
      </c>
      <c r="C157" s="157" t="s">
        <v>164</v>
      </c>
      <c r="D157" s="157" t="s">
        <v>745</v>
      </c>
      <c r="E157" s="157" t="s">
        <v>172</v>
      </c>
      <c r="F157" s="157"/>
      <c r="G157" s="1">
        <v>1976</v>
      </c>
      <c r="H157" s="158">
        <v>58</v>
      </c>
      <c r="I157" s="158">
        <v>58</v>
      </c>
      <c r="J157" s="158">
        <v>58</v>
      </c>
      <c r="K157" s="158">
        <v>58</v>
      </c>
      <c r="L157" s="158">
        <v>58</v>
      </c>
      <c r="M157" s="158">
        <v>58</v>
      </c>
      <c r="N157" s="158">
        <v>58</v>
      </c>
      <c r="O157" s="158">
        <v>58</v>
      </c>
      <c r="P157" s="158">
        <v>58</v>
      </c>
      <c r="Q157" s="158">
        <v>58</v>
      </c>
    </row>
    <row r="158" spans="1:17" ht="12.75">
      <c r="A158" s="72" t="s">
        <v>419</v>
      </c>
      <c r="B158" s="72" t="s">
        <v>869</v>
      </c>
      <c r="C158" s="157" t="s">
        <v>159</v>
      </c>
      <c r="D158" s="157" t="s">
        <v>728</v>
      </c>
      <c r="E158" s="157" t="s">
        <v>756</v>
      </c>
      <c r="F158" s="157"/>
      <c r="G158" s="1">
        <v>1982</v>
      </c>
      <c r="H158" s="158">
        <v>470</v>
      </c>
      <c r="I158" s="158">
        <v>470</v>
      </c>
      <c r="J158" s="158">
        <v>470</v>
      </c>
      <c r="K158" s="158">
        <v>470</v>
      </c>
      <c r="L158" s="158">
        <v>470</v>
      </c>
      <c r="M158" s="158">
        <v>470</v>
      </c>
      <c r="N158" s="158">
        <v>470</v>
      </c>
      <c r="O158" s="158">
        <v>470</v>
      </c>
      <c r="P158" s="158">
        <v>470</v>
      </c>
      <c r="Q158" s="158">
        <v>470</v>
      </c>
    </row>
    <row r="159" spans="1:17" ht="12.75">
      <c r="A159" s="72" t="s">
        <v>539</v>
      </c>
      <c r="B159" s="72" t="s">
        <v>1064</v>
      </c>
      <c r="C159" s="157" t="s">
        <v>43</v>
      </c>
      <c r="D159" s="157" t="s">
        <v>745</v>
      </c>
      <c r="E159" s="72" t="s">
        <v>746</v>
      </c>
      <c r="F159" s="157"/>
      <c r="G159" s="1">
        <v>1965</v>
      </c>
      <c r="H159" s="158">
        <v>136</v>
      </c>
      <c r="I159" s="158">
        <v>136</v>
      </c>
      <c r="J159" s="158">
        <v>136</v>
      </c>
      <c r="K159" s="158">
        <v>136</v>
      </c>
      <c r="L159" s="158">
        <v>136</v>
      </c>
      <c r="M159" s="158">
        <v>136</v>
      </c>
      <c r="N159" s="158">
        <v>136</v>
      </c>
      <c r="O159" s="158">
        <v>136</v>
      </c>
      <c r="P159" s="158">
        <v>136</v>
      </c>
      <c r="Q159" s="158">
        <v>136</v>
      </c>
    </row>
    <row r="160" spans="1:17" ht="12.75">
      <c r="A160" s="72" t="s">
        <v>540</v>
      </c>
      <c r="B160" s="72" t="s">
        <v>1065</v>
      </c>
      <c r="C160" s="157" t="s">
        <v>43</v>
      </c>
      <c r="D160" s="157" t="s">
        <v>745</v>
      </c>
      <c r="E160" s="72" t="s">
        <v>746</v>
      </c>
      <c r="F160" s="157"/>
      <c r="G160" s="1">
        <v>1968</v>
      </c>
      <c r="H160" s="158">
        <v>136</v>
      </c>
      <c r="I160" s="158">
        <v>136</v>
      </c>
      <c r="J160" s="158">
        <v>136</v>
      </c>
      <c r="K160" s="158">
        <v>136</v>
      </c>
      <c r="L160" s="158">
        <v>136</v>
      </c>
      <c r="M160" s="158">
        <v>136</v>
      </c>
      <c r="N160" s="158">
        <v>136</v>
      </c>
      <c r="O160" s="158">
        <v>136</v>
      </c>
      <c r="P160" s="158">
        <v>136</v>
      </c>
      <c r="Q160" s="158">
        <v>136</v>
      </c>
    </row>
    <row r="161" spans="1:17" ht="12.75">
      <c r="A161" s="72" t="s">
        <v>541</v>
      </c>
      <c r="B161" s="72" t="s">
        <v>1066</v>
      </c>
      <c r="C161" s="157" t="s">
        <v>43</v>
      </c>
      <c r="D161" s="157" t="s">
        <v>745</v>
      </c>
      <c r="E161" s="72" t="s">
        <v>746</v>
      </c>
      <c r="F161" s="157"/>
      <c r="G161" s="1">
        <v>1972</v>
      </c>
      <c r="H161" s="158">
        <v>336</v>
      </c>
      <c r="I161" s="158">
        <v>336</v>
      </c>
      <c r="J161" s="158">
        <v>336</v>
      </c>
      <c r="K161" s="158">
        <v>336</v>
      </c>
      <c r="L161" s="158">
        <v>336</v>
      </c>
      <c r="M161" s="158">
        <v>336</v>
      </c>
      <c r="N161" s="158">
        <v>336</v>
      </c>
      <c r="O161" s="158">
        <v>336</v>
      </c>
      <c r="P161" s="158">
        <v>336</v>
      </c>
      <c r="Q161" s="158">
        <v>336</v>
      </c>
    </row>
    <row r="162" spans="1:17" ht="12.75">
      <c r="A162" s="72" t="s">
        <v>420</v>
      </c>
      <c r="B162" s="72" t="s">
        <v>870</v>
      </c>
      <c r="C162" s="157" t="s">
        <v>273</v>
      </c>
      <c r="D162" s="157" t="s">
        <v>745</v>
      </c>
      <c r="E162" s="157" t="s">
        <v>786</v>
      </c>
      <c r="F162" s="157"/>
      <c r="G162" s="1">
        <v>1960</v>
      </c>
      <c r="H162" s="158">
        <v>225</v>
      </c>
      <c r="I162" s="158">
        <v>225</v>
      </c>
      <c r="J162" s="158">
        <v>225</v>
      </c>
      <c r="K162" s="158">
        <v>225</v>
      </c>
      <c r="L162" s="158">
        <v>225</v>
      </c>
      <c r="M162" s="158">
        <v>225</v>
      </c>
      <c r="N162" s="158">
        <v>225</v>
      </c>
      <c r="O162" s="158">
        <v>225</v>
      </c>
      <c r="P162" s="158">
        <v>225</v>
      </c>
      <c r="Q162" s="158">
        <v>225</v>
      </c>
    </row>
    <row r="163" spans="1:17" ht="12.75">
      <c r="A163" s="72" t="s">
        <v>421</v>
      </c>
      <c r="B163" s="72" t="s">
        <v>871</v>
      </c>
      <c r="C163" s="157" t="s">
        <v>273</v>
      </c>
      <c r="D163" s="157" t="s">
        <v>745</v>
      </c>
      <c r="E163" s="157" t="s">
        <v>786</v>
      </c>
      <c r="F163" s="157"/>
      <c r="G163" s="1">
        <v>1969</v>
      </c>
      <c r="H163" s="158">
        <v>390</v>
      </c>
      <c r="I163" s="158">
        <v>390</v>
      </c>
      <c r="J163" s="158">
        <v>390</v>
      </c>
      <c r="K163" s="158">
        <v>390</v>
      </c>
      <c r="L163" s="158">
        <v>390</v>
      </c>
      <c r="M163" s="158">
        <v>390</v>
      </c>
      <c r="N163" s="158">
        <v>390</v>
      </c>
      <c r="O163" s="158">
        <v>390</v>
      </c>
      <c r="P163" s="158">
        <v>390</v>
      </c>
      <c r="Q163" s="158">
        <v>390</v>
      </c>
    </row>
    <row r="164" spans="1:17" ht="12.75">
      <c r="A164" s="72" t="s">
        <v>1411</v>
      </c>
      <c r="B164" s="72" t="s">
        <v>881</v>
      </c>
      <c r="C164" s="157" t="s">
        <v>160</v>
      </c>
      <c r="D164" s="157" t="s">
        <v>745</v>
      </c>
      <c r="E164" s="157" t="s">
        <v>746</v>
      </c>
      <c r="F164" s="157"/>
      <c r="G164" s="1">
        <v>2000</v>
      </c>
      <c r="H164" s="158">
        <v>151</v>
      </c>
      <c r="I164" s="158">
        <v>151</v>
      </c>
      <c r="J164" s="158">
        <v>151</v>
      </c>
      <c r="K164" s="158">
        <v>151</v>
      </c>
      <c r="L164" s="158">
        <v>151</v>
      </c>
      <c r="M164" s="158">
        <v>151</v>
      </c>
      <c r="N164" s="158">
        <v>151</v>
      </c>
      <c r="O164" s="158">
        <v>151</v>
      </c>
      <c r="P164" s="158">
        <v>151</v>
      </c>
      <c r="Q164" s="158">
        <v>151</v>
      </c>
    </row>
    <row r="165" spans="1:17" ht="12.75">
      <c r="A165" s="72" t="s">
        <v>1412</v>
      </c>
      <c r="B165" s="72" t="s">
        <v>882</v>
      </c>
      <c r="C165" s="157" t="s">
        <v>160</v>
      </c>
      <c r="D165" s="157" t="s">
        <v>745</v>
      </c>
      <c r="E165" s="157" t="s">
        <v>746</v>
      </c>
      <c r="F165" s="157"/>
      <c r="G165" s="1">
        <v>2000</v>
      </c>
      <c r="H165" s="158">
        <v>151</v>
      </c>
      <c r="I165" s="158">
        <v>151</v>
      </c>
      <c r="J165" s="158">
        <v>151</v>
      </c>
      <c r="K165" s="158">
        <v>151</v>
      </c>
      <c r="L165" s="158">
        <v>151</v>
      </c>
      <c r="M165" s="158">
        <v>151</v>
      </c>
      <c r="N165" s="158">
        <v>151</v>
      </c>
      <c r="O165" s="158">
        <v>151</v>
      </c>
      <c r="P165" s="158">
        <v>151</v>
      </c>
      <c r="Q165" s="158">
        <v>151</v>
      </c>
    </row>
    <row r="166" spans="1:17" ht="12.75">
      <c r="A166" s="72" t="s">
        <v>1413</v>
      </c>
      <c r="B166" s="72" t="s">
        <v>883</v>
      </c>
      <c r="C166" s="157" t="s">
        <v>160</v>
      </c>
      <c r="D166" s="157" t="s">
        <v>745</v>
      </c>
      <c r="E166" s="157" t="s">
        <v>746</v>
      </c>
      <c r="F166" s="157"/>
      <c r="G166" s="1">
        <v>2000</v>
      </c>
      <c r="H166" s="158">
        <v>149</v>
      </c>
      <c r="I166" s="158">
        <v>149</v>
      </c>
      <c r="J166" s="158">
        <v>149</v>
      </c>
      <c r="K166" s="158">
        <v>149</v>
      </c>
      <c r="L166" s="158">
        <v>149</v>
      </c>
      <c r="M166" s="158">
        <v>149</v>
      </c>
      <c r="N166" s="158">
        <v>149</v>
      </c>
      <c r="O166" s="158">
        <v>149</v>
      </c>
      <c r="P166" s="158">
        <v>149</v>
      </c>
      <c r="Q166" s="158">
        <v>149</v>
      </c>
    </row>
    <row r="167" spans="1:17" ht="12.75">
      <c r="A167" s="72" t="s">
        <v>1414</v>
      </c>
      <c r="B167" s="72" t="s">
        <v>884</v>
      </c>
      <c r="C167" s="157" t="s">
        <v>160</v>
      </c>
      <c r="D167" s="157" t="s">
        <v>745</v>
      </c>
      <c r="E167" s="157" t="s">
        <v>746</v>
      </c>
      <c r="F167" s="157"/>
      <c r="G167" s="1">
        <v>2000</v>
      </c>
      <c r="H167" s="158">
        <v>152</v>
      </c>
      <c r="I167" s="158">
        <v>152</v>
      </c>
      <c r="J167" s="158">
        <v>152</v>
      </c>
      <c r="K167" s="158">
        <v>152</v>
      </c>
      <c r="L167" s="158">
        <v>152</v>
      </c>
      <c r="M167" s="158">
        <v>152</v>
      </c>
      <c r="N167" s="158">
        <v>152</v>
      </c>
      <c r="O167" s="158">
        <v>152</v>
      </c>
      <c r="P167" s="158">
        <v>152</v>
      </c>
      <c r="Q167" s="158">
        <v>152</v>
      </c>
    </row>
    <row r="168" spans="1:17" ht="12.75">
      <c r="A168" s="72" t="s">
        <v>1415</v>
      </c>
      <c r="B168" s="72" t="s">
        <v>885</v>
      </c>
      <c r="C168" s="157" t="s">
        <v>160</v>
      </c>
      <c r="D168" s="157" t="s">
        <v>745</v>
      </c>
      <c r="E168" s="157" t="s">
        <v>746</v>
      </c>
      <c r="F168" s="157"/>
      <c r="G168" s="1">
        <v>2000</v>
      </c>
      <c r="H168" s="158">
        <v>170</v>
      </c>
      <c r="I168" s="158">
        <v>170</v>
      </c>
      <c r="J168" s="158">
        <v>170</v>
      </c>
      <c r="K168" s="158">
        <v>170</v>
      </c>
      <c r="L168" s="158">
        <v>170</v>
      </c>
      <c r="M168" s="158">
        <v>170</v>
      </c>
      <c r="N168" s="158">
        <v>170</v>
      </c>
      <c r="O168" s="158">
        <v>170</v>
      </c>
      <c r="P168" s="158">
        <v>170</v>
      </c>
      <c r="Q168" s="158">
        <v>170</v>
      </c>
    </row>
    <row r="169" spans="1:17" ht="12.75">
      <c r="A169" s="72" t="s">
        <v>1416</v>
      </c>
      <c r="B169" s="72" t="s">
        <v>886</v>
      </c>
      <c r="C169" s="157" t="s">
        <v>160</v>
      </c>
      <c r="D169" s="157" t="s">
        <v>745</v>
      </c>
      <c r="E169" s="157" t="s">
        <v>746</v>
      </c>
      <c r="F169" s="157"/>
      <c r="G169" s="1">
        <v>2000</v>
      </c>
      <c r="H169" s="158">
        <v>169</v>
      </c>
      <c r="I169" s="158">
        <v>169</v>
      </c>
      <c r="J169" s="158">
        <v>169</v>
      </c>
      <c r="K169" s="158">
        <v>169</v>
      </c>
      <c r="L169" s="158">
        <v>169</v>
      </c>
      <c r="M169" s="158">
        <v>169</v>
      </c>
      <c r="N169" s="158">
        <v>169</v>
      </c>
      <c r="O169" s="158">
        <v>169</v>
      </c>
      <c r="P169" s="158">
        <v>169</v>
      </c>
      <c r="Q169" s="158">
        <v>169</v>
      </c>
    </row>
    <row r="170" spans="1:17" ht="12.75">
      <c r="A170" s="72" t="s">
        <v>434</v>
      </c>
      <c r="B170" s="72" t="s">
        <v>890</v>
      </c>
      <c r="C170" s="157" t="s">
        <v>166</v>
      </c>
      <c r="D170" s="157" t="s">
        <v>745</v>
      </c>
      <c r="E170" s="157" t="s">
        <v>746</v>
      </c>
      <c r="F170" s="157"/>
      <c r="G170" s="1">
        <v>2002</v>
      </c>
      <c r="H170" s="158">
        <v>216</v>
      </c>
      <c r="I170" s="158">
        <v>216</v>
      </c>
      <c r="J170" s="158">
        <v>216</v>
      </c>
      <c r="K170" s="158">
        <v>216</v>
      </c>
      <c r="L170" s="158">
        <v>216</v>
      </c>
      <c r="M170" s="158">
        <v>216</v>
      </c>
      <c r="N170" s="158">
        <v>216</v>
      </c>
      <c r="O170" s="158">
        <v>216</v>
      </c>
      <c r="P170" s="158">
        <v>216</v>
      </c>
      <c r="Q170" s="158">
        <v>216</v>
      </c>
    </row>
    <row r="171" spans="1:17" ht="12.75">
      <c r="A171" s="72" t="s">
        <v>435</v>
      </c>
      <c r="B171" s="72" t="s">
        <v>891</v>
      </c>
      <c r="C171" s="157" t="s">
        <v>166</v>
      </c>
      <c r="D171" s="157" t="s">
        <v>745</v>
      </c>
      <c r="E171" s="157" t="s">
        <v>746</v>
      </c>
      <c r="F171" s="157"/>
      <c r="G171" s="1">
        <v>2002</v>
      </c>
      <c r="H171" s="158">
        <v>216</v>
      </c>
      <c r="I171" s="158">
        <v>216</v>
      </c>
      <c r="J171" s="158">
        <v>216</v>
      </c>
      <c r="K171" s="158">
        <v>216</v>
      </c>
      <c r="L171" s="158">
        <v>216</v>
      </c>
      <c r="M171" s="158">
        <v>216</v>
      </c>
      <c r="N171" s="158">
        <v>216</v>
      </c>
      <c r="O171" s="158">
        <v>216</v>
      </c>
      <c r="P171" s="158">
        <v>216</v>
      </c>
      <c r="Q171" s="158">
        <v>216</v>
      </c>
    </row>
    <row r="172" spans="1:17" ht="12.75">
      <c r="A172" s="72" t="s">
        <v>436</v>
      </c>
      <c r="B172" s="72" t="s">
        <v>892</v>
      </c>
      <c r="C172" s="157" t="s">
        <v>166</v>
      </c>
      <c r="D172" s="157" t="s">
        <v>745</v>
      </c>
      <c r="E172" s="157" t="s">
        <v>746</v>
      </c>
      <c r="F172" s="157"/>
      <c r="G172" s="1">
        <v>2002</v>
      </c>
      <c r="H172" s="158">
        <v>225</v>
      </c>
      <c r="I172" s="158">
        <v>225</v>
      </c>
      <c r="J172" s="158">
        <v>225</v>
      </c>
      <c r="K172" s="158">
        <v>225</v>
      </c>
      <c r="L172" s="158">
        <v>225</v>
      </c>
      <c r="M172" s="158">
        <v>225</v>
      </c>
      <c r="N172" s="158">
        <v>225</v>
      </c>
      <c r="O172" s="158">
        <v>225</v>
      </c>
      <c r="P172" s="158">
        <v>225</v>
      </c>
      <c r="Q172" s="158">
        <v>225</v>
      </c>
    </row>
    <row r="173" spans="1:17" ht="12.75">
      <c r="A173" s="72" t="s">
        <v>437</v>
      </c>
      <c r="B173" s="72" t="s">
        <v>893</v>
      </c>
      <c r="C173" s="157" t="s">
        <v>166</v>
      </c>
      <c r="D173" s="157" t="s">
        <v>745</v>
      </c>
      <c r="E173" s="157" t="s">
        <v>746</v>
      </c>
      <c r="F173" s="157"/>
      <c r="G173" s="1">
        <v>2002</v>
      </c>
      <c r="H173" s="158">
        <v>225</v>
      </c>
      <c r="I173" s="158">
        <v>225</v>
      </c>
      <c r="J173" s="158">
        <v>225</v>
      </c>
      <c r="K173" s="158">
        <v>225</v>
      </c>
      <c r="L173" s="158">
        <v>225</v>
      </c>
      <c r="M173" s="158">
        <v>225</v>
      </c>
      <c r="N173" s="158">
        <v>225</v>
      </c>
      <c r="O173" s="158">
        <v>225</v>
      </c>
      <c r="P173" s="158">
        <v>225</v>
      </c>
      <c r="Q173" s="158">
        <v>225</v>
      </c>
    </row>
    <row r="174" spans="1:17" ht="12.75">
      <c r="A174" s="72" t="s">
        <v>431</v>
      </c>
      <c r="B174" s="72" t="s">
        <v>887</v>
      </c>
      <c r="C174" s="157" t="s">
        <v>250</v>
      </c>
      <c r="D174" s="157" t="s">
        <v>745</v>
      </c>
      <c r="E174" s="157" t="s">
        <v>756</v>
      </c>
      <c r="F174" s="157"/>
      <c r="G174" s="1">
        <v>1963</v>
      </c>
      <c r="H174" s="158">
        <v>395</v>
      </c>
      <c r="I174" s="158">
        <v>395</v>
      </c>
      <c r="J174" s="158">
        <v>395</v>
      </c>
      <c r="K174" s="158">
        <v>395</v>
      </c>
      <c r="L174" s="158">
        <v>395</v>
      </c>
      <c r="M174" s="158">
        <v>395</v>
      </c>
      <c r="N174" s="158">
        <v>395</v>
      </c>
      <c r="O174" s="158">
        <v>395</v>
      </c>
      <c r="P174" s="158">
        <v>395</v>
      </c>
      <c r="Q174" s="158">
        <v>395</v>
      </c>
    </row>
    <row r="175" spans="1:17" ht="12.75">
      <c r="A175" s="72" t="s">
        <v>432</v>
      </c>
      <c r="B175" s="72" t="s">
        <v>888</v>
      </c>
      <c r="C175" s="157" t="s">
        <v>250</v>
      </c>
      <c r="D175" s="157" t="s">
        <v>745</v>
      </c>
      <c r="E175" s="157" t="s">
        <v>756</v>
      </c>
      <c r="F175" s="157"/>
      <c r="G175" s="1">
        <v>1976</v>
      </c>
      <c r="H175" s="158">
        <v>435</v>
      </c>
      <c r="I175" s="158">
        <v>435</v>
      </c>
      <c r="J175" s="158">
        <v>435</v>
      </c>
      <c r="K175" s="158">
        <v>435</v>
      </c>
      <c r="L175" s="158">
        <v>435</v>
      </c>
      <c r="M175" s="158">
        <v>435</v>
      </c>
      <c r="N175" s="158">
        <v>435</v>
      </c>
      <c r="O175" s="158">
        <v>435</v>
      </c>
      <c r="P175" s="158">
        <v>435</v>
      </c>
      <c r="Q175" s="158">
        <v>435</v>
      </c>
    </row>
    <row r="176" spans="1:17" ht="12.75">
      <c r="A176" s="72" t="s">
        <v>433</v>
      </c>
      <c r="B176" s="72" t="s">
        <v>889</v>
      </c>
      <c r="C176" s="157" t="s">
        <v>250</v>
      </c>
      <c r="D176" s="157" t="s">
        <v>745</v>
      </c>
      <c r="E176" s="157" t="s">
        <v>756</v>
      </c>
      <c r="F176" s="157"/>
      <c r="G176" s="1">
        <v>1977</v>
      </c>
      <c r="H176" s="158">
        <v>435</v>
      </c>
      <c r="I176" s="158">
        <v>435</v>
      </c>
      <c r="J176" s="158">
        <v>435</v>
      </c>
      <c r="K176" s="158">
        <v>435</v>
      </c>
      <c r="L176" s="158">
        <v>435</v>
      </c>
      <c r="M176" s="158">
        <v>435</v>
      </c>
      <c r="N176" s="158">
        <v>435</v>
      </c>
      <c r="O176" s="158">
        <v>435</v>
      </c>
      <c r="P176" s="158">
        <v>435</v>
      </c>
      <c r="Q176" s="158">
        <v>435</v>
      </c>
    </row>
    <row r="177" spans="1:17" ht="12.75">
      <c r="A177" s="72" t="s">
        <v>448</v>
      </c>
      <c r="B177" s="72" t="s">
        <v>897</v>
      </c>
      <c r="C177" s="157" t="s">
        <v>201</v>
      </c>
      <c r="D177" s="157" t="s">
        <v>440</v>
      </c>
      <c r="E177" s="157" t="s">
        <v>746</v>
      </c>
      <c r="F177" s="157"/>
      <c r="G177" s="1">
        <v>1938</v>
      </c>
      <c r="H177" s="158">
        <v>14</v>
      </c>
      <c r="I177" s="158">
        <v>14</v>
      </c>
      <c r="J177" s="158">
        <v>14</v>
      </c>
      <c r="K177" s="158">
        <v>14</v>
      </c>
      <c r="L177" s="158">
        <v>14</v>
      </c>
      <c r="M177" s="158">
        <v>14</v>
      </c>
      <c r="N177" s="158">
        <v>14</v>
      </c>
      <c r="O177" s="158">
        <v>14</v>
      </c>
      <c r="P177" s="158">
        <v>14</v>
      </c>
      <c r="Q177" s="158">
        <v>14</v>
      </c>
    </row>
    <row r="178" spans="1:17" ht="12.75">
      <c r="A178" s="72" t="s">
        <v>1429</v>
      </c>
      <c r="B178" s="72" t="s">
        <v>902</v>
      </c>
      <c r="C178" s="157" t="s">
        <v>176</v>
      </c>
      <c r="D178" s="157" t="s">
        <v>745</v>
      </c>
      <c r="E178" s="157" t="s">
        <v>756</v>
      </c>
      <c r="F178" s="157"/>
      <c r="G178" s="1">
        <v>2005</v>
      </c>
      <c r="H178" s="158">
        <v>142</v>
      </c>
      <c r="I178" s="158">
        <v>142</v>
      </c>
      <c r="J178" s="158">
        <v>142</v>
      </c>
      <c r="K178" s="158">
        <v>142</v>
      </c>
      <c r="L178" s="158">
        <v>142</v>
      </c>
      <c r="M178" s="158">
        <v>142</v>
      </c>
      <c r="N178" s="158">
        <v>142</v>
      </c>
      <c r="O178" s="158">
        <v>142</v>
      </c>
      <c r="P178" s="158">
        <v>142</v>
      </c>
      <c r="Q178" s="158">
        <v>142</v>
      </c>
    </row>
    <row r="179" spans="1:17" ht="12.75">
      <c r="A179" s="72" t="s">
        <v>1429</v>
      </c>
      <c r="B179" s="72" t="s">
        <v>903</v>
      </c>
      <c r="C179" s="157" t="s">
        <v>176</v>
      </c>
      <c r="D179" s="157" t="s">
        <v>745</v>
      </c>
      <c r="E179" s="157" t="s">
        <v>756</v>
      </c>
      <c r="F179" s="157"/>
      <c r="G179" s="1">
        <v>2005</v>
      </c>
      <c r="H179" s="158">
        <v>142</v>
      </c>
      <c r="I179" s="158">
        <v>142</v>
      </c>
      <c r="J179" s="158">
        <v>142</v>
      </c>
      <c r="K179" s="158">
        <v>142</v>
      </c>
      <c r="L179" s="158">
        <v>142</v>
      </c>
      <c r="M179" s="158">
        <v>142</v>
      </c>
      <c r="N179" s="158">
        <v>142</v>
      </c>
      <c r="O179" s="158">
        <v>142</v>
      </c>
      <c r="P179" s="158">
        <v>142</v>
      </c>
      <c r="Q179" s="158">
        <v>142</v>
      </c>
    </row>
    <row r="180" spans="1:17" ht="12.75">
      <c r="A180" s="72" t="s">
        <v>1429</v>
      </c>
      <c r="B180" s="72" t="s">
        <v>904</v>
      </c>
      <c r="C180" s="157" t="s">
        <v>176</v>
      </c>
      <c r="D180" s="157" t="s">
        <v>745</v>
      </c>
      <c r="E180" s="157" t="s">
        <v>756</v>
      </c>
      <c r="F180" s="157"/>
      <c r="G180" s="1">
        <v>2005</v>
      </c>
      <c r="H180" s="158">
        <v>281</v>
      </c>
      <c r="I180" s="158">
        <v>281</v>
      </c>
      <c r="J180" s="158">
        <v>281</v>
      </c>
      <c r="K180" s="158">
        <v>281</v>
      </c>
      <c r="L180" s="158">
        <v>281</v>
      </c>
      <c r="M180" s="158">
        <v>281</v>
      </c>
      <c r="N180" s="158">
        <v>281</v>
      </c>
      <c r="O180" s="158">
        <v>281</v>
      </c>
      <c r="P180" s="158">
        <v>281</v>
      </c>
      <c r="Q180" s="158">
        <v>281</v>
      </c>
    </row>
    <row r="181" spans="1:17" ht="12.75">
      <c r="A181" s="72" t="s">
        <v>738</v>
      </c>
      <c r="B181" s="72" t="s">
        <v>915</v>
      </c>
      <c r="C181" s="157" t="s">
        <v>264</v>
      </c>
      <c r="D181" s="157" t="s">
        <v>745</v>
      </c>
      <c r="E181" s="157" t="s">
        <v>746</v>
      </c>
      <c r="F181" s="157"/>
      <c r="G181" s="1">
        <v>2008</v>
      </c>
      <c r="H181" s="158">
        <v>94.2</v>
      </c>
      <c r="I181" s="158">
        <v>94.2</v>
      </c>
      <c r="J181" s="158">
        <v>94.2</v>
      </c>
      <c r="K181" s="158">
        <v>94.2</v>
      </c>
      <c r="L181" s="158">
        <v>94.2</v>
      </c>
      <c r="M181" s="158">
        <v>94.2</v>
      </c>
      <c r="N181" s="158">
        <v>94.2</v>
      </c>
      <c r="O181" s="158">
        <v>94.2</v>
      </c>
      <c r="P181" s="158">
        <v>94.2</v>
      </c>
      <c r="Q181" s="158">
        <v>94.2</v>
      </c>
    </row>
    <row r="182" spans="1:17" ht="12.75">
      <c r="A182" s="72" t="s">
        <v>739</v>
      </c>
      <c r="B182" s="72" t="s">
        <v>916</v>
      </c>
      <c r="C182" s="157" t="s">
        <v>264</v>
      </c>
      <c r="D182" s="157" t="s">
        <v>745</v>
      </c>
      <c r="E182" s="157" t="s">
        <v>746</v>
      </c>
      <c r="F182" s="157"/>
      <c r="G182" s="1">
        <v>2008</v>
      </c>
      <c r="H182" s="158">
        <v>94.2</v>
      </c>
      <c r="I182" s="158">
        <v>94.2</v>
      </c>
      <c r="J182" s="158">
        <v>94.2</v>
      </c>
      <c r="K182" s="158">
        <v>94.2</v>
      </c>
      <c r="L182" s="158">
        <v>94.2</v>
      </c>
      <c r="M182" s="158">
        <v>94.2</v>
      </c>
      <c r="N182" s="158">
        <v>94.2</v>
      </c>
      <c r="O182" s="158">
        <v>94.2</v>
      </c>
      <c r="P182" s="158">
        <v>94.2</v>
      </c>
      <c r="Q182" s="158">
        <v>94.2</v>
      </c>
    </row>
    <row r="183" spans="1:17" ht="12.75">
      <c r="A183" s="72" t="s">
        <v>462</v>
      </c>
      <c r="B183" s="72" t="s">
        <v>924</v>
      </c>
      <c r="C183" s="157" t="s">
        <v>200</v>
      </c>
      <c r="D183" s="157" t="s">
        <v>728</v>
      </c>
      <c r="E183" s="157" t="s">
        <v>756</v>
      </c>
      <c r="F183" s="157"/>
      <c r="G183" s="1">
        <v>1985</v>
      </c>
      <c r="H183" s="158">
        <v>831</v>
      </c>
      <c r="I183" s="158">
        <v>831</v>
      </c>
      <c r="J183" s="158">
        <v>831</v>
      </c>
      <c r="K183" s="158">
        <v>831</v>
      </c>
      <c r="L183" s="158">
        <v>831</v>
      </c>
      <c r="M183" s="158">
        <v>831</v>
      </c>
      <c r="N183" s="158">
        <v>831</v>
      </c>
      <c r="O183" s="158">
        <v>831</v>
      </c>
      <c r="P183" s="158">
        <v>831</v>
      </c>
      <c r="Q183" s="158">
        <v>831</v>
      </c>
    </row>
    <row r="184" spans="1:17" ht="12.75">
      <c r="A184" s="72" t="s">
        <v>463</v>
      </c>
      <c r="B184" s="72" t="s">
        <v>925</v>
      </c>
      <c r="C184" s="157" t="s">
        <v>200</v>
      </c>
      <c r="D184" s="157" t="s">
        <v>728</v>
      </c>
      <c r="E184" s="157" t="s">
        <v>756</v>
      </c>
      <c r="F184" s="157"/>
      <c r="G184" s="1">
        <v>1986</v>
      </c>
      <c r="H184" s="158">
        <v>858</v>
      </c>
      <c r="I184" s="158">
        <v>858</v>
      </c>
      <c r="J184" s="158">
        <v>858</v>
      </c>
      <c r="K184" s="158">
        <v>858</v>
      </c>
      <c r="L184" s="158">
        <v>858</v>
      </c>
      <c r="M184" s="158">
        <v>858</v>
      </c>
      <c r="N184" s="158">
        <v>858</v>
      </c>
      <c r="O184" s="158">
        <v>858</v>
      </c>
      <c r="P184" s="158">
        <v>858</v>
      </c>
      <c r="Q184" s="158">
        <v>858</v>
      </c>
    </row>
    <row r="185" spans="1:17" ht="12.75">
      <c r="A185" s="72" t="s">
        <v>668</v>
      </c>
      <c r="B185" s="72" t="s">
        <v>919</v>
      </c>
      <c r="C185" s="157" t="s">
        <v>47</v>
      </c>
      <c r="D185" s="157" t="s">
        <v>745</v>
      </c>
      <c r="E185" s="157" t="s">
        <v>746</v>
      </c>
      <c r="F185" s="157"/>
      <c r="G185" s="1">
        <v>2004</v>
      </c>
      <c r="H185" s="158">
        <v>45</v>
      </c>
      <c r="I185" s="158">
        <v>45</v>
      </c>
      <c r="J185" s="158">
        <v>45</v>
      </c>
      <c r="K185" s="158">
        <v>45</v>
      </c>
      <c r="L185" s="158">
        <v>45</v>
      </c>
      <c r="M185" s="158">
        <v>45</v>
      </c>
      <c r="N185" s="158">
        <v>45</v>
      </c>
      <c r="O185" s="158">
        <v>45</v>
      </c>
      <c r="P185" s="158">
        <v>45</v>
      </c>
      <c r="Q185" s="158">
        <v>45</v>
      </c>
    </row>
    <row r="186" spans="1:17" ht="12.75">
      <c r="A186" s="72" t="s">
        <v>669</v>
      </c>
      <c r="B186" s="72" t="s">
        <v>920</v>
      </c>
      <c r="C186" s="157" t="s">
        <v>47</v>
      </c>
      <c r="D186" s="157" t="s">
        <v>745</v>
      </c>
      <c r="E186" s="157" t="s">
        <v>746</v>
      </c>
      <c r="F186" s="157"/>
      <c r="G186" s="1">
        <v>2004</v>
      </c>
      <c r="H186" s="158">
        <v>45</v>
      </c>
      <c r="I186" s="158">
        <v>45</v>
      </c>
      <c r="J186" s="158">
        <v>45</v>
      </c>
      <c r="K186" s="158">
        <v>45</v>
      </c>
      <c r="L186" s="158">
        <v>45</v>
      </c>
      <c r="M186" s="158">
        <v>45</v>
      </c>
      <c r="N186" s="158">
        <v>45</v>
      </c>
      <c r="O186" s="158">
        <v>45</v>
      </c>
      <c r="P186" s="158">
        <v>45</v>
      </c>
      <c r="Q186" s="158">
        <v>45</v>
      </c>
    </row>
    <row r="187" spans="1:17" ht="12.75">
      <c r="A187" s="72" t="s">
        <v>670</v>
      </c>
      <c r="B187" s="72" t="s">
        <v>921</v>
      </c>
      <c r="C187" s="157" t="s">
        <v>47</v>
      </c>
      <c r="D187" s="157" t="s">
        <v>745</v>
      </c>
      <c r="E187" s="157" t="s">
        <v>746</v>
      </c>
      <c r="F187" s="157"/>
      <c r="G187" s="1">
        <v>2004</v>
      </c>
      <c r="H187" s="158">
        <v>45</v>
      </c>
      <c r="I187" s="158">
        <v>45</v>
      </c>
      <c r="J187" s="158">
        <v>45</v>
      </c>
      <c r="K187" s="158">
        <v>45</v>
      </c>
      <c r="L187" s="158">
        <v>45</v>
      </c>
      <c r="M187" s="158">
        <v>45</v>
      </c>
      <c r="N187" s="158">
        <v>45</v>
      </c>
      <c r="O187" s="158">
        <v>45</v>
      </c>
      <c r="P187" s="158">
        <v>45</v>
      </c>
      <c r="Q187" s="158">
        <v>45</v>
      </c>
    </row>
    <row r="188" spans="1:17" ht="12.75">
      <c r="A188" s="72" t="s">
        <v>671</v>
      </c>
      <c r="B188" s="72" t="s">
        <v>922</v>
      </c>
      <c r="C188" s="157" t="s">
        <v>47</v>
      </c>
      <c r="D188" s="157" t="s">
        <v>745</v>
      </c>
      <c r="E188" s="157" t="s">
        <v>746</v>
      </c>
      <c r="F188" s="157"/>
      <c r="G188" s="1">
        <v>2004</v>
      </c>
      <c r="H188" s="158">
        <v>45</v>
      </c>
      <c r="I188" s="158">
        <v>45</v>
      </c>
      <c r="J188" s="158">
        <v>45</v>
      </c>
      <c r="K188" s="158">
        <v>45</v>
      </c>
      <c r="L188" s="158">
        <v>45</v>
      </c>
      <c r="M188" s="158">
        <v>45</v>
      </c>
      <c r="N188" s="158">
        <v>45</v>
      </c>
      <c r="O188" s="158">
        <v>45</v>
      </c>
      <c r="P188" s="158">
        <v>45</v>
      </c>
      <c r="Q188" s="158">
        <v>45</v>
      </c>
    </row>
    <row r="189" spans="1:17" ht="12.75">
      <c r="A189" s="148" t="s">
        <v>1406</v>
      </c>
      <c r="B189" s="72" t="s">
        <v>1407</v>
      </c>
      <c r="C189" s="72" t="s">
        <v>37</v>
      </c>
      <c r="D189" s="72" t="s">
        <v>727</v>
      </c>
      <c r="E189" s="157" t="s">
        <v>756</v>
      </c>
      <c r="F189" s="157"/>
      <c r="G189" s="160">
        <v>2011</v>
      </c>
      <c r="H189" s="161">
        <v>45</v>
      </c>
      <c r="I189" s="161">
        <v>45</v>
      </c>
      <c r="J189" s="161">
        <v>45</v>
      </c>
      <c r="K189" s="161">
        <v>45</v>
      </c>
      <c r="L189" s="161">
        <v>45</v>
      </c>
      <c r="M189" s="161">
        <v>45</v>
      </c>
      <c r="N189" s="161">
        <v>45</v>
      </c>
      <c r="O189" s="161">
        <v>45</v>
      </c>
      <c r="P189" s="161">
        <v>45</v>
      </c>
      <c r="Q189" s="161">
        <v>45</v>
      </c>
    </row>
    <row r="190" spans="1:17" ht="12.75">
      <c r="A190" s="72" t="s">
        <v>453</v>
      </c>
      <c r="B190" s="72" t="s">
        <v>908</v>
      </c>
      <c r="C190" s="157" t="s">
        <v>80</v>
      </c>
      <c r="D190" s="157" t="s">
        <v>745</v>
      </c>
      <c r="E190" s="157" t="s">
        <v>756</v>
      </c>
      <c r="F190" s="157"/>
      <c r="G190" s="1">
        <v>2010</v>
      </c>
      <c r="H190" s="158">
        <v>524</v>
      </c>
      <c r="I190" s="158">
        <v>524</v>
      </c>
      <c r="J190" s="158">
        <v>524</v>
      </c>
      <c r="K190" s="158">
        <v>524</v>
      </c>
      <c r="L190" s="158">
        <v>524</v>
      </c>
      <c r="M190" s="158">
        <v>524</v>
      </c>
      <c r="N190" s="158">
        <v>524</v>
      </c>
      <c r="O190" s="158">
        <v>524</v>
      </c>
      <c r="P190" s="158">
        <v>524</v>
      </c>
      <c r="Q190" s="158">
        <v>524</v>
      </c>
    </row>
    <row r="191" spans="1:17" ht="12.75">
      <c r="A191" s="72" t="s">
        <v>452</v>
      </c>
      <c r="B191" s="72" t="s">
        <v>907</v>
      </c>
      <c r="C191" s="157" t="s">
        <v>80</v>
      </c>
      <c r="D191" s="157" t="s">
        <v>745</v>
      </c>
      <c r="E191" s="157" t="s">
        <v>756</v>
      </c>
      <c r="F191" s="157"/>
      <c r="G191" s="1">
        <v>1970</v>
      </c>
      <c r="H191" s="158">
        <v>392</v>
      </c>
      <c r="I191" s="158">
        <v>392</v>
      </c>
      <c r="J191" s="158">
        <v>392</v>
      </c>
      <c r="K191" s="158">
        <v>392</v>
      </c>
      <c r="L191" s="158">
        <v>392</v>
      </c>
      <c r="M191" s="158">
        <v>392</v>
      </c>
      <c r="N191" s="158">
        <v>392</v>
      </c>
      <c r="O191" s="158">
        <v>392</v>
      </c>
      <c r="P191" s="158">
        <v>392</v>
      </c>
      <c r="Q191" s="158">
        <v>392</v>
      </c>
    </row>
    <row r="192" spans="1:17" ht="12.75">
      <c r="A192" s="72" t="s">
        <v>464</v>
      </c>
      <c r="B192" s="72" t="s">
        <v>926</v>
      </c>
      <c r="C192" s="157" t="s">
        <v>43</v>
      </c>
      <c r="D192" s="157" t="s">
        <v>745</v>
      </c>
      <c r="E192" s="157" t="s">
        <v>746</v>
      </c>
      <c r="F192" s="157"/>
      <c r="G192" s="1">
        <v>2001</v>
      </c>
      <c r="H192" s="158">
        <v>167</v>
      </c>
      <c r="I192" s="158">
        <v>167</v>
      </c>
      <c r="J192" s="158">
        <v>167</v>
      </c>
      <c r="K192" s="158">
        <v>167</v>
      </c>
      <c r="L192" s="158">
        <v>167</v>
      </c>
      <c r="M192" s="158">
        <v>167</v>
      </c>
      <c r="N192" s="158">
        <v>167</v>
      </c>
      <c r="O192" s="158">
        <v>167</v>
      </c>
      <c r="P192" s="158">
        <v>167</v>
      </c>
      <c r="Q192" s="158">
        <v>167</v>
      </c>
    </row>
    <row r="193" spans="1:17" ht="12.75">
      <c r="A193" s="72" t="s">
        <v>465</v>
      </c>
      <c r="B193" s="72" t="s">
        <v>927</v>
      </c>
      <c r="C193" s="157" t="s">
        <v>43</v>
      </c>
      <c r="D193" s="157" t="s">
        <v>745</v>
      </c>
      <c r="E193" s="157" t="s">
        <v>746</v>
      </c>
      <c r="F193" s="157"/>
      <c r="G193" s="1">
        <v>2001</v>
      </c>
      <c r="H193" s="158">
        <v>164</v>
      </c>
      <c r="I193" s="158">
        <v>164</v>
      </c>
      <c r="J193" s="158">
        <v>164</v>
      </c>
      <c r="K193" s="158">
        <v>164</v>
      </c>
      <c r="L193" s="158">
        <v>164</v>
      </c>
      <c r="M193" s="158">
        <v>164</v>
      </c>
      <c r="N193" s="158">
        <v>164</v>
      </c>
      <c r="O193" s="158">
        <v>164</v>
      </c>
      <c r="P193" s="158">
        <v>164</v>
      </c>
      <c r="Q193" s="158">
        <v>164</v>
      </c>
    </row>
    <row r="194" spans="1:17" ht="12.75">
      <c r="A194" s="72" t="s">
        <v>466</v>
      </c>
      <c r="B194" s="72" t="s">
        <v>928</v>
      </c>
      <c r="C194" s="157" t="s">
        <v>43</v>
      </c>
      <c r="D194" s="157" t="s">
        <v>745</v>
      </c>
      <c r="E194" s="157" t="s">
        <v>746</v>
      </c>
      <c r="F194" s="157"/>
      <c r="G194" s="1">
        <v>2001</v>
      </c>
      <c r="H194" s="158">
        <v>184</v>
      </c>
      <c r="I194" s="158">
        <v>184</v>
      </c>
      <c r="J194" s="158">
        <v>184</v>
      </c>
      <c r="K194" s="158">
        <v>184</v>
      </c>
      <c r="L194" s="158">
        <v>184</v>
      </c>
      <c r="M194" s="158">
        <v>184</v>
      </c>
      <c r="N194" s="158">
        <v>184</v>
      </c>
      <c r="O194" s="158">
        <v>184</v>
      </c>
      <c r="P194" s="158">
        <v>184</v>
      </c>
      <c r="Q194" s="158">
        <v>184</v>
      </c>
    </row>
    <row r="195" spans="1:17" ht="12.75">
      <c r="A195" s="72" t="s">
        <v>454</v>
      </c>
      <c r="B195" s="72" t="s">
        <v>909</v>
      </c>
      <c r="C195" s="157" t="s">
        <v>195</v>
      </c>
      <c r="D195" s="157" t="s">
        <v>745</v>
      </c>
      <c r="E195" s="157" t="s">
        <v>756</v>
      </c>
      <c r="F195" s="157"/>
      <c r="G195" s="1">
        <v>2000</v>
      </c>
      <c r="H195" s="158">
        <v>166</v>
      </c>
      <c r="I195" s="158">
        <v>166</v>
      </c>
      <c r="J195" s="158">
        <v>166</v>
      </c>
      <c r="K195" s="158">
        <v>166</v>
      </c>
      <c r="L195" s="158">
        <v>166</v>
      </c>
      <c r="M195" s="158">
        <v>166</v>
      </c>
      <c r="N195" s="158">
        <v>166</v>
      </c>
      <c r="O195" s="158">
        <v>166</v>
      </c>
      <c r="P195" s="158">
        <v>166</v>
      </c>
      <c r="Q195" s="158">
        <v>166</v>
      </c>
    </row>
    <row r="196" spans="1:17" ht="12.75">
      <c r="A196" s="72" t="s">
        <v>455</v>
      </c>
      <c r="B196" s="72" t="s">
        <v>910</v>
      </c>
      <c r="C196" s="157" t="s">
        <v>195</v>
      </c>
      <c r="D196" s="157" t="s">
        <v>745</v>
      </c>
      <c r="E196" s="157" t="s">
        <v>756</v>
      </c>
      <c r="F196" s="157"/>
      <c r="G196" s="1">
        <v>2000</v>
      </c>
      <c r="H196" s="158">
        <v>166</v>
      </c>
      <c r="I196" s="158">
        <v>166</v>
      </c>
      <c r="J196" s="158">
        <v>166</v>
      </c>
      <c r="K196" s="158">
        <v>166</v>
      </c>
      <c r="L196" s="158">
        <v>166</v>
      </c>
      <c r="M196" s="158">
        <v>166</v>
      </c>
      <c r="N196" s="158">
        <v>166</v>
      </c>
      <c r="O196" s="158">
        <v>166</v>
      </c>
      <c r="P196" s="158">
        <v>166</v>
      </c>
      <c r="Q196" s="158">
        <v>166</v>
      </c>
    </row>
    <row r="197" spans="1:17" ht="12.75">
      <c r="A197" s="72" t="s">
        <v>456</v>
      </c>
      <c r="B197" s="72" t="s">
        <v>911</v>
      </c>
      <c r="C197" s="157" t="s">
        <v>195</v>
      </c>
      <c r="D197" s="157" t="s">
        <v>745</v>
      </c>
      <c r="E197" s="157" t="s">
        <v>756</v>
      </c>
      <c r="F197" s="157"/>
      <c r="G197" s="1">
        <v>2000</v>
      </c>
      <c r="H197" s="158">
        <v>166</v>
      </c>
      <c r="I197" s="158">
        <v>166</v>
      </c>
      <c r="J197" s="158">
        <v>166</v>
      </c>
      <c r="K197" s="158">
        <v>166</v>
      </c>
      <c r="L197" s="158">
        <v>166</v>
      </c>
      <c r="M197" s="158">
        <v>166</v>
      </c>
      <c r="N197" s="158">
        <v>166</v>
      </c>
      <c r="O197" s="158">
        <v>166</v>
      </c>
      <c r="P197" s="158">
        <v>166</v>
      </c>
      <c r="Q197" s="158">
        <v>166</v>
      </c>
    </row>
    <row r="198" spans="1:17" ht="12.75">
      <c r="A198" s="72" t="s">
        <v>457</v>
      </c>
      <c r="B198" s="72" t="s">
        <v>912</v>
      </c>
      <c r="C198" s="157" t="s">
        <v>195</v>
      </c>
      <c r="D198" s="157" t="s">
        <v>745</v>
      </c>
      <c r="E198" s="157" t="s">
        <v>756</v>
      </c>
      <c r="F198" s="157"/>
      <c r="G198" s="1">
        <v>2000</v>
      </c>
      <c r="H198" s="158">
        <v>166</v>
      </c>
      <c r="I198" s="158">
        <v>166</v>
      </c>
      <c r="J198" s="158">
        <v>166</v>
      </c>
      <c r="K198" s="158">
        <v>166</v>
      </c>
      <c r="L198" s="158">
        <v>166</v>
      </c>
      <c r="M198" s="158">
        <v>166</v>
      </c>
      <c r="N198" s="158">
        <v>166</v>
      </c>
      <c r="O198" s="158">
        <v>166</v>
      </c>
      <c r="P198" s="158">
        <v>166</v>
      </c>
      <c r="Q198" s="158">
        <v>166</v>
      </c>
    </row>
    <row r="199" spans="1:17" ht="12.75">
      <c r="A199" s="72" t="s">
        <v>458</v>
      </c>
      <c r="B199" s="72" t="s">
        <v>913</v>
      </c>
      <c r="C199" s="157" t="s">
        <v>195</v>
      </c>
      <c r="D199" s="157" t="s">
        <v>745</v>
      </c>
      <c r="E199" s="157" t="s">
        <v>756</v>
      </c>
      <c r="F199" s="157"/>
      <c r="G199" s="1">
        <v>2000</v>
      </c>
      <c r="H199" s="158">
        <v>204.3</v>
      </c>
      <c r="I199" s="158">
        <v>204.3</v>
      </c>
      <c r="J199" s="158">
        <v>204.3</v>
      </c>
      <c r="K199" s="158">
        <v>204.3</v>
      </c>
      <c r="L199" s="158">
        <v>204.3</v>
      </c>
      <c r="M199" s="158">
        <v>204.3</v>
      </c>
      <c r="N199" s="158">
        <v>204.3</v>
      </c>
      <c r="O199" s="158">
        <v>204.3</v>
      </c>
      <c r="P199" s="158">
        <v>204.3</v>
      </c>
      <c r="Q199" s="158">
        <v>204.3</v>
      </c>
    </row>
    <row r="200" spans="1:17" ht="12.75">
      <c r="A200" s="72" t="s">
        <v>459</v>
      </c>
      <c r="B200" s="72" t="s">
        <v>914</v>
      </c>
      <c r="C200" s="157" t="s">
        <v>195</v>
      </c>
      <c r="D200" s="157" t="s">
        <v>745</v>
      </c>
      <c r="E200" s="157" t="s">
        <v>756</v>
      </c>
      <c r="F200" s="157"/>
      <c r="G200" s="1">
        <v>2000</v>
      </c>
      <c r="H200" s="158">
        <v>204.3</v>
      </c>
      <c r="I200" s="158">
        <v>204.3</v>
      </c>
      <c r="J200" s="158">
        <v>204.3</v>
      </c>
      <c r="K200" s="158">
        <v>204.3</v>
      </c>
      <c r="L200" s="158">
        <v>204.3</v>
      </c>
      <c r="M200" s="158">
        <v>204.3</v>
      </c>
      <c r="N200" s="158">
        <v>204.3</v>
      </c>
      <c r="O200" s="158">
        <v>204.3</v>
      </c>
      <c r="P200" s="158">
        <v>204.3</v>
      </c>
      <c r="Q200" s="158">
        <v>204.3</v>
      </c>
    </row>
    <row r="201" spans="1:17" ht="12.75">
      <c r="A201" s="72" t="s">
        <v>470</v>
      </c>
      <c r="B201" s="72" t="s">
        <v>932</v>
      </c>
      <c r="C201" s="157" t="s">
        <v>57</v>
      </c>
      <c r="D201" s="157" t="s">
        <v>440</v>
      </c>
      <c r="E201" s="72" t="s">
        <v>746</v>
      </c>
      <c r="F201" s="157"/>
      <c r="G201" s="1">
        <v>1951</v>
      </c>
      <c r="H201" s="158">
        <v>21</v>
      </c>
      <c r="I201" s="158">
        <v>21</v>
      </c>
      <c r="J201" s="158">
        <v>21</v>
      </c>
      <c r="K201" s="158">
        <v>21</v>
      </c>
      <c r="L201" s="158">
        <v>21</v>
      </c>
      <c r="M201" s="158">
        <v>21</v>
      </c>
      <c r="N201" s="158">
        <v>21</v>
      </c>
      <c r="O201" s="158">
        <v>21</v>
      </c>
      <c r="P201" s="158">
        <v>21</v>
      </c>
      <c r="Q201" s="158">
        <v>21</v>
      </c>
    </row>
    <row r="202" spans="1:17" ht="12.75">
      <c r="A202" s="72" t="s">
        <v>471</v>
      </c>
      <c r="B202" s="72" t="s">
        <v>933</v>
      </c>
      <c r="C202" s="157" t="s">
        <v>57</v>
      </c>
      <c r="D202" s="157" t="s">
        <v>440</v>
      </c>
      <c r="E202" s="72" t="s">
        <v>746</v>
      </c>
      <c r="F202" s="157"/>
      <c r="G202" s="1">
        <v>1951</v>
      </c>
      <c r="H202" s="158">
        <v>21</v>
      </c>
      <c r="I202" s="158">
        <v>21</v>
      </c>
      <c r="J202" s="158">
        <v>21</v>
      </c>
      <c r="K202" s="158">
        <v>21</v>
      </c>
      <c r="L202" s="158">
        <v>21</v>
      </c>
      <c r="M202" s="158">
        <v>21</v>
      </c>
      <c r="N202" s="158">
        <v>21</v>
      </c>
      <c r="O202" s="158">
        <v>21</v>
      </c>
      <c r="P202" s="158">
        <v>21</v>
      </c>
      <c r="Q202" s="158">
        <v>21</v>
      </c>
    </row>
    <row r="203" spans="1:17" ht="12.75">
      <c r="A203" s="72" t="s">
        <v>472</v>
      </c>
      <c r="B203" s="72" t="s">
        <v>934</v>
      </c>
      <c r="C203" s="157" t="s">
        <v>255</v>
      </c>
      <c r="D203" s="157" t="s">
        <v>440</v>
      </c>
      <c r="E203" s="72" t="s">
        <v>746</v>
      </c>
      <c r="F203" s="157"/>
      <c r="G203" s="1">
        <v>1941</v>
      </c>
      <c r="H203" s="158">
        <v>36</v>
      </c>
      <c r="I203" s="158">
        <v>36</v>
      </c>
      <c r="J203" s="158">
        <v>36</v>
      </c>
      <c r="K203" s="158">
        <v>36</v>
      </c>
      <c r="L203" s="158">
        <v>36</v>
      </c>
      <c r="M203" s="158">
        <v>36</v>
      </c>
      <c r="N203" s="158">
        <v>36</v>
      </c>
      <c r="O203" s="158">
        <v>36</v>
      </c>
      <c r="P203" s="158">
        <v>36</v>
      </c>
      <c r="Q203" s="158">
        <v>36</v>
      </c>
    </row>
    <row r="204" spans="1:17" ht="12.75">
      <c r="A204" s="72" t="s">
        <v>473</v>
      </c>
      <c r="B204" s="72" t="s">
        <v>935</v>
      </c>
      <c r="C204" s="157" t="s">
        <v>255</v>
      </c>
      <c r="D204" s="157" t="s">
        <v>440</v>
      </c>
      <c r="E204" s="72" t="s">
        <v>746</v>
      </c>
      <c r="F204" s="157"/>
      <c r="G204" s="1">
        <v>1941</v>
      </c>
      <c r="H204" s="158">
        <v>36</v>
      </c>
      <c r="I204" s="158">
        <v>36</v>
      </c>
      <c r="J204" s="158">
        <v>36</v>
      </c>
      <c r="K204" s="158">
        <v>36</v>
      </c>
      <c r="L204" s="158">
        <v>36</v>
      </c>
      <c r="M204" s="158">
        <v>36</v>
      </c>
      <c r="N204" s="158">
        <v>36</v>
      </c>
      <c r="O204" s="158">
        <v>36</v>
      </c>
      <c r="P204" s="158">
        <v>36</v>
      </c>
      <c r="Q204" s="158">
        <v>36</v>
      </c>
    </row>
    <row r="205" spans="1:17" ht="12.75">
      <c r="A205" s="72" t="s">
        <v>474</v>
      </c>
      <c r="B205" s="72" t="s">
        <v>936</v>
      </c>
      <c r="C205" s="157" t="s">
        <v>255</v>
      </c>
      <c r="D205" s="157" t="s">
        <v>440</v>
      </c>
      <c r="E205" s="72" t="s">
        <v>746</v>
      </c>
      <c r="F205" s="157"/>
      <c r="G205" s="1">
        <v>1941</v>
      </c>
      <c r="H205" s="158">
        <v>29</v>
      </c>
      <c r="I205" s="158">
        <v>29</v>
      </c>
      <c r="J205" s="158">
        <v>29</v>
      </c>
      <c r="K205" s="158">
        <v>29</v>
      </c>
      <c r="L205" s="158">
        <v>29</v>
      </c>
      <c r="M205" s="158">
        <v>29</v>
      </c>
      <c r="N205" s="158">
        <v>29</v>
      </c>
      <c r="O205" s="158">
        <v>29</v>
      </c>
      <c r="P205" s="158">
        <v>29</v>
      </c>
      <c r="Q205" s="158">
        <v>29</v>
      </c>
    </row>
    <row r="206" spans="1:17" ht="12.75">
      <c r="A206" s="72" t="s">
        <v>487</v>
      </c>
      <c r="B206" s="72" t="s">
        <v>958</v>
      </c>
      <c r="C206" s="157" t="s">
        <v>80</v>
      </c>
      <c r="D206" s="157" t="s">
        <v>745</v>
      </c>
      <c r="E206" s="72" t="s">
        <v>756</v>
      </c>
      <c r="F206" s="157"/>
      <c r="G206" s="1">
        <v>1956</v>
      </c>
      <c r="H206" s="158">
        <v>120</v>
      </c>
      <c r="I206" s="158">
        <v>120</v>
      </c>
      <c r="J206" s="158">
        <v>120</v>
      </c>
      <c r="K206" s="158">
        <v>120</v>
      </c>
      <c r="L206" s="158">
        <v>120</v>
      </c>
      <c r="M206" s="158">
        <v>120</v>
      </c>
      <c r="N206" s="158">
        <v>120</v>
      </c>
      <c r="O206" s="158">
        <v>120</v>
      </c>
      <c r="P206" s="158">
        <v>120</v>
      </c>
      <c r="Q206" s="158">
        <v>120</v>
      </c>
    </row>
    <row r="207" spans="1:17" ht="12.75">
      <c r="A207" s="72" t="s">
        <v>488</v>
      </c>
      <c r="B207" s="72" t="s">
        <v>959</v>
      </c>
      <c r="C207" s="157" t="s">
        <v>80</v>
      </c>
      <c r="D207" s="157" t="s">
        <v>745</v>
      </c>
      <c r="E207" s="72" t="s">
        <v>756</v>
      </c>
      <c r="F207" s="157"/>
      <c r="G207" s="1">
        <v>1958</v>
      </c>
      <c r="H207" s="158">
        <v>115</v>
      </c>
      <c r="I207" s="158">
        <v>115</v>
      </c>
      <c r="J207" s="158">
        <v>115</v>
      </c>
      <c r="K207" s="158">
        <v>115</v>
      </c>
      <c r="L207" s="158">
        <v>115</v>
      </c>
      <c r="M207" s="158">
        <v>115</v>
      </c>
      <c r="N207" s="158">
        <v>115</v>
      </c>
      <c r="O207" s="158">
        <v>115</v>
      </c>
      <c r="P207" s="158">
        <v>115</v>
      </c>
      <c r="Q207" s="158">
        <v>115</v>
      </c>
    </row>
    <row r="208" spans="1:17" ht="12.75">
      <c r="A208" s="72" t="s">
        <v>489</v>
      </c>
      <c r="B208" s="72" t="s">
        <v>960</v>
      </c>
      <c r="C208" s="157" t="s">
        <v>80</v>
      </c>
      <c r="D208" s="157" t="s">
        <v>745</v>
      </c>
      <c r="E208" s="72" t="s">
        <v>756</v>
      </c>
      <c r="F208" s="157"/>
      <c r="G208" s="1">
        <v>1967</v>
      </c>
      <c r="H208" s="158">
        <v>565</v>
      </c>
      <c r="I208" s="158">
        <v>565</v>
      </c>
      <c r="J208" s="158">
        <v>565</v>
      </c>
      <c r="K208" s="158">
        <v>565</v>
      </c>
      <c r="L208" s="158">
        <v>565</v>
      </c>
      <c r="M208" s="158">
        <v>565</v>
      </c>
      <c r="N208" s="158">
        <v>565</v>
      </c>
      <c r="O208" s="158">
        <v>565</v>
      </c>
      <c r="P208" s="158">
        <v>565</v>
      </c>
      <c r="Q208" s="158">
        <v>565</v>
      </c>
    </row>
    <row r="209" spans="1:17" ht="12.75">
      <c r="A209" s="72" t="s">
        <v>478</v>
      </c>
      <c r="B209" s="72" t="s">
        <v>942</v>
      </c>
      <c r="C209" s="157" t="s">
        <v>91</v>
      </c>
      <c r="D209" s="157" t="s">
        <v>745</v>
      </c>
      <c r="E209" s="72" t="s">
        <v>756</v>
      </c>
      <c r="F209" s="157"/>
      <c r="G209" s="1">
        <v>2001</v>
      </c>
      <c r="H209" s="158">
        <v>216</v>
      </c>
      <c r="I209" s="158">
        <v>216</v>
      </c>
      <c r="J209" s="158">
        <v>216</v>
      </c>
      <c r="K209" s="158">
        <v>216</v>
      </c>
      <c r="L209" s="158">
        <v>216</v>
      </c>
      <c r="M209" s="158">
        <v>216</v>
      </c>
      <c r="N209" s="158">
        <v>216</v>
      </c>
      <c r="O209" s="158">
        <v>216</v>
      </c>
      <c r="P209" s="158">
        <v>216</v>
      </c>
      <c r="Q209" s="158">
        <v>216</v>
      </c>
    </row>
    <row r="210" spans="1:17" ht="12.75">
      <c r="A210" s="72" t="s">
        <v>479</v>
      </c>
      <c r="B210" s="72" t="s">
        <v>943</v>
      </c>
      <c r="C210" s="157" t="s">
        <v>91</v>
      </c>
      <c r="D210" s="157" t="s">
        <v>745</v>
      </c>
      <c r="E210" s="72" t="s">
        <v>756</v>
      </c>
      <c r="F210" s="157"/>
      <c r="G210" s="1">
        <v>2001</v>
      </c>
      <c r="H210" s="158">
        <v>216</v>
      </c>
      <c r="I210" s="158">
        <v>216</v>
      </c>
      <c r="J210" s="158">
        <v>216</v>
      </c>
      <c r="K210" s="158">
        <v>216</v>
      </c>
      <c r="L210" s="158">
        <v>216</v>
      </c>
      <c r="M210" s="158">
        <v>216</v>
      </c>
      <c r="N210" s="158">
        <v>216</v>
      </c>
      <c r="O210" s="158">
        <v>216</v>
      </c>
      <c r="P210" s="158">
        <v>216</v>
      </c>
      <c r="Q210" s="158">
        <v>216</v>
      </c>
    </row>
    <row r="211" spans="1:17" ht="12.75">
      <c r="A211" s="72" t="s">
        <v>480</v>
      </c>
      <c r="B211" s="72" t="s">
        <v>944</v>
      </c>
      <c r="C211" s="157" t="s">
        <v>91</v>
      </c>
      <c r="D211" s="157" t="s">
        <v>745</v>
      </c>
      <c r="E211" s="72" t="s">
        <v>756</v>
      </c>
      <c r="F211" s="157"/>
      <c r="G211" s="1">
        <v>2001</v>
      </c>
      <c r="H211" s="158">
        <v>216</v>
      </c>
      <c r="I211" s="158">
        <v>216</v>
      </c>
      <c r="J211" s="158">
        <v>216</v>
      </c>
      <c r="K211" s="158">
        <v>216</v>
      </c>
      <c r="L211" s="158">
        <v>216</v>
      </c>
      <c r="M211" s="158">
        <v>216</v>
      </c>
      <c r="N211" s="158">
        <v>216</v>
      </c>
      <c r="O211" s="158">
        <v>216</v>
      </c>
      <c r="P211" s="158">
        <v>216</v>
      </c>
      <c r="Q211" s="158">
        <v>216</v>
      </c>
    </row>
    <row r="212" spans="1:17" ht="12.75">
      <c r="A212" s="72" t="s">
        <v>481</v>
      </c>
      <c r="B212" s="72" t="s">
        <v>945</v>
      </c>
      <c r="C212" s="157" t="s">
        <v>91</v>
      </c>
      <c r="D212" s="157" t="s">
        <v>745</v>
      </c>
      <c r="E212" s="72" t="s">
        <v>756</v>
      </c>
      <c r="F212" s="157"/>
      <c r="G212" s="1">
        <v>2001</v>
      </c>
      <c r="H212" s="158">
        <v>216</v>
      </c>
      <c r="I212" s="158">
        <v>216</v>
      </c>
      <c r="J212" s="158">
        <v>216</v>
      </c>
      <c r="K212" s="158">
        <v>216</v>
      </c>
      <c r="L212" s="158">
        <v>216</v>
      </c>
      <c r="M212" s="158">
        <v>216</v>
      </c>
      <c r="N212" s="158">
        <v>216</v>
      </c>
      <c r="O212" s="158">
        <v>216</v>
      </c>
      <c r="P212" s="158">
        <v>216</v>
      </c>
      <c r="Q212" s="158">
        <v>216</v>
      </c>
    </row>
    <row r="213" spans="1:17" ht="12.75">
      <c r="A213" s="72" t="s">
        <v>482</v>
      </c>
      <c r="B213" s="72" t="s">
        <v>946</v>
      </c>
      <c r="C213" s="157" t="s">
        <v>91</v>
      </c>
      <c r="D213" s="157" t="s">
        <v>745</v>
      </c>
      <c r="E213" s="72" t="s">
        <v>756</v>
      </c>
      <c r="F213" s="157"/>
      <c r="G213" s="1">
        <v>2002</v>
      </c>
      <c r="H213" s="158">
        <v>225</v>
      </c>
      <c r="I213" s="158">
        <v>225</v>
      </c>
      <c r="J213" s="158">
        <v>225</v>
      </c>
      <c r="K213" s="158">
        <v>225</v>
      </c>
      <c r="L213" s="158">
        <v>225</v>
      </c>
      <c r="M213" s="158">
        <v>225</v>
      </c>
      <c r="N213" s="158">
        <v>225</v>
      </c>
      <c r="O213" s="158">
        <v>225</v>
      </c>
      <c r="P213" s="158">
        <v>225</v>
      </c>
      <c r="Q213" s="158">
        <v>225</v>
      </c>
    </row>
    <row r="214" spans="1:17" ht="12.75">
      <c r="A214" s="72" t="s">
        <v>483</v>
      </c>
      <c r="B214" s="72" t="s">
        <v>947</v>
      </c>
      <c r="C214" s="157" t="s">
        <v>91</v>
      </c>
      <c r="D214" s="157" t="s">
        <v>745</v>
      </c>
      <c r="E214" s="72" t="s">
        <v>756</v>
      </c>
      <c r="F214" s="157"/>
      <c r="G214" s="1">
        <v>2002</v>
      </c>
      <c r="H214" s="158">
        <v>225</v>
      </c>
      <c r="I214" s="158">
        <v>225</v>
      </c>
      <c r="J214" s="158">
        <v>225</v>
      </c>
      <c r="K214" s="158">
        <v>225</v>
      </c>
      <c r="L214" s="158">
        <v>225</v>
      </c>
      <c r="M214" s="158">
        <v>225</v>
      </c>
      <c r="N214" s="158">
        <v>225</v>
      </c>
      <c r="O214" s="158">
        <v>225</v>
      </c>
      <c r="P214" s="158">
        <v>225</v>
      </c>
      <c r="Q214" s="158">
        <v>225</v>
      </c>
    </row>
    <row r="215" spans="1:17" ht="12.75">
      <c r="A215" s="72" t="s">
        <v>677</v>
      </c>
      <c r="B215" s="72" t="s">
        <v>951</v>
      </c>
      <c r="C215" s="157" t="s">
        <v>216</v>
      </c>
      <c r="D215" s="157" t="s">
        <v>745</v>
      </c>
      <c r="E215" s="72" t="s">
        <v>786</v>
      </c>
      <c r="F215" s="157"/>
      <c r="G215" s="1">
        <v>1988</v>
      </c>
      <c r="H215" s="158">
        <v>68</v>
      </c>
      <c r="I215" s="158">
        <v>68</v>
      </c>
      <c r="J215" s="158">
        <v>68</v>
      </c>
      <c r="K215" s="158">
        <v>68</v>
      </c>
      <c r="L215" s="158">
        <v>68</v>
      </c>
      <c r="M215" s="158">
        <v>68</v>
      </c>
      <c r="N215" s="158">
        <v>68</v>
      </c>
      <c r="O215" s="158">
        <v>68</v>
      </c>
      <c r="P215" s="158">
        <v>68</v>
      </c>
      <c r="Q215" s="158">
        <v>68</v>
      </c>
    </row>
    <row r="216" spans="1:17" ht="12.75">
      <c r="A216" s="72" t="s">
        <v>678</v>
      </c>
      <c r="B216" s="72" t="s">
        <v>952</v>
      </c>
      <c r="C216" s="157" t="s">
        <v>216</v>
      </c>
      <c r="D216" s="157" t="s">
        <v>745</v>
      </c>
      <c r="E216" s="72" t="s">
        <v>786</v>
      </c>
      <c r="F216" s="157"/>
      <c r="G216" s="1">
        <v>1988</v>
      </c>
      <c r="H216" s="158">
        <v>68</v>
      </c>
      <c r="I216" s="158">
        <v>68</v>
      </c>
      <c r="J216" s="158">
        <v>68</v>
      </c>
      <c r="K216" s="158">
        <v>68</v>
      </c>
      <c r="L216" s="158">
        <v>68</v>
      </c>
      <c r="M216" s="158">
        <v>68</v>
      </c>
      <c r="N216" s="158">
        <v>68</v>
      </c>
      <c r="O216" s="158">
        <v>68</v>
      </c>
      <c r="P216" s="158">
        <v>68</v>
      </c>
      <c r="Q216" s="158">
        <v>68</v>
      </c>
    </row>
    <row r="217" spans="1:17" ht="12.75">
      <c r="A217" s="72" t="s">
        <v>679</v>
      </c>
      <c r="B217" s="72" t="s">
        <v>953</v>
      </c>
      <c r="C217" s="157" t="s">
        <v>216</v>
      </c>
      <c r="D217" s="157" t="s">
        <v>745</v>
      </c>
      <c r="E217" s="72" t="s">
        <v>786</v>
      </c>
      <c r="F217" s="157"/>
      <c r="G217" s="1">
        <v>1988</v>
      </c>
      <c r="H217" s="158">
        <v>68</v>
      </c>
      <c r="I217" s="158">
        <v>68</v>
      </c>
      <c r="J217" s="158">
        <v>68</v>
      </c>
      <c r="K217" s="158">
        <v>68</v>
      </c>
      <c r="L217" s="158">
        <v>68</v>
      </c>
      <c r="M217" s="158">
        <v>68</v>
      </c>
      <c r="N217" s="158">
        <v>68</v>
      </c>
      <c r="O217" s="158">
        <v>68</v>
      </c>
      <c r="P217" s="158">
        <v>68</v>
      </c>
      <c r="Q217" s="158">
        <v>68</v>
      </c>
    </row>
    <row r="218" spans="1:17" ht="12.75">
      <c r="A218" s="72" t="s">
        <v>680</v>
      </c>
      <c r="B218" s="72" t="s">
        <v>954</v>
      </c>
      <c r="C218" s="157" t="s">
        <v>216</v>
      </c>
      <c r="D218" s="157" t="s">
        <v>745</v>
      </c>
      <c r="E218" s="72" t="s">
        <v>786</v>
      </c>
      <c r="F218" s="157"/>
      <c r="G218" s="1">
        <v>1988</v>
      </c>
      <c r="H218" s="158">
        <v>68</v>
      </c>
      <c r="I218" s="158">
        <v>68</v>
      </c>
      <c r="J218" s="158">
        <v>68</v>
      </c>
      <c r="K218" s="158">
        <v>68</v>
      </c>
      <c r="L218" s="158">
        <v>68</v>
      </c>
      <c r="M218" s="158">
        <v>68</v>
      </c>
      <c r="N218" s="158">
        <v>68</v>
      </c>
      <c r="O218" s="158">
        <v>68</v>
      </c>
      <c r="P218" s="158">
        <v>68</v>
      </c>
      <c r="Q218" s="158">
        <v>68</v>
      </c>
    </row>
    <row r="219" spans="1:17" ht="12.75">
      <c r="A219" s="72" t="s">
        <v>681</v>
      </c>
      <c r="B219" s="72" t="s">
        <v>955</v>
      </c>
      <c r="C219" s="157" t="s">
        <v>216</v>
      </c>
      <c r="D219" s="157" t="s">
        <v>745</v>
      </c>
      <c r="E219" s="72" t="s">
        <v>786</v>
      </c>
      <c r="F219" s="157"/>
      <c r="G219" s="1">
        <v>1988</v>
      </c>
      <c r="H219" s="158">
        <v>68</v>
      </c>
      <c r="I219" s="158">
        <v>68</v>
      </c>
      <c r="J219" s="158">
        <v>68</v>
      </c>
      <c r="K219" s="158">
        <v>68</v>
      </c>
      <c r="L219" s="158">
        <v>68</v>
      </c>
      <c r="M219" s="158">
        <v>68</v>
      </c>
      <c r="N219" s="158">
        <v>68</v>
      </c>
      <c r="O219" s="158">
        <v>68</v>
      </c>
      <c r="P219" s="158">
        <v>68</v>
      </c>
      <c r="Q219" s="158">
        <v>68</v>
      </c>
    </row>
    <row r="220" spans="1:17" ht="12.75">
      <c r="A220" s="72" t="s">
        <v>956</v>
      </c>
      <c r="B220" s="72" t="s">
        <v>957</v>
      </c>
      <c r="C220" s="157" t="s">
        <v>216</v>
      </c>
      <c r="D220" s="157" t="s">
        <v>745</v>
      </c>
      <c r="E220" s="72" t="s">
        <v>786</v>
      </c>
      <c r="F220" s="157"/>
      <c r="G220" s="1">
        <v>1988</v>
      </c>
      <c r="H220" s="158">
        <v>67</v>
      </c>
      <c r="I220" s="158">
        <v>67</v>
      </c>
      <c r="J220" s="158">
        <v>67</v>
      </c>
      <c r="K220" s="158">
        <v>67</v>
      </c>
      <c r="L220" s="158">
        <v>67</v>
      </c>
      <c r="M220" s="158">
        <v>67</v>
      </c>
      <c r="N220" s="158">
        <v>67</v>
      </c>
      <c r="O220" s="158">
        <v>67</v>
      </c>
      <c r="P220" s="158">
        <v>67</v>
      </c>
      <c r="Q220" s="158">
        <v>67</v>
      </c>
    </row>
    <row r="221" spans="1:17" ht="12.75">
      <c r="A221" s="72" t="s">
        <v>507</v>
      </c>
      <c r="B221" s="72" t="s">
        <v>1019</v>
      </c>
      <c r="C221" s="157" t="s">
        <v>224</v>
      </c>
      <c r="D221" s="157" t="s">
        <v>745</v>
      </c>
      <c r="E221" s="72" t="s">
        <v>756</v>
      </c>
      <c r="F221" s="157"/>
      <c r="G221" s="1">
        <v>2000</v>
      </c>
      <c r="H221" s="158">
        <v>75</v>
      </c>
      <c r="I221" s="158">
        <v>75</v>
      </c>
      <c r="J221" s="158">
        <v>75</v>
      </c>
      <c r="K221" s="158">
        <v>75</v>
      </c>
      <c r="L221" s="158">
        <v>75</v>
      </c>
      <c r="M221" s="158">
        <v>75</v>
      </c>
      <c r="N221" s="158">
        <v>75</v>
      </c>
      <c r="O221" s="158">
        <v>75</v>
      </c>
      <c r="P221" s="158">
        <v>75</v>
      </c>
      <c r="Q221" s="158">
        <v>75</v>
      </c>
    </row>
    <row r="222" spans="1:17" ht="12.75">
      <c r="A222" s="72" t="s">
        <v>508</v>
      </c>
      <c r="B222" s="72" t="s">
        <v>1020</v>
      </c>
      <c r="C222" s="157" t="s">
        <v>224</v>
      </c>
      <c r="D222" s="157" t="s">
        <v>745</v>
      </c>
      <c r="E222" s="72" t="s">
        <v>756</v>
      </c>
      <c r="F222" s="157"/>
      <c r="G222" s="1">
        <v>2000</v>
      </c>
      <c r="H222" s="158">
        <v>120</v>
      </c>
      <c r="I222" s="158">
        <v>120</v>
      </c>
      <c r="J222" s="158">
        <v>120</v>
      </c>
      <c r="K222" s="158">
        <v>120</v>
      </c>
      <c r="L222" s="158">
        <v>120</v>
      </c>
      <c r="M222" s="158">
        <v>120</v>
      </c>
      <c r="N222" s="158">
        <v>120</v>
      </c>
      <c r="O222" s="158">
        <v>120</v>
      </c>
      <c r="P222" s="158">
        <v>120</v>
      </c>
      <c r="Q222" s="158">
        <v>120</v>
      </c>
    </row>
    <row r="223" spans="1:17" ht="12.75">
      <c r="A223" s="72" t="s">
        <v>509</v>
      </c>
      <c r="B223" s="72" t="s">
        <v>1021</v>
      </c>
      <c r="C223" s="157" t="s">
        <v>224</v>
      </c>
      <c r="D223" s="157" t="s">
        <v>745</v>
      </c>
      <c r="E223" s="72" t="s">
        <v>756</v>
      </c>
      <c r="F223" s="157"/>
      <c r="G223" s="1">
        <v>2000</v>
      </c>
      <c r="H223" s="158">
        <v>208</v>
      </c>
      <c r="I223" s="158">
        <v>208</v>
      </c>
      <c r="J223" s="158">
        <v>208</v>
      </c>
      <c r="K223" s="158">
        <v>208</v>
      </c>
      <c r="L223" s="158">
        <v>208</v>
      </c>
      <c r="M223" s="158">
        <v>208</v>
      </c>
      <c r="N223" s="158">
        <v>208</v>
      </c>
      <c r="O223" s="158">
        <v>208</v>
      </c>
      <c r="P223" s="158">
        <v>208</v>
      </c>
      <c r="Q223" s="158">
        <v>208</v>
      </c>
    </row>
    <row r="224" spans="1:17" ht="12.75">
      <c r="A224" s="72" t="s">
        <v>510</v>
      </c>
      <c r="B224" s="72" t="s">
        <v>1022</v>
      </c>
      <c r="C224" s="157" t="s">
        <v>224</v>
      </c>
      <c r="D224" s="157" t="s">
        <v>745</v>
      </c>
      <c r="E224" s="72" t="s">
        <v>756</v>
      </c>
      <c r="F224" s="157"/>
      <c r="G224" s="1">
        <v>2000</v>
      </c>
      <c r="H224" s="158">
        <v>104</v>
      </c>
      <c r="I224" s="158">
        <v>104</v>
      </c>
      <c r="J224" s="158">
        <v>104</v>
      </c>
      <c r="K224" s="158">
        <v>104</v>
      </c>
      <c r="L224" s="158">
        <v>104</v>
      </c>
      <c r="M224" s="158">
        <v>104</v>
      </c>
      <c r="N224" s="158">
        <v>104</v>
      </c>
      <c r="O224" s="158">
        <v>104</v>
      </c>
      <c r="P224" s="158">
        <v>104</v>
      </c>
      <c r="Q224" s="158">
        <v>104</v>
      </c>
    </row>
    <row r="225" spans="1:17" ht="12.75">
      <c r="A225" s="72" t="s">
        <v>511</v>
      </c>
      <c r="B225" s="72" t="s">
        <v>1023</v>
      </c>
      <c r="C225" s="157" t="s">
        <v>224</v>
      </c>
      <c r="D225" s="157" t="s">
        <v>745</v>
      </c>
      <c r="E225" s="72" t="s">
        <v>756</v>
      </c>
      <c r="F225" s="157"/>
      <c r="G225" s="1">
        <v>2000</v>
      </c>
      <c r="H225" s="158">
        <v>104</v>
      </c>
      <c r="I225" s="158">
        <v>104</v>
      </c>
      <c r="J225" s="158">
        <v>104</v>
      </c>
      <c r="K225" s="158">
        <v>104</v>
      </c>
      <c r="L225" s="158">
        <v>104</v>
      </c>
      <c r="M225" s="158">
        <v>104</v>
      </c>
      <c r="N225" s="158">
        <v>104</v>
      </c>
      <c r="O225" s="158">
        <v>104</v>
      </c>
      <c r="P225" s="158">
        <v>104</v>
      </c>
      <c r="Q225" s="158">
        <v>104</v>
      </c>
    </row>
    <row r="226" spans="1:17" ht="12.75">
      <c r="A226" s="72" t="s">
        <v>475</v>
      </c>
      <c r="B226" s="72" t="s">
        <v>937</v>
      </c>
      <c r="C226" s="157" t="s">
        <v>237</v>
      </c>
      <c r="D226" s="157" t="s">
        <v>728</v>
      </c>
      <c r="E226" s="72" t="s">
        <v>756</v>
      </c>
      <c r="F226" s="157"/>
      <c r="G226" s="1">
        <v>1977</v>
      </c>
      <c r="H226" s="158">
        <v>805</v>
      </c>
      <c r="I226" s="158">
        <v>805</v>
      </c>
      <c r="J226" s="158">
        <v>805</v>
      </c>
      <c r="K226" s="158">
        <v>805</v>
      </c>
      <c r="L226" s="158">
        <v>805</v>
      </c>
      <c r="M226" s="158">
        <v>805</v>
      </c>
      <c r="N226" s="158">
        <v>805</v>
      </c>
      <c r="O226" s="158">
        <v>805</v>
      </c>
      <c r="P226" s="158">
        <v>805</v>
      </c>
      <c r="Q226" s="158">
        <v>805</v>
      </c>
    </row>
    <row r="227" spans="1:17" ht="12.75">
      <c r="A227" s="72" t="s">
        <v>476</v>
      </c>
      <c r="B227" s="72" t="s">
        <v>938</v>
      </c>
      <c r="C227" s="157" t="s">
        <v>237</v>
      </c>
      <c r="D227" s="157" t="s">
        <v>728</v>
      </c>
      <c r="E227" s="72" t="s">
        <v>756</v>
      </c>
      <c r="F227" s="157"/>
      <c r="G227" s="1">
        <v>1978</v>
      </c>
      <c r="H227" s="158">
        <v>810</v>
      </c>
      <c r="I227" s="158">
        <v>810</v>
      </c>
      <c r="J227" s="158">
        <v>810</v>
      </c>
      <c r="K227" s="158">
        <v>810</v>
      </c>
      <c r="L227" s="158">
        <v>810</v>
      </c>
      <c r="M227" s="158">
        <v>810</v>
      </c>
      <c r="N227" s="158">
        <v>810</v>
      </c>
      <c r="O227" s="158">
        <v>810</v>
      </c>
      <c r="P227" s="158">
        <v>810</v>
      </c>
      <c r="Q227" s="158">
        <v>810</v>
      </c>
    </row>
    <row r="228" spans="1:17" ht="12.75">
      <c r="A228" s="72" t="s">
        <v>477</v>
      </c>
      <c r="B228" s="72" t="s">
        <v>939</v>
      </c>
      <c r="C228" s="157" t="s">
        <v>237</v>
      </c>
      <c r="D228" s="157" t="s">
        <v>728</v>
      </c>
      <c r="E228" s="72" t="s">
        <v>756</v>
      </c>
      <c r="F228" s="157"/>
      <c r="G228" s="1">
        <v>1979</v>
      </c>
      <c r="H228" s="158">
        <v>810</v>
      </c>
      <c r="I228" s="158">
        <v>810</v>
      </c>
      <c r="J228" s="158">
        <v>810</v>
      </c>
      <c r="K228" s="158">
        <v>810</v>
      </c>
      <c r="L228" s="158">
        <v>810</v>
      </c>
      <c r="M228" s="158">
        <v>810</v>
      </c>
      <c r="N228" s="158">
        <v>810</v>
      </c>
      <c r="O228" s="158">
        <v>810</v>
      </c>
      <c r="P228" s="158">
        <v>810</v>
      </c>
      <c r="Q228" s="158">
        <v>810</v>
      </c>
    </row>
    <row r="229" spans="1:17" ht="12.75">
      <c r="A229" s="72" t="s">
        <v>484</v>
      </c>
      <c r="B229" s="72" t="s">
        <v>948</v>
      </c>
      <c r="C229" s="157" t="s">
        <v>150</v>
      </c>
      <c r="D229" s="157" t="s">
        <v>728</v>
      </c>
      <c r="E229" s="72" t="s">
        <v>756</v>
      </c>
      <c r="F229" s="157"/>
      <c r="G229" s="1">
        <v>1974</v>
      </c>
      <c r="H229" s="158">
        <v>565</v>
      </c>
      <c r="I229" s="158">
        <v>565</v>
      </c>
      <c r="J229" s="158">
        <v>565</v>
      </c>
      <c r="K229" s="158">
        <v>565</v>
      </c>
      <c r="L229" s="158">
        <v>565</v>
      </c>
      <c r="M229" s="158">
        <v>565</v>
      </c>
      <c r="N229" s="158">
        <v>565</v>
      </c>
      <c r="O229" s="158">
        <v>565</v>
      </c>
      <c r="P229" s="158">
        <v>565</v>
      </c>
      <c r="Q229" s="158">
        <v>565</v>
      </c>
    </row>
    <row r="230" spans="1:17" ht="12.75">
      <c r="A230" s="72" t="s">
        <v>485</v>
      </c>
      <c r="B230" s="72" t="s">
        <v>949</v>
      </c>
      <c r="C230" s="157" t="s">
        <v>150</v>
      </c>
      <c r="D230" s="157" t="s">
        <v>728</v>
      </c>
      <c r="E230" s="72" t="s">
        <v>756</v>
      </c>
      <c r="F230" s="157"/>
      <c r="G230" s="1">
        <v>1975</v>
      </c>
      <c r="H230" s="158">
        <v>565</v>
      </c>
      <c r="I230" s="158">
        <v>565</v>
      </c>
      <c r="J230" s="158">
        <v>565</v>
      </c>
      <c r="K230" s="158">
        <v>565</v>
      </c>
      <c r="L230" s="158">
        <v>565</v>
      </c>
      <c r="M230" s="158">
        <v>565</v>
      </c>
      <c r="N230" s="158">
        <v>565</v>
      </c>
      <c r="O230" s="158">
        <v>565</v>
      </c>
      <c r="P230" s="158">
        <v>565</v>
      </c>
      <c r="Q230" s="158">
        <v>565</v>
      </c>
    </row>
    <row r="231" spans="1:17" ht="12.75">
      <c r="A231" s="72" t="s">
        <v>486</v>
      </c>
      <c r="B231" s="72" t="s">
        <v>950</v>
      </c>
      <c r="C231" s="157" t="s">
        <v>150</v>
      </c>
      <c r="D231" s="157" t="s">
        <v>728</v>
      </c>
      <c r="E231" s="72" t="s">
        <v>756</v>
      </c>
      <c r="F231" s="157"/>
      <c r="G231" s="1">
        <v>1978</v>
      </c>
      <c r="H231" s="158">
        <v>760</v>
      </c>
      <c r="I231" s="158">
        <v>760</v>
      </c>
      <c r="J231" s="158">
        <v>760</v>
      </c>
      <c r="K231" s="158">
        <v>760</v>
      </c>
      <c r="L231" s="158">
        <v>760</v>
      </c>
      <c r="M231" s="158">
        <v>760</v>
      </c>
      <c r="N231" s="158">
        <v>760</v>
      </c>
      <c r="O231" s="158">
        <v>760</v>
      </c>
      <c r="P231" s="158">
        <v>760</v>
      </c>
      <c r="Q231" s="158">
        <v>760</v>
      </c>
    </row>
    <row r="232" spans="1:17" ht="12.75">
      <c r="A232" s="72" t="s">
        <v>467</v>
      </c>
      <c r="B232" s="72" t="s">
        <v>929</v>
      </c>
      <c r="C232" s="157" t="s">
        <v>168</v>
      </c>
      <c r="D232" s="157" t="s">
        <v>745</v>
      </c>
      <c r="E232" s="72" t="s">
        <v>746</v>
      </c>
      <c r="F232" s="157"/>
      <c r="G232" s="1">
        <v>2001</v>
      </c>
      <c r="H232" s="158">
        <v>190</v>
      </c>
      <c r="I232" s="158">
        <v>190</v>
      </c>
      <c r="J232" s="158">
        <v>190</v>
      </c>
      <c r="K232" s="158">
        <v>190</v>
      </c>
      <c r="L232" s="158">
        <v>190</v>
      </c>
      <c r="M232" s="158">
        <v>190</v>
      </c>
      <c r="N232" s="158">
        <v>190</v>
      </c>
      <c r="O232" s="158">
        <v>190</v>
      </c>
      <c r="P232" s="158">
        <v>190</v>
      </c>
      <c r="Q232" s="158">
        <v>190</v>
      </c>
    </row>
    <row r="233" spans="1:17" ht="12.75">
      <c r="A233" s="72" t="s">
        <v>468</v>
      </c>
      <c r="B233" s="72" t="s">
        <v>930</v>
      </c>
      <c r="C233" s="157" t="s">
        <v>168</v>
      </c>
      <c r="D233" s="157" t="s">
        <v>745</v>
      </c>
      <c r="E233" s="72" t="s">
        <v>746</v>
      </c>
      <c r="F233" s="157"/>
      <c r="G233" s="1">
        <v>2001</v>
      </c>
      <c r="H233" s="158">
        <v>190</v>
      </c>
      <c r="I233" s="158">
        <v>190</v>
      </c>
      <c r="J233" s="158">
        <v>190</v>
      </c>
      <c r="K233" s="158">
        <v>190</v>
      </c>
      <c r="L233" s="158">
        <v>190</v>
      </c>
      <c r="M233" s="158">
        <v>190</v>
      </c>
      <c r="N233" s="158">
        <v>190</v>
      </c>
      <c r="O233" s="158">
        <v>190</v>
      </c>
      <c r="P233" s="158">
        <v>190</v>
      </c>
      <c r="Q233" s="158">
        <v>190</v>
      </c>
    </row>
    <row r="234" spans="1:17" ht="12.75">
      <c r="A234" s="72" t="s">
        <v>469</v>
      </c>
      <c r="B234" s="72" t="s">
        <v>931</v>
      </c>
      <c r="C234" s="157" t="s">
        <v>168</v>
      </c>
      <c r="D234" s="157" t="s">
        <v>745</v>
      </c>
      <c r="E234" s="72" t="s">
        <v>746</v>
      </c>
      <c r="F234" s="157"/>
      <c r="G234" s="1">
        <v>2001</v>
      </c>
      <c r="H234" s="158">
        <v>210</v>
      </c>
      <c r="I234" s="158">
        <v>210</v>
      </c>
      <c r="J234" s="158">
        <v>210</v>
      </c>
      <c r="K234" s="158">
        <v>210</v>
      </c>
      <c r="L234" s="158">
        <v>210</v>
      </c>
      <c r="M234" s="158">
        <v>210</v>
      </c>
      <c r="N234" s="158">
        <v>210</v>
      </c>
      <c r="O234" s="158">
        <v>210</v>
      </c>
      <c r="P234" s="158">
        <v>210</v>
      </c>
      <c r="Q234" s="158">
        <v>210</v>
      </c>
    </row>
    <row r="235" spans="1:17" ht="12.75">
      <c r="A235" s="72" t="s">
        <v>617</v>
      </c>
      <c r="B235" s="72" t="s">
        <v>965</v>
      </c>
      <c r="C235" s="157" t="s">
        <v>223</v>
      </c>
      <c r="D235" s="157" t="s">
        <v>745</v>
      </c>
      <c r="E235" s="72" t="s">
        <v>746</v>
      </c>
      <c r="F235" s="157"/>
      <c r="G235" s="1">
        <v>1972</v>
      </c>
      <c r="H235" s="158">
        <v>308</v>
      </c>
      <c r="I235" s="158">
        <v>308</v>
      </c>
      <c r="J235" s="158">
        <v>308</v>
      </c>
      <c r="K235" s="158">
        <v>308</v>
      </c>
      <c r="L235" s="158">
        <v>308</v>
      </c>
      <c r="M235" s="158">
        <v>308</v>
      </c>
      <c r="N235" s="158">
        <v>308</v>
      </c>
      <c r="O235" s="158">
        <v>308</v>
      </c>
      <c r="P235" s="158">
        <v>308</v>
      </c>
      <c r="Q235" s="158">
        <v>308</v>
      </c>
    </row>
    <row r="236" spans="1:17" ht="12.75">
      <c r="A236" s="72" t="s">
        <v>966</v>
      </c>
      <c r="B236" s="72" t="s">
        <v>967</v>
      </c>
      <c r="C236" s="157" t="s">
        <v>223</v>
      </c>
      <c r="D236" s="157" t="s">
        <v>745</v>
      </c>
      <c r="E236" s="72" t="s">
        <v>746</v>
      </c>
      <c r="F236" s="157"/>
      <c r="G236" s="1">
        <v>2009</v>
      </c>
      <c r="H236" s="158">
        <v>175.1</v>
      </c>
      <c r="I236" s="158">
        <v>175.1</v>
      </c>
      <c r="J236" s="158">
        <v>175.1</v>
      </c>
      <c r="K236" s="158">
        <v>175.1</v>
      </c>
      <c r="L236" s="158">
        <v>175.1</v>
      </c>
      <c r="M236" s="158">
        <v>175.1</v>
      </c>
      <c r="N236" s="158">
        <v>175.1</v>
      </c>
      <c r="O236" s="158">
        <v>175.1</v>
      </c>
      <c r="P236" s="158">
        <v>175.1</v>
      </c>
      <c r="Q236" s="158">
        <v>175.1</v>
      </c>
    </row>
    <row r="237" spans="1:17" ht="12.75">
      <c r="A237" s="72" t="s">
        <v>968</v>
      </c>
      <c r="B237" s="72" t="s">
        <v>969</v>
      </c>
      <c r="C237" s="157" t="s">
        <v>223</v>
      </c>
      <c r="D237" s="157" t="s">
        <v>745</v>
      </c>
      <c r="E237" s="72" t="s">
        <v>746</v>
      </c>
      <c r="F237" s="157"/>
      <c r="G237" s="1">
        <v>2009</v>
      </c>
      <c r="H237" s="158">
        <v>175.1</v>
      </c>
      <c r="I237" s="158">
        <v>175.1</v>
      </c>
      <c r="J237" s="158">
        <v>175.1</v>
      </c>
      <c r="K237" s="158">
        <v>175.1</v>
      </c>
      <c r="L237" s="158">
        <v>175.1</v>
      </c>
      <c r="M237" s="158">
        <v>175.1</v>
      </c>
      <c r="N237" s="158">
        <v>175.1</v>
      </c>
      <c r="O237" s="158">
        <v>175.1</v>
      </c>
      <c r="P237" s="158">
        <v>175.1</v>
      </c>
      <c r="Q237" s="158">
        <v>175.1</v>
      </c>
    </row>
    <row r="238" spans="1:17" ht="12.75">
      <c r="A238" s="72" t="s">
        <v>1420</v>
      </c>
      <c r="B238" s="72" t="s">
        <v>974</v>
      </c>
      <c r="C238" s="157" t="s">
        <v>89</v>
      </c>
      <c r="D238" s="157" t="s">
        <v>745</v>
      </c>
      <c r="E238" s="72" t="s">
        <v>786</v>
      </c>
      <c r="F238" s="157"/>
      <c r="G238" s="1">
        <v>2001</v>
      </c>
      <c r="H238" s="158">
        <v>146</v>
      </c>
      <c r="I238" s="158">
        <v>146</v>
      </c>
      <c r="J238" s="158">
        <v>146</v>
      </c>
      <c r="K238" s="158">
        <v>146</v>
      </c>
      <c r="L238" s="158">
        <v>146</v>
      </c>
      <c r="M238" s="158">
        <v>146</v>
      </c>
      <c r="N238" s="158">
        <v>146</v>
      </c>
      <c r="O238" s="158">
        <v>146</v>
      </c>
      <c r="P238" s="158">
        <v>146</v>
      </c>
      <c r="Q238" s="158">
        <v>146</v>
      </c>
    </row>
    <row r="239" spans="1:17" ht="12.75">
      <c r="A239" s="72" t="s">
        <v>1421</v>
      </c>
      <c r="B239" s="72" t="s">
        <v>975</v>
      </c>
      <c r="C239" s="157" t="s">
        <v>89</v>
      </c>
      <c r="D239" s="157" t="s">
        <v>745</v>
      </c>
      <c r="E239" s="72" t="s">
        <v>786</v>
      </c>
      <c r="F239" s="157"/>
      <c r="G239" s="1">
        <v>2001</v>
      </c>
      <c r="H239" s="158">
        <v>139</v>
      </c>
      <c r="I239" s="158">
        <v>139</v>
      </c>
      <c r="J239" s="158">
        <v>139</v>
      </c>
      <c r="K239" s="158">
        <v>139</v>
      </c>
      <c r="L239" s="158">
        <v>139</v>
      </c>
      <c r="M239" s="158">
        <v>139</v>
      </c>
      <c r="N239" s="158">
        <v>139</v>
      </c>
      <c r="O239" s="158">
        <v>139</v>
      </c>
      <c r="P239" s="158">
        <v>139</v>
      </c>
      <c r="Q239" s="158">
        <v>139</v>
      </c>
    </row>
    <row r="240" spans="1:17" ht="12.75">
      <c r="A240" s="72" t="s">
        <v>1422</v>
      </c>
      <c r="B240" s="72" t="s">
        <v>976</v>
      </c>
      <c r="C240" s="157" t="s">
        <v>89</v>
      </c>
      <c r="D240" s="157" t="s">
        <v>745</v>
      </c>
      <c r="E240" s="72" t="s">
        <v>786</v>
      </c>
      <c r="F240" s="157"/>
      <c r="G240" s="1">
        <v>2001</v>
      </c>
      <c r="H240" s="158">
        <v>135</v>
      </c>
      <c r="I240" s="158">
        <v>135</v>
      </c>
      <c r="J240" s="158">
        <v>135</v>
      </c>
      <c r="K240" s="158">
        <v>135</v>
      </c>
      <c r="L240" s="158">
        <v>135</v>
      </c>
      <c r="M240" s="158">
        <v>135</v>
      </c>
      <c r="N240" s="158">
        <v>135</v>
      </c>
      <c r="O240" s="158">
        <v>135</v>
      </c>
      <c r="P240" s="158">
        <v>135</v>
      </c>
      <c r="Q240" s="158">
        <v>135</v>
      </c>
    </row>
    <row r="241" spans="1:17" ht="12.75">
      <c r="A241" s="72" t="s">
        <v>1423</v>
      </c>
      <c r="B241" s="72" t="s">
        <v>977</v>
      </c>
      <c r="C241" s="157" t="s">
        <v>89</v>
      </c>
      <c r="D241" s="157" t="s">
        <v>745</v>
      </c>
      <c r="E241" s="72" t="s">
        <v>786</v>
      </c>
      <c r="F241" s="157"/>
      <c r="G241" s="1">
        <v>2001</v>
      </c>
      <c r="H241" s="158">
        <v>153</v>
      </c>
      <c r="I241" s="158">
        <v>153</v>
      </c>
      <c r="J241" s="158">
        <v>153</v>
      </c>
      <c r="K241" s="158">
        <v>153</v>
      </c>
      <c r="L241" s="158">
        <v>153</v>
      </c>
      <c r="M241" s="158">
        <v>153</v>
      </c>
      <c r="N241" s="158">
        <v>153</v>
      </c>
      <c r="O241" s="158">
        <v>153</v>
      </c>
      <c r="P241" s="158">
        <v>153</v>
      </c>
      <c r="Q241" s="158">
        <v>153</v>
      </c>
    </row>
    <row r="242" spans="1:17" ht="12.75">
      <c r="A242" s="72" t="s">
        <v>1424</v>
      </c>
      <c r="B242" s="72" t="s">
        <v>978</v>
      </c>
      <c r="C242" s="157" t="s">
        <v>89</v>
      </c>
      <c r="D242" s="157" t="s">
        <v>745</v>
      </c>
      <c r="E242" s="72" t="s">
        <v>786</v>
      </c>
      <c r="F242" s="157"/>
      <c r="G242" s="1">
        <v>2001</v>
      </c>
      <c r="H242" s="158">
        <v>210</v>
      </c>
      <c r="I242" s="158">
        <v>210</v>
      </c>
      <c r="J242" s="158">
        <v>210</v>
      </c>
      <c r="K242" s="158">
        <v>210</v>
      </c>
      <c r="L242" s="158">
        <v>210</v>
      </c>
      <c r="M242" s="158">
        <v>210</v>
      </c>
      <c r="N242" s="158">
        <v>210</v>
      </c>
      <c r="O242" s="158">
        <v>210</v>
      </c>
      <c r="P242" s="158">
        <v>210</v>
      </c>
      <c r="Q242" s="158">
        <v>210</v>
      </c>
    </row>
    <row r="243" spans="1:17" ht="12.75">
      <c r="A243" s="72" t="s">
        <v>1425</v>
      </c>
      <c r="B243" s="72" t="s">
        <v>979</v>
      </c>
      <c r="C243" s="157" t="s">
        <v>89</v>
      </c>
      <c r="D243" s="157" t="s">
        <v>745</v>
      </c>
      <c r="E243" s="72" t="s">
        <v>786</v>
      </c>
      <c r="F243" s="157"/>
      <c r="G243" s="1">
        <v>2001</v>
      </c>
      <c r="H243" s="158">
        <v>210</v>
      </c>
      <c r="I243" s="158">
        <v>210</v>
      </c>
      <c r="J243" s="158">
        <v>210</v>
      </c>
      <c r="K243" s="158">
        <v>210</v>
      </c>
      <c r="L243" s="158">
        <v>210</v>
      </c>
      <c r="M243" s="158">
        <v>210</v>
      </c>
      <c r="N243" s="158">
        <v>210</v>
      </c>
      <c r="O243" s="158">
        <v>210</v>
      </c>
      <c r="P243" s="158">
        <v>210</v>
      </c>
      <c r="Q243" s="158">
        <v>210</v>
      </c>
    </row>
    <row r="244" spans="1:17" ht="12.75">
      <c r="A244" s="72" t="s">
        <v>972</v>
      </c>
      <c r="B244" s="72" t="s">
        <v>1408</v>
      </c>
      <c r="C244" s="157" t="s">
        <v>234</v>
      </c>
      <c r="D244" s="157" t="s">
        <v>728</v>
      </c>
      <c r="E244" s="72" t="s">
        <v>756</v>
      </c>
      <c r="F244" s="157"/>
      <c r="G244" s="1">
        <v>2011</v>
      </c>
      <c r="H244" s="158">
        <v>820</v>
      </c>
      <c r="I244" s="158">
        <v>820</v>
      </c>
      <c r="J244" s="158">
        <v>820</v>
      </c>
      <c r="K244" s="158">
        <v>820</v>
      </c>
      <c r="L244" s="158">
        <v>820</v>
      </c>
      <c r="M244" s="158">
        <v>820</v>
      </c>
      <c r="N244" s="158">
        <v>820</v>
      </c>
      <c r="O244" s="158">
        <v>820</v>
      </c>
      <c r="P244" s="158">
        <v>820</v>
      </c>
      <c r="Q244" s="158">
        <v>820</v>
      </c>
    </row>
    <row r="245" spans="1:17" ht="12.75">
      <c r="A245" s="72" t="s">
        <v>1369</v>
      </c>
      <c r="B245" s="72" t="s">
        <v>1368</v>
      </c>
      <c r="C245" s="157" t="s">
        <v>234</v>
      </c>
      <c r="D245" s="157" t="s">
        <v>728</v>
      </c>
      <c r="E245" s="72" t="s">
        <v>756</v>
      </c>
      <c r="F245" s="157"/>
      <c r="G245" s="1">
        <v>2011</v>
      </c>
      <c r="H245" s="158">
        <v>796</v>
      </c>
      <c r="I245" s="158">
        <v>796</v>
      </c>
      <c r="J245" s="158">
        <v>796</v>
      </c>
      <c r="K245" s="158">
        <v>796</v>
      </c>
      <c r="L245" s="158">
        <v>796</v>
      </c>
      <c r="M245" s="158">
        <v>796</v>
      </c>
      <c r="N245" s="158">
        <v>796</v>
      </c>
      <c r="O245" s="158">
        <v>796</v>
      </c>
      <c r="P245" s="158">
        <v>796</v>
      </c>
      <c r="Q245" s="158">
        <v>796</v>
      </c>
    </row>
    <row r="246" spans="1:17" ht="12.75">
      <c r="A246" s="72" t="s">
        <v>495</v>
      </c>
      <c r="B246" s="72" t="s">
        <v>980</v>
      </c>
      <c r="C246" s="157" t="s">
        <v>267</v>
      </c>
      <c r="D246" s="157" t="s">
        <v>728</v>
      </c>
      <c r="E246" s="72" t="s">
        <v>786</v>
      </c>
      <c r="F246" s="157"/>
      <c r="G246" s="1">
        <v>1986</v>
      </c>
      <c r="H246" s="158">
        <v>650</v>
      </c>
      <c r="I246" s="158">
        <v>650</v>
      </c>
      <c r="J246" s="158">
        <v>650</v>
      </c>
      <c r="K246" s="158">
        <v>650</v>
      </c>
      <c r="L246" s="158">
        <v>650</v>
      </c>
      <c r="M246" s="158">
        <v>650</v>
      </c>
      <c r="N246" s="158">
        <v>650</v>
      </c>
      <c r="O246" s="158">
        <v>650</v>
      </c>
      <c r="P246" s="158">
        <v>650</v>
      </c>
      <c r="Q246" s="158">
        <v>650</v>
      </c>
    </row>
    <row r="247" spans="1:17" ht="12.75">
      <c r="A247" s="72" t="s">
        <v>512</v>
      </c>
      <c r="B247" s="72" t="s">
        <v>1024</v>
      </c>
      <c r="C247" s="157" t="s">
        <v>68</v>
      </c>
      <c r="D247" s="157" t="s">
        <v>745</v>
      </c>
      <c r="E247" s="72" t="s">
        <v>756</v>
      </c>
      <c r="F247" s="157"/>
      <c r="G247" s="1">
        <v>1967</v>
      </c>
      <c r="H247" s="158">
        <v>78</v>
      </c>
      <c r="I247" s="158">
        <v>78</v>
      </c>
      <c r="J247" s="158">
        <v>78</v>
      </c>
      <c r="K247" s="158">
        <v>78</v>
      </c>
      <c r="L247" s="158">
        <v>78</v>
      </c>
      <c r="M247" s="158">
        <v>78</v>
      </c>
      <c r="N247" s="158">
        <v>78</v>
      </c>
      <c r="O247" s="158">
        <v>78</v>
      </c>
      <c r="P247" s="158">
        <v>78</v>
      </c>
      <c r="Q247" s="158">
        <v>78</v>
      </c>
    </row>
    <row r="248" spans="1:17" ht="12.75">
      <c r="A248" s="72" t="s">
        <v>513</v>
      </c>
      <c r="B248" s="72" t="s">
        <v>1025</v>
      </c>
      <c r="C248" s="157" t="s">
        <v>68</v>
      </c>
      <c r="D248" s="157" t="s">
        <v>745</v>
      </c>
      <c r="E248" s="72" t="s">
        <v>756</v>
      </c>
      <c r="F248" s="157"/>
      <c r="G248" s="1">
        <v>1971</v>
      </c>
      <c r="H248" s="158">
        <v>107</v>
      </c>
      <c r="I248" s="158">
        <v>107</v>
      </c>
      <c r="J248" s="158">
        <v>107</v>
      </c>
      <c r="K248" s="158">
        <v>107</v>
      </c>
      <c r="L248" s="158">
        <v>107</v>
      </c>
      <c r="M248" s="158">
        <v>107</v>
      </c>
      <c r="N248" s="158">
        <v>107</v>
      </c>
      <c r="O248" s="158">
        <v>107</v>
      </c>
      <c r="P248" s="158">
        <v>107</v>
      </c>
      <c r="Q248" s="158">
        <v>107</v>
      </c>
    </row>
    <row r="249" spans="1:17" ht="12.75">
      <c r="A249" s="72" t="s">
        <v>514</v>
      </c>
      <c r="B249" s="72" t="s">
        <v>1026</v>
      </c>
      <c r="C249" s="157" t="s">
        <v>68</v>
      </c>
      <c r="D249" s="157" t="s">
        <v>745</v>
      </c>
      <c r="E249" s="72" t="s">
        <v>756</v>
      </c>
      <c r="F249" s="157"/>
      <c r="G249" s="1">
        <v>1975</v>
      </c>
      <c r="H249" s="158">
        <v>146</v>
      </c>
      <c r="I249" s="158">
        <v>146</v>
      </c>
      <c r="J249" s="158">
        <v>146</v>
      </c>
      <c r="K249" s="158">
        <v>146</v>
      </c>
      <c r="L249" s="158">
        <v>146</v>
      </c>
      <c r="M249" s="158">
        <v>146</v>
      </c>
      <c r="N249" s="158">
        <v>146</v>
      </c>
      <c r="O249" s="158">
        <v>146</v>
      </c>
      <c r="P249" s="158">
        <v>146</v>
      </c>
      <c r="Q249" s="158">
        <v>146</v>
      </c>
    </row>
    <row r="250" spans="1:17" ht="12.75">
      <c r="A250" s="72" t="s">
        <v>515</v>
      </c>
      <c r="B250" s="72" t="s">
        <v>1027</v>
      </c>
      <c r="C250" s="157" t="s">
        <v>68</v>
      </c>
      <c r="D250" s="157" t="s">
        <v>745</v>
      </c>
      <c r="E250" s="72" t="s">
        <v>756</v>
      </c>
      <c r="F250" s="157"/>
      <c r="G250" s="1">
        <v>2001</v>
      </c>
      <c r="H250" s="158">
        <v>75</v>
      </c>
      <c r="I250" s="158">
        <v>75</v>
      </c>
      <c r="J250" s="158">
        <v>75</v>
      </c>
      <c r="K250" s="158">
        <v>75</v>
      </c>
      <c r="L250" s="158">
        <v>75</v>
      </c>
      <c r="M250" s="158">
        <v>75</v>
      </c>
      <c r="N250" s="158">
        <v>75</v>
      </c>
      <c r="O250" s="158">
        <v>75</v>
      </c>
      <c r="P250" s="158">
        <v>75</v>
      </c>
      <c r="Q250" s="158">
        <v>75</v>
      </c>
    </row>
    <row r="251" spans="1:17" ht="12.75">
      <c r="A251" s="72" t="s">
        <v>499</v>
      </c>
      <c r="B251" s="72" t="s">
        <v>1006</v>
      </c>
      <c r="C251" s="157" t="s">
        <v>262</v>
      </c>
      <c r="D251" s="157" t="s">
        <v>745</v>
      </c>
      <c r="E251" s="72" t="s">
        <v>786</v>
      </c>
      <c r="F251" s="157"/>
      <c r="G251" s="1">
        <v>1988</v>
      </c>
      <c r="H251" s="158">
        <v>68</v>
      </c>
      <c r="I251" s="158">
        <v>68</v>
      </c>
      <c r="J251" s="158">
        <v>68</v>
      </c>
      <c r="K251" s="158">
        <v>68</v>
      </c>
      <c r="L251" s="158">
        <v>68</v>
      </c>
      <c r="M251" s="158">
        <v>68</v>
      </c>
      <c r="N251" s="158">
        <v>68</v>
      </c>
      <c r="O251" s="158">
        <v>68</v>
      </c>
      <c r="P251" s="158">
        <v>68</v>
      </c>
      <c r="Q251" s="158">
        <v>68</v>
      </c>
    </row>
    <row r="252" spans="1:17" ht="12.75">
      <c r="A252" s="72" t="s">
        <v>500</v>
      </c>
      <c r="B252" s="72" t="s">
        <v>1007</v>
      </c>
      <c r="C252" s="157" t="s">
        <v>262</v>
      </c>
      <c r="D252" s="157" t="s">
        <v>745</v>
      </c>
      <c r="E252" s="72" t="s">
        <v>786</v>
      </c>
      <c r="F252" s="157"/>
      <c r="G252" s="1">
        <v>1988</v>
      </c>
      <c r="H252" s="158">
        <v>65</v>
      </c>
      <c r="I252" s="158">
        <v>65</v>
      </c>
      <c r="J252" s="158">
        <v>65</v>
      </c>
      <c r="K252" s="158">
        <v>65</v>
      </c>
      <c r="L252" s="158">
        <v>65</v>
      </c>
      <c r="M252" s="158">
        <v>65</v>
      </c>
      <c r="N252" s="158">
        <v>65</v>
      </c>
      <c r="O252" s="158">
        <v>65</v>
      </c>
      <c r="P252" s="158">
        <v>65</v>
      </c>
      <c r="Q252" s="158">
        <v>65</v>
      </c>
    </row>
    <row r="253" spans="1:17" ht="12.75">
      <c r="A253" s="72" t="s">
        <v>501</v>
      </c>
      <c r="B253" s="72" t="s">
        <v>1008</v>
      </c>
      <c r="C253" s="157" t="s">
        <v>262</v>
      </c>
      <c r="D253" s="157" t="s">
        <v>745</v>
      </c>
      <c r="E253" s="72" t="s">
        <v>786</v>
      </c>
      <c r="F253" s="157"/>
      <c r="G253" s="1">
        <v>1988</v>
      </c>
      <c r="H253" s="158">
        <v>68</v>
      </c>
      <c r="I253" s="158">
        <v>68</v>
      </c>
      <c r="J253" s="158">
        <v>68</v>
      </c>
      <c r="K253" s="158">
        <v>68</v>
      </c>
      <c r="L253" s="158">
        <v>68</v>
      </c>
      <c r="M253" s="158">
        <v>68</v>
      </c>
      <c r="N253" s="158">
        <v>68</v>
      </c>
      <c r="O253" s="158">
        <v>68</v>
      </c>
      <c r="P253" s="158">
        <v>68</v>
      </c>
      <c r="Q253" s="158">
        <v>68</v>
      </c>
    </row>
    <row r="254" spans="1:17" ht="12.75">
      <c r="A254" s="72" t="s">
        <v>502</v>
      </c>
      <c r="B254" s="72" t="s">
        <v>1009</v>
      </c>
      <c r="C254" s="157" t="s">
        <v>262</v>
      </c>
      <c r="D254" s="157" t="s">
        <v>745</v>
      </c>
      <c r="E254" s="72" t="s">
        <v>786</v>
      </c>
      <c r="F254" s="157"/>
      <c r="G254" s="1">
        <v>1990</v>
      </c>
      <c r="H254" s="158">
        <v>69</v>
      </c>
      <c r="I254" s="158">
        <v>69</v>
      </c>
      <c r="J254" s="158">
        <v>69</v>
      </c>
      <c r="K254" s="158">
        <v>69</v>
      </c>
      <c r="L254" s="158">
        <v>69</v>
      </c>
      <c r="M254" s="158">
        <v>69</v>
      </c>
      <c r="N254" s="158">
        <v>69</v>
      </c>
      <c r="O254" s="158">
        <v>69</v>
      </c>
      <c r="P254" s="158">
        <v>69</v>
      </c>
      <c r="Q254" s="158">
        <v>69</v>
      </c>
    </row>
    <row r="255" spans="1:17" ht="12.75">
      <c r="A255" s="72" t="s">
        <v>503</v>
      </c>
      <c r="B255" s="72" t="s">
        <v>1010</v>
      </c>
      <c r="C255" s="157" t="s">
        <v>262</v>
      </c>
      <c r="D255" s="157" t="s">
        <v>745</v>
      </c>
      <c r="E255" s="72" t="s">
        <v>786</v>
      </c>
      <c r="F255" s="157"/>
      <c r="G255" s="1">
        <v>1990</v>
      </c>
      <c r="H255" s="158">
        <v>70</v>
      </c>
      <c r="I255" s="158">
        <v>70</v>
      </c>
      <c r="J255" s="158">
        <v>70</v>
      </c>
      <c r="K255" s="158">
        <v>70</v>
      </c>
      <c r="L255" s="158">
        <v>70</v>
      </c>
      <c r="M255" s="158">
        <v>70</v>
      </c>
      <c r="N255" s="158">
        <v>70</v>
      </c>
      <c r="O255" s="158">
        <v>70</v>
      </c>
      <c r="P255" s="158">
        <v>70</v>
      </c>
      <c r="Q255" s="158">
        <v>70</v>
      </c>
    </row>
    <row r="256" spans="1:17" ht="12.75">
      <c r="A256" s="72" t="s">
        <v>987</v>
      </c>
      <c r="B256" s="72" t="s">
        <v>988</v>
      </c>
      <c r="C256" s="157" t="s">
        <v>152</v>
      </c>
      <c r="D256" s="157" t="s">
        <v>745</v>
      </c>
      <c r="E256" s="72" t="s">
        <v>746</v>
      </c>
      <c r="F256" s="157"/>
      <c r="G256" s="1">
        <v>2010</v>
      </c>
      <c r="H256" s="158">
        <v>8.44</v>
      </c>
      <c r="I256" s="158">
        <v>8.44</v>
      </c>
      <c r="J256" s="158">
        <v>8.44</v>
      </c>
      <c r="K256" s="158">
        <v>8.44</v>
      </c>
      <c r="L256" s="158">
        <v>8.44</v>
      </c>
      <c r="M256" s="158">
        <v>8.44</v>
      </c>
      <c r="N256" s="158">
        <v>8.44</v>
      </c>
      <c r="O256" s="158">
        <v>8.44</v>
      </c>
      <c r="P256" s="158">
        <v>8.44</v>
      </c>
      <c r="Q256" s="158">
        <v>8.44</v>
      </c>
    </row>
    <row r="257" spans="1:17" ht="12.75">
      <c r="A257" s="72" t="s">
        <v>987</v>
      </c>
      <c r="B257" s="72" t="s">
        <v>997</v>
      </c>
      <c r="C257" s="157" t="s">
        <v>152</v>
      </c>
      <c r="D257" s="157" t="s">
        <v>745</v>
      </c>
      <c r="E257" s="72" t="s">
        <v>746</v>
      </c>
      <c r="F257" s="157"/>
      <c r="G257" s="1">
        <v>2010</v>
      </c>
      <c r="H257" s="158">
        <v>8.44</v>
      </c>
      <c r="I257" s="158">
        <v>8.44</v>
      </c>
      <c r="J257" s="158">
        <v>8.44</v>
      </c>
      <c r="K257" s="158">
        <v>8.44</v>
      </c>
      <c r="L257" s="158">
        <v>8.44</v>
      </c>
      <c r="M257" s="158">
        <v>8.44</v>
      </c>
      <c r="N257" s="158">
        <v>8.44</v>
      </c>
      <c r="O257" s="158">
        <v>8.44</v>
      </c>
      <c r="P257" s="158">
        <v>8.44</v>
      </c>
      <c r="Q257" s="158">
        <v>8.44</v>
      </c>
    </row>
    <row r="258" spans="1:17" ht="12.75">
      <c r="A258" s="72" t="s">
        <v>987</v>
      </c>
      <c r="B258" s="72" t="s">
        <v>998</v>
      </c>
      <c r="C258" s="157" t="s">
        <v>152</v>
      </c>
      <c r="D258" s="157" t="s">
        <v>745</v>
      </c>
      <c r="E258" s="72" t="s">
        <v>746</v>
      </c>
      <c r="F258" s="157"/>
      <c r="G258" s="1">
        <v>2010</v>
      </c>
      <c r="H258" s="158">
        <v>8.44</v>
      </c>
      <c r="I258" s="158">
        <v>8.44</v>
      </c>
      <c r="J258" s="158">
        <v>8.44</v>
      </c>
      <c r="K258" s="158">
        <v>8.44</v>
      </c>
      <c r="L258" s="158">
        <v>8.44</v>
      </c>
      <c r="M258" s="158">
        <v>8.44</v>
      </c>
      <c r="N258" s="158">
        <v>8.44</v>
      </c>
      <c r="O258" s="158">
        <v>8.44</v>
      </c>
      <c r="P258" s="158">
        <v>8.44</v>
      </c>
      <c r="Q258" s="158">
        <v>8.44</v>
      </c>
    </row>
    <row r="259" spans="1:17" ht="12.75">
      <c r="A259" s="72" t="s">
        <v>987</v>
      </c>
      <c r="B259" s="72" t="s">
        <v>999</v>
      </c>
      <c r="C259" s="157" t="s">
        <v>152</v>
      </c>
      <c r="D259" s="157" t="s">
        <v>745</v>
      </c>
      <c r="E259" s="72" t="s">
        <v>746</v>
      </c>
      <c r="F259" s="157"/>
      <c r="G259" s="1">
        <v>2010</v>
      </c>
      <c r="H259" s="158">
        <v>8.44</v>
      </c>
      <c r="I259" s="158">
        <v>8.44</v>
      </c>
      <c r="J259" s="158">
        <v>8.44</v>
      </c>
      <c r="K259" s="158">
        <v>8.44</v>
      </c>
      <c r="L259" s="158">
        <v>8.44</v>
      </c>
      <c r="M259" s="158">
        <v>8.44</v>
      </c>
      <c r="N259" s="158">
        <v>8.44</v>
      </c>
      <c r="O259" s="158">
        <v>8.44</v>
      </c>
      <c r="P259" s="158">
        <v>8.44</v>
      </c>
      <c r="Q259" s="158">
        <v>8.44</v>
      </c>
    </row>
    <row r="260" spans="1:17" ht="12.75">
      <c r="A260" s="72" t="s">
        <v>987</v>
      </c>
      <c r="B260" s="72" t="s">
        <v>1000</v>
      </c>
      <c r="C260" s="157" t="s">
        <v>152</v>
      </c>
      <c r="D260" s="157" t="s">
        <v>745</v>
      </c>
      <c r="E260" s="72" t="s">
        <v>746</v>
      </c>
      <c r="F260" s="157"/>
      <c r="G260" s="1">
        <v>2010</v>
      </c>
      <c r="H260" s="158">
        <v>8.44</v>
      </c>
      <c r="I260" s="158">
        <v>8.44</v>
      </c>
      <c r="J260" s="158">
        <v>8.44</v>
      </c>
      <c r="K260" s="158">
        <v>8.44</v>
      </c>
      <c r="L260" s="158">
        <v>8.44</v>
      </c>
      <c r="M260" s="158">
        <v>8.44</v>
      </c>
      <c r="N260" s="158">
        <v>8.44</v>
      </c>
      <c r="O260" s="158">
        <v>8.44</v>
      </c>
      <c r="P260" s="158">
        <v>8.44</v>
      </c>
      <c r="Q260" s="158">
        <v>8.44</v>
      </c>
    </row>
    <row r="261" spans="1:17" ht="12.75">
      <c r="A261" s="72" t="s">
        <v>987</v>
      </c>
      <c r="B261" s="72" t="s">
        <v>1001</v>
      </c>
      <c r="C261" s="157" t="s">
        <v>152</v>
      </c>
      <c r="D261" s="157" t="s">
        <v>745</v>
      </c>
      <c r="E261" s="72" t="s">
        <v>746</v>
      </c>
      <c r="F261" s="157"/>
      <c r="G261" s="1">
        <v>2010</v>
      </c>
      <c r="H261" s="158">
        <v>8.44</v>
      </c>
      <c r="I261" s="158">
        <v>8.44</v>
      </c>
      <c r="J261" s="158">
        <v>8.44</v>
      </c>
      <c r="K261" s="158">
        <v>8.44</v>
      </c>
      <c r="L261" s="158">
        <v>8.44</v>
      </c>
      <c r="M261" s="158">
        <v>8.44</v>
      </c>
      <c r="N261" s="158">
        <v>8.44</v>
      </c>
      <c r="O261" s="158">
        <v>8.44</v>
      </c>
      <c r="P261" s="158">
        <v>8.44</v>
      </c>
      <c r="Q261" s="158">
        <v>8.44</v>
      </c>
    </row>
    <row r="262" spans="1:17" ht="12.75">
      <c r="A262" s="72" t="s">
        <v>987</v>
      </c>
      <c r="B262" s="72" t="s">
        <v>1002</v>
      </c>
      <c r="C262" s="157" t="s">
        <v>152</v>
      </c>
      <c r="D262" s="157" t="s">
        <v>745</v>
      </c>
      <c r="E262" s="72" t="s">
        <v>746</v>
      </c>
      <c r="F262" s="157"/>
      <c r="G262" s="1">
        <v>2010</v>
      </c>
      <c r="H262" s="158">
        <v>8.44</v>
      </c>
      <c r="I262" s="158">
        <v>8.44</v>
      </c>
      <c r="J262" s="158">
        <v>8.44</v>
      </c>
      <c r="K262" s="158">
        <v>8.44</v>
      </c>
      <c r="L262" s="158">
        <v>8.44</v>
      </c>
      <c r="M262" s="158">
        <v>8.44</v>
      </c>
      <c r="N262" s="158">
        <v>8.44</v>
      </c>
      <c r="O262" s="158">
        <v>8.44</v>
      </c>
      <c r="P262" s="158">
        <v>8.44</v>
      </c>
      <c r="Q262" s="158">
        <v>8.44</v>
      </c>
    </row>
    <row r="263" spans="1:17" ht="12.75">
      <c r="A263" s="72" t="s">
        <v>987</v>
      </c>
      <c r="B263" s="72" t="s">
        <v>1003</v>
      </c>
      <c r="C263" s="157" t="s">
        <v>152</v>
      </c>
      <c r="D263" s="157" t="s">
        <v>745</v>
      </c>
      <c r="E263" s="72" t="s">
        <v>746</v>
      </c>
      <c r="F263" s="157"/>
      <c r="G263" s="1">
        <v>2010</v>
      </c>
      <c r="H263" s="158">
        <v>8.44</v>
      </c>
      <c r="I263" s="158">
        <v>8.44</v>
      </c>
      <c r="J263" s="158">
        <v>8.44</v>
      </c>
      <c r="K263" s="158">
        <v>8.44</v>
      </c>
      <c r="L263" s="158">
        <v>8.44</v>
      </c>
      <c r="M263" s="158">
        <v>8.44</v>
      </c>
      <c r="N263" s="158">
        <v>8.44</v>
      </c>
      <c r="O263" s="158">
        <v>8.44</v>
      </c>
      <c r="P263" s="158">
        <v>8.44</v>
      </c>
      <c r="Q263" s="158">
        <v>8.44</v>
      </c>
    </row>
    <row r="264" spans="1:17" ht="12.75">
      <c r="A264" s="72" t="s">
        <v>987</v>
      </c>
      <c r="B264" s="72" t="s">
        <v>1004</v>
      </c>
      <c r="C264" s="157" t="s">
        <v>152</v>
      </c>
      <c r="D264" s="157" t="s">
        <v>745</v>
      </c>
      <c r="E264" s="72" t="s">
        <v>746</v>
      </c>
      <c r="F264" s="157"/>
      <c r="G264" s="1">
        <v>2010</v>
      </c>
      <c r="H264" s="158">
        <v>8.44</v>
      </c>
      <c r="I264" s="158">
        <v>8.44</v>
      </c>
      <c r="J264" s="158">
        <v>8.44</v>
      </c>
      <c r="K264" s="158">
        <v>8.44</v>
      </c>
      <c r="L264" s="158">
        <v>8.44</v>
      </c>
      <c r="M264" s="158">
        <v>8.44</v>
      </c>
      <c r="N264" s="158">
        <v>8.44</v>
      </c>
      <c r="O264" s="158">
        <v>8.44</v>
      </c>
      <c r="P264" s="158">
        <v>8.44</v>
      </c>
      <c r="Q264" s="158">
        <v>8.44</v>
      </c>
    </row>
    <row r="265" spans="1:17" ht="12.75">
      <c r="A265" s="72" t="s">
        <v>987</v>
      </c>
      <c r="B265" s="72" t="s">
        <v>1005</v>
      </c>
      <c r="C265" s="157" t="s">
        <v>152</v>
      </c>
      <c r="D265" s="157" t="s">
        <v>745</v>
      </c>
      <c r="E265" s="72" t="s">
        <v>746</v>
      </c>
      <c r="F265" s="157"/>
      <c r="G265" s="1">
        <v>2010</v>
      </c>
      <c r="H265" s="158">
        <v>8.44</v>
      </c>
      <c r="I265" s="158">
        <v>8.44</v>
      </c>
      <c r="J265" s="158">
        <v>8.44</v>
      </c>
      <c r="K265" s="158">
        <v>8.44</v>
      </c>
      <c r="L265" s="158">
        <v>8.44</v>
      </c>
      <c r="M265" s="158">
        <v>8.44</v>
      </c>
      <c r="N265" s="158">
        <v>8.44</v>
      </c>
      <c r="O265" s="158">
        <v>8.44</v>
      </c>
      <c r="P265" s="158">
        <v>8.44</v>
      </c>
      <c r="Q265" s="158">
        <v>8.44</v>
      </c>
    </row>
    <row r="266" spans="1:17" ht="12.75">
      <c r="A266" s="72" t="s">
        <v>987</v>
      </c>
      <c r="B266" s="72" t="s">
        <v>1358</v>
      </c>
      <c r="C266" s="157" t="s">
        <v>152</v>
      </c>
      <c r="D266" s="157" t="s">
        <v>745</v>
      </c>
      <c r="E266" s="72" t="s">
        <v>746</v>
      </c>
      <c r="F266" s="157"/>
      <c r="G266" s="1">
        <v>2010</v>
      </c>
      <c r="H266" s="158">
        <v>8.44</v>
      </c>
      <c r="I266" s="158">
        <v>8.44</v>
      </c>
      <c r="J266" s="158">
        <v>8.44</v>
      </c>
      <c r="K266" s="158">
        <v>8.44</v>
      </c>
      <c r="L266" s="158">
        <v>8.44</v>
      </c>
      <c r="M266" s="158">
        <v>8.44</v>
      </c>
      <c r="N266" s="158">
        <v>8.44</v>
      </c>
      <c r="O266" s="158">
        <v>8.44</v>
      </c>
      <c r="P266" s="158">
        <v>8.44</v>
      </c>
      <c r="Q266" s="158">
        <v>8.44</v>
      </c>
    </row>
    <row r="267" spans="1:17" ht="12.75">
      <c r="A267" s="72" t="s">
        <v>987</v>
      </c>
      <c r="B267" s="72" t="s">
        <v>989</v>
      </c>
      <c r="C267" s="157" t="s">
        <v>152</v>
      </c>
      <c r="D267" s="157" t="s">
        <v>745</v>
      </c>
      <c r="E267" s="72" t="s">
        <v>746</v>
      </c>
      <c r="F267" s="157"/>
      <c r="G267" s="1">
        <v>2010</v>
      </c>
      <c r="H267" s="158">
        <v>8.44</v>
      </c>
      <c r="I267" s="158">
        <v>8.44</v>
      </c>
      <c r="J267" s="158">
        <v>8.44</v>
      </c>
      <c r="K267" s="158">
        <v>8.44</v>
      </c>
      <c r="L267" s="158">
        <v>8.44</v>
      </c>
      <c r="M267" s="158">
        <v>8.44</v>
      </c>
      <c r="N267" s="158">
        <v>8.44</v>
      </c>
      <c r="O267" s="158">
        <v>8.44</v>
      </c>
      <c r="P267" s="158">
        <v>8.44</v>
      </c>
      <c r="Q267" s="158">
        <v>8.44</v>
      </c>
    </row>
    <row r="268" spans="1:17" ht="12.75">
      <c r="A268" s="72" t="s">
        <v>987</v>
      </c>
      <c r="B268" s="72" t="s">
        <v>1359</v>
      </c>
      <c r="C268" s="157" t="s">
        <v>152</v>
      </c>
      <c r="D268" s="157" t="s">
        <v>745</v>
      </c>
      <c r="E268" s="72" t="s">
        <v>746</v>
      </c>
      <c r="F268" s="157"/>
      <c r="G268" s="1">
        <v>2010</v>
      </c>
      <c r="H268" s="158">
        <v>8.44</v>
      </c>
      <c r="I268" s="158">
        <v>8.44</v>
      </c>
      <c r="J268" s="158">
        <v>8.44</v>
      </c>
      <c r="K268" s="158">
        <v>8.44</v>
      </c>
      <c r="L268" s="158">
        <v>8.44</v>
      </c>
      <c r="M268" s="158">
        <v>8.44</v>
      </c>
      <c r="N268" s="158">
        <v>8.44</v>
      </c>
      <c r="O268" s="158">
        <v>8.44</v>
      </c>
      <c r="P268" s="158">
        <v>8.44</v>
      </c>
      <c r="Q268" s="158">
        <v>8.44</v>
      </c>
    </row>
    <row r="269" spans="1:17" ht="12.75">
      <c r="A269" s="72" t="s">
        <v>987</v>
      </c>
      <c r="B269" s="72" t="s">
        <v>1360</v>
      </c>
      <c r="C269" s="157" t="s">
        <v>152</v>
      </c>
      <c r="D269" s="157" t="s">
        <v>745</v>
      </c>
      <c r="E269" s="72" t="s">
        <v>746</v>
      </c>
      <c r="F269" s="157"/>
      <c r="G269" s="1">
        <v>2010</v>
      </c>
      <c r="H269" s="158">
        <v>8.44</v>
      </c>
      <c r="I269" s="158">
        <v>8.44</v>
      </c>
      <c r="J269" s="158">
        <v>8.44</v>
      </c>
      <c r="K269" s="158">
        <v>8.44</v>
      </c>
      <c r="L269" s="158">
        <v>8.44</v>
      </c>
      <c r="M269" s="158">
        <v>8.44</v>
      </c>
      <c r="N269" s="158">
        <v>8.44</v>
      </c>
      <c r="O269" s="158">
        <v>8.44</v>
      </c>
      <c r="P269" s="158">
        <v>8.44</v>
      </c>
      <c r="Q269" s="158">
        <v>8.44</v>
      </c>
    </row>
    <row r="270" spans="1:17" ht="12.75">
      <c r="A270" s="72" t="s">
        <v>987</v>
      </c>
      <c r="B270" s="72" t="s">
        <v>1361</v>
      </c>
      <c r="C270" s="157" t="s">
        <v>152</v>
      </c>
      <c r="D270" s="157" t="s">
        <v>745</v>
      </c>
      <c r="E270" s="72" t="s">
        <v>746</v>
      </c>
      <c r="F270" s="157"/>
      <c r="G270" s="1">
        <v>2010</v>
      </c>
      <c r="H270" s="158">
        <v>8.44</v>
      </c>
      <c r="I270" s="158">
        <v>8.44</v>
      </c>
      <c r="J270" s="158">
        <v>8.44</v>
      </c>
      <c r="K270" s="158">
        <v>8.44</v>
      </c>
      <c r="L270" s="158">
        <v>8.44</v>
      </c>
      <c r="M270" s="158">
        <v>8.44</v>
      </c>
      <c r="N270" s="158">
        <v>8.44</v>
      </c>
      <c r="O270" s="158">
        <v>8.44</v>
      </c>
      <c r="P270" s="158">
        <v>8.44</v>
      </c>
      <c r="Q270" s="158">
        <v>8.44</v>
      </c>
    </row>
    <row r="271" spans="1:17" ht="12.75">
      <c r="A271" s="72" t="s">
        <v>987</v>
      </c>
      <c r="B271" s="72" t="s">
        <v>1362</v>
      </c>
      <c r="C271" s="157" t="s">
        <v>152</v>
      </c>
      <c r="D271" s="157" t="s">
        <v>745</v>
      </c>
      <c r="E271" s="72" t="s">
        <v>746</v>
      </c>
      <c r="F271" s="157"/>
      <c r="G271" s="1">
        <v>2010</v>
      </c>
      <c r="H271" s="158">
        <v>8.44</v>
      </c>
      <c r="I271" s="158">
        <v>8.44</v>
      </c>
      <c r="J271" s="158">
        <v>8.44</v>
      </c>
      <c r="K271" s="158">
        <v>8.44</v>
      </c>
      <c r="L271" s="158">
        <v>8.44</v>
      </c>
      <c r="M271" s="158">
        <v>8.44</v>
      </c>
      <c r="N271" s="158">
        <v>8.44</v>
      </c>
      <c r="O271" s="158">
        <v>8.44</v>
      </c>
      <c r="P271" s="158">
        <v>8.44</v>
      </c>
      <c r="Q271" s="158">
        <v>8.44</v>
      </c>
    </row>
    <row r="272" spans="1:17" ht="12.75">
      <c r="A272" s="72" t="s">
        <v>987</v>
      </c>
      <c r="B272" s="72" t="s">
        <v>1363</v>
      </c>
      <c r="C272" s="157" t="s">
        <v>152</v>
      </c>
      <c r="D272" s="157" t="s">
        <v>745</v>
      </c>
      <c r="E272" s="72" t="s">
        <v>746</v>
      </c>
      <c r="F272" s="157"/>
      <c r="G272" s="1">
        <v>2010</v>
      </c>
      <c r="H272" s="158">
        <v>8.44</v>
      </c>
      <c r="I272" s="158">
        <v>8.44</v>
      </c>
      <c r="J272" s="158">
        <v>8.44</v>
      </c>
      <c r="K272" s="158">
        <v>8.44</v>
      </c>
      <c r="L272" s="158">
        <v>8.44</v>
      </c>
      <c r="M272" s="158">
        <v>8.44</v>
      </c>
      <c r="N272" s="158">
        <v>8.44</v>
      </c>
      <c r="O272" s="158">
        <v>8.44</v>
      </c>
      <c r="P272" s="158">
        <v>8.44</v>
      </c>
      <c r="Q272" s="158">
        <v>8.44</v>
      </c>
    </row>
    <row r="273" spans="1:17" ht="12.75">
      <c r="A273" s="72" t="s">
        <v>987</v>
      </c>
      <c r="B273" s="72" t="s">
        <v>990</v>
      </c>
      <c r="C273" s="157" t="s">
        <v>152</v>
      </c>
      <c r="D273" s="157" t="s">
        <v>745</v>
      </c>
      <c r="E273" s="72" t="s">
        <v>746</v>
      </c>
      <c r="F273" s="157"/>
      <c r="G273" s="1">
        <v>2010</v>
      </c>
      <c r="H273" s="158">
        <v>8.44</v>
      </c>
      <c r="I273" s="158">
        <v>8.44</v>
      </c>
      <c r="J273" s="158">
        <v>8.44</v>
      </c>
      <c r="K273" s="158">
        <v>8.44</v>
      </c>
      <c r="L273" s="158">
        <v>8.44</v>
      </c>
      <c r="M273" s="158">
        <v>8.44</v>
      </c>
      <c r="N273" s="158">
        <v>8.44</v>
      </c>
      <c r="O273" s="158">
        <v>8.44</v>
      </c>
      <c r="P273" s="158">
        <v>8.44</v>
      </c>
      <c r="Q273" s="158">
        <v>8.44</v>
      </c>
    </row>
    <row r="274" spans="1:17" ht="12.75">
      <c r="A274" s="72" t="s">
        <v>987</v>
      </c>
      <c r="B274" s="72" t="s">
        <v>991</v>
      </c>
      <c r="C274" s="157" t="s">
        <v>152</v>
      </c>
      <c r="D274" s="157" t="s">
        <v>745</v>
      </c>
      <c r="E274" s="72" t="s">
        <v>746</v>
      </c>
      <c r="F274" s="157"/>
      <c r="G274" s="1">
        <v>2010</v>
      </c>
      <c r="H274" s="158">
        <v>8.44</v>
      </c>
      <c r="I274" s="158">
        <v>8.44</v>
      </c>
      <c r="J274" s="158">
        <v>8.44</v>
      </c>
      <c r="K274" s="158">
        <v>8.44</v>
      </c>
      <c r="L274" s="158">
        <v>8.44</v>
      </c>
      <c r="M274" s="158">
        <v>8.44</v>
      </c>
      <c r="N274" s="158">
        <v>8.44</v>
      </c>
      <c r="O274" s="158">
        <v>8.44</v>
      </c>
      <c r="P274" s="158">
        <v>8.44</v>
      </c>
      <c r="Q274" s="158">
        <v>8.44</v>
      </c>
    </row>
    <row r="275" spans="1:17" ht="12.75">
      <c r="A275" s="72" t="s">
        <v>987</v>
      </c>
      <c r="B275" s="72" t="s">
        <v>992</v>
      </c>
      <c r="C275" s="157" t="s">
        <v>152</v>
      </c>
      <c r="D275" s="157" t="s">
        <v>745</v>
      </c>
      <c r="E275" s="72" t="s">
        <v>746</v>
      </c>
      <c r="F275" s="157"/>
      <c r="G275" s="1">
        <v>2010</v>
      </c>
      <c r="H275" s="158">
        <v>8.44</v>
      </c>
      <c r="I275" s="158">
        <v>8.44</v>
      </c>
      <c r="J275" s="158">
        <v>8.44</v>
      </c>
      <c r="K275" s="158">
        <v>8.44</v>
      </c>
      <c r="L275" s="158">
        <v>8.44</v>
      </c>
      <c r="M275" s="158">
        <v>8.44</v>
      </c>
      <c r="N275" s="158">
        <v>8.44</v>
      </c>
      <c r="O275" s="158">
        <v>8.44</v>
      </c>
      <c r="P275" s="158">
        <v>8.44</v>
      </c>
      <c r="Q275" s="158">
        <v>8.44</v>
      </c>
    </row>
    <row r="276" spans="1:17" ht="12.75">
      <c r="A276" s="72" t="s">
        <v>987</v>
      </c>
      <c r="B276" s="72" t="s">
        <v>993</v>
      </c>
      <c r="C276" s="157" t="s">
        <v>152</v>
      </c>
      <c r="D276" s="157" t="s">
        <v>745</v>
      </c>
      <c r="E276" s="72" t="s">
        <v>746</v>
      </c>
      <c r="F276" s="157"/>
      <c r="G276" s="1">
        <v>2010</v>
      </c>
      <c r="H276" s="158">
        <v>8.44</v>
      </c>
      <c r="I276" s="158">
        <v>8.44</v>
      </c>
      <c r="J276" s="158">
        <v>8.44</v>
      </c>
      <c r="K276" s="158">
        <v>8.44</v>
      </c>
      <c r="L276" s="158">
        <v>8.44</v>
      </c>
      <c r="M276" s="158">
        <v>8.44</v>
      </c>
      <c r="N276" s="158">
        <v>8.44</v>
      </c>
      <c r="O276" s="158">
        <v>8.44</v>
      </c>
      <c r="P276" s="158">
        <v>8.44</v>
      </c>
      <c r="Q276" s="158">
        <v>8.44</v>
      </c>
    </row>
    <row r="277" spans="1:17" ht="12.75">
      <c r="A277" s="72" t="s">
        <v>987</v>
      </c>
      <c r="B277" s="72" t="s">
        <v>994</v>
      </c>
      <c r="C277" s="157" t="s">
        <v>152</v>
      </c>
      <c r="D277" s="157" t="s">
        <v>745</v>
      </c>
      <c r="E277" s="72" t="s">
        <v>746</v>
      </c>
      <c r="F277" s="157"/>
      <c r="G277" s="1">
        <v>2010</v>
      </c>
      <c r="H277" s="158">
        <v>8.44</v>
      </c>
      <c r="I277" s="158">
        <v>8.44</v>
      </c>
      <c r="J277" s="158">
        <v>8.44</v>
      </c>
      <c r="K277" s="158">
        <v>8.44</v>
      </c>
      <c r="L277" s="158">
        <v>8.44</v>
      </c>
      <c r="M277" s="158">
        <v>8.44</v>
      </c>
      <c r="N277" s="158">
        <v>8.44</v>
      </c>
      <c r="O277" s="158">
        <v>8.44</v>
      </c>
      <c r="P277" s="158">
        <v>8.44</v>
      </c>
      <c r="Q277" s="158">
        <v>8.44</v>
      </c>
    </row>
    <row r="278" spans="1:17" ht="12.75">
      <c r="A278" s="72" t="s">
        <v>987</v>
      </c>
      <c r="B278" s="72" t="s">
        <v>995</v>
      </c>
      <c r="C278" s="157" t="s">
        <v>152</v>
      </c>
      <c r="D278" s="157" t="s">
        <v>745</v>
      </c>
      <c r="E278" s="72" t="s">
        <v>746</v>
      </c>
      <c r="F278" s="157"/>
      <c r="G278" s="1">
        <v>2010</v>
      </c>
      <c r="H278" s="158">
        <v>8.44</v>
      </c>
      <c r="I278" s="158">
        <v>8.44</v>
      </c>
      <c r="J278" s="158">
        <v>8.44</v>
      </c>
      <c r="K278" s="158">
        <v>8.44</v>
      </c>
      <c r="L278" s="158">
        <v>8.44</v>
      </c>
      <c r="M278" s="158">
        <v>8.44</v>
      </c>
      <c r="N278" s="158">
        <v>8.44</v>
      </c>
      <c r="O278" s="158">
        <v>8.44</v>
      </c>
      <c r="P278" s="158">
        <v>8.44</v>
      </c>
      <c r="Q278" s="158">
        <v>8.44</v>
      </c>
    </row>
    <row r="279" spans="1:17" ht="12.75">
      <c r="A279" s="72" t="s">
        <v>987</v>
      </c>
      <c r="B279" s="72" t="s">
        <v>996</v>
      </c>
      <c r="C279" s="157" t="s">
        <v>152</v>
      </c>
      <c r="D279" s="157" t="s">
        <v>745</v>
      </c>
      <c r="E279" s="72" t="s">
        <v>746</v>
      </c>
      <c r="F279" s="157"/>
      <c r="G279" s="1">
        <v>2010</v>
      </c>
      <c r="H279" s="158">
        <v>8.44</v>
      </c>
      <c r="I279" s="158">
        <v>8.44</v>
      </c>
      <c r="J279" s="158">
        <v>8.44</v>
      </c>
      <c r="K279" s="158">
        <v>8.44</v>
      </c>
      <c r="L279" s="158">
        <v>8.44</v>
      </c>
      <c r="M279" s="158">
        <v>8.44</v>
      </c>
      <c r="N279" s="158">
        <v>8.44</v>
      </c>
      <c r="O279" s="158">
        <v>8.44</v>
      </c>
      <c r="P279" s="158">
        <v>8.44</v>
      </c>
      <c r="Q279" s="158">
        <v>8.44</v>
      </c>
    </row>
    <row r="280" spans="1:17" ht="12.75">
      <c r="A280" s="72" t="s">
        <v>496</v>
      </c>
      <c r="B280" s="72" t="s">
        <v>984</v>
      </c>
      <c r="C280" s="157" t="s">
        <v>152</v>
      </c>
      <c r="D280" s="157" t="s">
        <v>745</v>
      </c>
      <c r="E280" s="72" t="s">
        <v>746</v>
      </c>
      <c r="F280" s="157"/>
      <c r="G280" s="1">
        <v>1961</v>
      </c>
      <c r="H280" s="158">
        <v>25</v>
      </c>
      <c r="I280" s="158">
        <v>25</v>
      </c>
      <c r="J280" s="158">
        <v>25</v>
      </c>
      <c r="K280" s="158">
        <v>25</v>
      </c>
      <c r="L280" s="158">
        <v>25</v>
      </c>
      <c r="M280" s="158">
        <v>25</v>
      </c>
      <c r="N280" s="158">
        <v>25</v>
      </c>
      <c r="O280" s="158">
        <v>25</v>
      </c>
      <c r="P280" s="158">
        <v>25</v>
      </c>
      <c r="Q280" s="158">
        <v>25</v>
      </c>
    </row>
    <row r="281" spans="1:17" ht="12.75">
      <c r="A281" s="72" t="s">
        <v>497</v>
      </c>
      <c r="B281" s="72" t="s">
        <v>985</v>
      </c>
      <c r="C281" s="157" t="s">
        <v>152</v>
      </c>
      <c r="D281" s="157" t="s">
        <v>745</v>
      </c>
      <c r="E281" s="72" t="s">
        <v>746</v>
      </c>
      <c r="F281" s="157"/>
      <c r="G281" s="1">
        <v>1961</v>
      </c>
      <c r="H281" s="158">
        <v>25</v>
      </c>
      <c r="I281" s="158">
        <v>25</v>
      </c>
      <c r="J281" s="158">
        <v>25</v>
      </c>
      <c r="K281" s="158">
        <v>25</v>
      </c>
      <c r="L281" s="158">
        <v>25</v>
      </c>
      <c r="M281" s="158">
        <v>25</v>
      </c>
      <c r="N281" s="158">
        <v>25</v>
      </c>
      <c r="O281" s="158">
        <v>25</v>
      </c>
      <c r="P281" s="158">
        <v>25</v>
      </c>
      <c r="Q281" s="158">
        <v>25</v>
      </c>
    </row>
    <row r="282" spans="1:17" ht="12.75">
      <c r="A282" s="72" t="s">
        <v>498</v>
      </c>
      <c r="B282" s="72" t="s">
        <v>986</v>
      </c>
      <c r="C282" s="157" t="s">
        <v>152</v>
      </c>
      <c r="D282" s="157" t="s">
        <v>745</v>
      </c>
      <c r="E282" s="72" t="s">
        <v>746</v>
      </c>
      <c r="F282" s="157"/>
      <c r="G282" s="1">
        <v>1961</v>
      </c>
      <c r="H282" s="158">
        <v>25</v>
      </c>
      <c r="I282" s="158">
        <v>25</v>
      </c>
      <c r="J282" s="158">
        <v>25</v>
      </c>
      <c r="K282" s="158">
        <v>25</v>
      </c>
      <c r="L282" s="158">
        <v>25</v>
      </c>
      <c r="M282" s="158">
        <v>25</v>
      </c>
      <c r="N282" s="158">
        <v>25</v>
      </c>
      <c r="O282" s="158">
        <v>25</v>
      </c>
      <c r="P282" s="158">
        <v>25</v>
      </c>
      <c r="Q282" s="158">
        <v>25</v>
      </c>
    </row>
    <row r="283" spans="1:17" ht="12.75">
      <c r="A283" s="72" t="s">
        <v>1389</v>
      </c>
      <c r="B283" s="72" t="s">
        <v>1417</v>
      </c>
      <c r="C283" s="157" t="s">
        <v>164</v>
      </c>
      <c r="D283" s="157" t="s">
        <v>745</v>
      </c>
      <c r="E283" s="72" t="s">
        <v>172</v>
      </c>
      <c r="F283" s="157"/>
      <c r="G283" s="1">
        <v>2000</v>
      </c>
      <c r="H283" s="158">
        <v>161</v>
      </c>
      <c r="I283" s="158">
        <v>161</v>
      </c>
      <c r="J283" s="158">
        <v>161</v>
      </c>
      <c r="K283" s="158">
        <v>161</v>
      </c>
      <c r="L283" s="158">
        <v>161</v>
      </c>
      <c r="M283" s="158">
        <v>161</v>
      </c>
      <c r="N283" s="158">
        <v>161</v>
      </c>
      <c r="O283" s="158">
        <v>161</v>
      </c>
      <c r="P283" s="158">
        <v>161</v>
      </c>
      <c r="Q283" s="158">
        <v>161</v>
      </c>
    </row>
    <row r="284" spans="1:17" ht="12.75">
      <c r="A284" s="72" t="s">
        <v>1389</v>
      </c>
      <c r="B284" s="72" t="s">
        <v>1418</v>
      </c>
      <c r="C284" s="157" t="s">
        <v>164</v>
      </c>
      <c r="D284" s="157" t="s">
        <v>745</v>
      </c>
      <c r="E284" s="72" t="s">
        <v>172</v>
      </c>
      <c r="F284" s="157"/>
      <c r="G284" s="1">
        <v>2000</v>
      </c>
      <c r="H284" s="158">
        <v>161</v>
      </c>
      <c r="I284" s="158">
        <v>161</v>
      </c>
      <c r="J284" s="158">
        <v>161</v>
      </c>
      <c r="K284" s="158">
        <v>161</v>
      </c>
      <c r="L284" s="158">
        <v>161</v>
      </c>
      <c r="M284" s="158">
        <v>161</v>
      </c>
      <c r="N284" s="158">
        <v>161</v>
      </c>
      <c r="O284" s="158">
        <v>161</v>
      </c>
      <c r="P284" s="158">
        <v>161</v>
      </c>
      <c r="Q284" s="158">
        <v>161</v>
      </c>
    </row>
    <row r="285" spans="1:17" ht="12.75">
      <c r="A285" s="72" t="s">
        <v>1389</v>
      </c>
      <c r="B285" s="72" t="s">
        <v>1419</v>
      </c>
      <c r="C285" s="157" t="s">
        <v>164</v>
      </c>
      <c r="D285" s="157" t="s">
        <v>745</v>
      </c>
      <c r="E285" s="72" t="s">
        <v>172</v>
      </c>
      <c r="F285" s="157"/>
      <c r="G285" s="1">
        <v>2000</v>
      </c>
      <c r="H285" s="158">
        <v>177</v>
      </c>
      <c r="I285" s="158">
        <v>177</v>
      </c>
      <c r="J285" s="158">
        <v>177</v>
      </c>
      <c r="K285" s="158">
        <v>177</v>
      </c>
      <c r="L285" s="158">
        <v>177</v>
      </c>
      <c r="M285" s="158">
        <v>177</v>
      </c>
      <c r="N285" s="158">
        <v>177</v>
      </c>
      <c r="O285" s="158">
        <v>177</v>
      </c>
      <c r="P285" s="158">
        <v>177</v>
      </c>
      <c r="Q285" s="158">
        <v>177</v>
      </c>
    </row>
    <row r="286" spans="1:17" ht="12.75">
      <c r="A286" s="72" t="s">
        <v>25</v>
      </c>
      <c r="B286" s="72" t="s">
        <v>1017</v>
      </c>
      <c r="C286" s="157" t="s">
        <v>89</v>
      </c>
      <c r="D286" s="157" t="s">
        <v>745</v>
      </c>
      <c r="E286" s="72" t="s">
        <v>786</v>
      </c>
      <c r="F286" s="157"/>
      <c r="G286" s="1">
        <v>2007</v>
      </c>
      <c r="H286" s="158">
        <v>74</v>
      </c>
      <c r="I286" s="158">
        <v>74</v>
      </c>
      <c r="J286" s="158">
        <v>74</v>
      </c>
      <c r="K286" s="158">
        <v>74</v>
      </c>
      <c r="L286" s="158">
        <v>74</v>
      </c>
      <c r="M286" s="158">
        <v>74</v>
      </c>
      <c r="N286" s="158">
        <v>74</v>
      </c>
      <c r="O286" s="158">
        <v>74</v>
      </c>
      <c r="P286" s="158">
        <v>74</v>
      </c>
      <c r="Q286" s="158">
        <v>74</v>
      </c>
    </row>
    <row r="287" spans="1:17" ht="12.75">
      <c r="A287" s="72" t="s">
        <v>26</v>
      </c>
      <c r="B287" s="72" t="s">
        <v>1013</v>
      </c>
      <c r="C287" s="157" t="s">
        <v>89</v>
      </c>
      <c r="D287" s="157" t="s">
        <v>745</v>
      </c>
      <c r="E287" s="72" t="s">
        <v>786</v>
      </c>
      <c r="F287" s="157"/>
      <c r="G287" s="1">
        <v>2007</v>
      </c>
      <c r="H287" s="158">
        <v>74</v>
      </c>
      <c r="I287" s="158">
        <v>74</v>
      </c>
      <c r="J287" s="158">
        <v>74</v>
      </c>
      <c r="K287" s="158">
        <v>74</v>
      </c>
      <c r="L287" s="158">
        <v>74</v>
      </c>
      <c r="M287" s="158">
        <v>74</v>
      </c>
      <c r="N287" s="158">
        <v>74</v>
      </c>
      <c r="O287" s="158">
        <v>74</v>
      </c>
      <c r="P287" s="158">
        <v>74</v>
      </c>
      <c r="Q287" s="158">
        <v>74</v>
      </c>
    </row>
    <row r="288" spans="1:17" ht="12.75">
      <c r="A288" s="72" t="s">
        <v>27</v>
      </c>
      <c r="B288" s="72" t="s">
        <v>1014</v>
      </c>
      <c r="C288" s="157" t="s">
        <v>89</v>
      </c>
      <c r="D288" s="157" t="s">
        <v>745</v>
      </c>
      <c r="E288" s="72" t="s">
        <v>786</v>
      </c>
      <c r="F288" s="157"/>
      <c r="G288" s="1">
        <v>2008</v>
      </c>
      <c r="H288" s="158">
        <v>72</v>
      </c>
      <c r="I288" s="158">
        <v>72</v>
      </c>
      <c r="J288" s="158">
        <v>72</v>
      </c>
      <c r="K288" s="158">
        <v>72</v>
      </c>
      <c r="L288" s="158">
        <v>72</v>
      </c>
      <c r="M288" s="158">
        <v>72</v>
      </c>
      <c r="N288" s="158">
        <v>72</v>
      </c>
      <c r="O288" s="158">
        <v>72</v>
      </c>
      <c r="P288" s="158">
        <v>72</v>
      </c>
      <c r="Q288" s="158">
        <v>72</v>
      </c>
    </row>
    <row r="289" spans="1:17" ht="12.75">
      <c r="A289" s="72" t="s">
        <v>28</v>
      </c>
      <c r="B289" s="72" t="s">
        <v>1018</v>
      </c>
      <c r="C289" s="157" t="s">
        <v>89</v>
      </c>
      <c r="D289" s="157" t="s">
        <v>745</v>
      </c>
      <c r="E289" s="72" t="s">
        <v>786</v>
      </c>
      <c r="F289" s="157"/>
      <c r="G289" s="1">
        <v>2008</v>
      </c>
      <c r="H289" s="158">
        <v>72</v>
      </c>
      <c r="I289" s="158">
        <v>72</v>
      </c>
      <c r="J289" s="158">
        <v>72</v>
      </c>
      <c r="K289" s="158">
        <v>72</v>
      </c>
      <c r="L289" s="158">
        <v>72</v>
      </c>
      <c r="M289" s="158">
        <v>72</v>
      </c>
      <c r="N289" s="158">
        <v>72</v>
      </c>
      <c r="O289" s="158">
        <v>72</v>
      </c>
      <c r="P289" s="158">
        <v>72</v>
      </c>
      <c r="Q289" s="158">
        <v>72</v>
      </c>
    </row>
    <row r="290" spans="1:17" ht="12.75">
      <c r="A290" s="72" t="s">
        <v>29</v>
      </c>
      <c r="B290" s="72" t="s">
        <v>1015</v>
      </c>
      <c r="C290" s="157" t="s">
        <v>89</v>
      </c>
      <c r="D290" s="157" t="s">
        <v>745</v>
      </c>
      <c r="E290" s="72" t="s">
        <v>786</v>
      </c>
      <c r="F290" s="157"/>
      <c r="G290" s="1">
        <v>2007</v>
      </c>
      <c r="H290" s="158">
        <v>102</v>
      </c>
      <c r="I290" s="158">
        <v>102</v>
      </c>
      <c r="J290" s="158">
        <v>102</v>
      </c>
      <c r="K290" s="158">
        <v>102</v>
      </c>
      <c r="L290" s="158">
        <v>102</v>
      </c>
      <c r="M290" s="158">
        <v>102</v>
      </c>
      <c r="N290" s="158">
        <v>102</v>
      </c>
      <c r="O290" s="158">
        <v>102</v>
      </c>
      <c r="P290" s="158">
        <v>102</v>
      </c>
      <c r="Q290" s="158">
        <v>102</v>
      </c>
    </row>
    <row r="291" spans="1:17" ht="12.75">
      <c r="A291" s="72" t="s">
        <v>30</v>
      </c>
      <c r="B291" s="72" t="s">
        <v>1016</v>
      </c>
      <c r="C291" s="157" t="s">
        <v>89</v>
      </c>
      <c r="D291" s="157" t="s">
        <v>745</v>
      </c>
      <c r="E291" s="72" t="s">
        <v>786</v>
      </c>
      <c r="F291" s="157"/>
      <c r="G291" s="1">
        <v>2008</v>
      </c>
      <c r="H291" s="158">
        <v>98</v>
      </c>
      <c r="I291" s="158">
        <v>98</v>
      </c>
      <c r="J291" s="158">
        <v>98</v>
      </c>
      <c r="K291" s="158">
        <v>98</v>
      </c>
      <c r="L291" s="158">
        <v>98</v>
      </c>
      <c r="M291" s="158">
        <v>98</v>
      </c>
      <c r="N291" s="158">
        <v>98</v>
      </c>
      <c r="O291" s="158">
        <v>98</v>
      </c>
      <c r="P291" s="158">
        <v>98</v>
      </c>
      <c r="Q291" s="158">
        <v>98</v>
      </c>
    </row>
    <row r="292" spans="1:17" ht="12.75">
      <c r="A292" s="72" t="s">
        <v>516</v>
      </c>
      <c r="B292" s="72" t="s">
        <v>1028</v>
      </c>
      <c r="C292" s="157" t="s">
        <v>260</v>
      </c>
      <c r="D292" s="157" t="s">
        <v>745</v>
      </c>
      <c r="E292" s="72" t="s">
        <v>746</v>
      </c>
      <c r="F292" s="157"/>
      <c r="G292" s="1">
        <v>1963</v>
      </c>
      <c r="H292" s="158">
        <v>11</v>
      </c>
      <c r="I292" s="158">
        <v>11</v>
      </c>
      <c r="J292" s="158">
        <v>11</v>
      </c>
      <c r="K292" s="158">
        <v>11</v>
      </c>
      <c r="L292" s="158">
        <v>11</v>
      </c>
      <c r="M292" s="158">
        <v>11</v>
      </c>
      <c r="N292" s="158">
        <v>11</v>
      </c>
      <c r="O292" s="158">
        <v>11</v>
      </c>
      <c r="P292" s="158">
        <v>11</v>
      </c>
      <c r="Q292" s="158">
        <v>11</v>
      </c>
    </row>
    <row r="293" spans="1:17" ht="12.75">
      <c r="A293" s="72" t="s">
        <v>598</v>
      </c>
      <c r="B293" s="72" t="s">
        <v>1029</v>
      </c>
      <c r="C293" s="157" t="s">
        <v>260</v>
      </c>
      <c r="D293" s="157" t="s">
        <v>745</v>
      </c>
      <c r="E293" s="72" t="s">
        <v>746</v>
      </c>
      <c r="F293" s="157"/>
      <c r="G293" s="1">
        <v>2003</v>
      </c>
      <c r="H293" s="158">
        <v>40</v>
      </c>
      <c r="I293" s="158">
        <v>40</v>
      </c>
      <c r="J293" s="158">
        <v>40</v>
      </c>
      <c r="K293" s="158">
        <v>40</v>
      </c>
      <c r="L293" s="158">
        <v>40</v>
      </c>
      <c r="M293" s="158">
        <v>40</v>
      </c>
      <c r="N293" s="158">
        <v>40</v>
      </c>
      <c r="O293" s="158">
        <v>40</v>
      </c>
      <c r="P293" s="158">
        <v>40</v>
      </c>
      <c r="Q293" s="158">
        <v>40</v>
      </c>
    </row>
    <row r="294" spans="1:17" ht="12.75">
      <c r="A294" s="72" t="s">
        <v>517</v>
      </c>
      <c r="B294" s="72" t="s">
        <v>1030</v>
      </c>
      <c r="C294" s="157" t="s">
        <v>260</v>
      </c>
      <c r="D294" s="157" t="s">
        <v>745</v>
      </c>
      <c r="E294" s="72" t="s">
        <v>746</v>
      </c>
      <c r="F294" s="157"/>
      <c r="G294" s="1">
        <v>1963</v>
      </c>
      <c r="H294" s="158">
        <v>11</v>
      </c>
      <c r="I294" s="158">
        <v>11</v>
      </c>
      <c r="J294" s="158">
        <v>11</v>
      </c>
      <c r="K294" s="158">
        <v>11</v>
      </c>
      <c r="L294" s="158">
        <v>11</v>
      </c>
      <c r="M294" s="158">
        <v>11</v>
      </c>
      <c r="N294" s="158">
        <v>11</v>
      </c>
      <c r="O294" s="158">
        <v>11</v>
      </c>
      <c r="P294" s="158">
        <v>11</v>
      </c>
      <c r="Q294" s="158">
        <v>11</v>
      </c>
    </row>
    <row r="295" spans="1:17" ht="12.75">
      <c r="A295" s="72" t="s">
        <v>518</v>
      </c>
      <c r="B295" s="72" t="s">
        <v>1031</v>
      </c>
      <c r="C295" s="157" t="s">
        <v>260</v>
      </c>
      <c r="D295" s="157" t="s">
        <v>745</v>
      </c>
      <c r="E295" s="72" t="s">
        <v>746</v>
      </c>
      <c r="F295" s="157"/>
      <c r="G295" s="1">
        <v>1965</v>
      </c>
      <c r="H295" s="158">
        <v>24</v>
      </c>
      <c r="I295" s="158">
        <v>24</v>
      </c>
      <c r="J295" s="158">
        <v>24</v>
      </c>
      <c r="K295" s="158">
        <v>24</v>
      </c>
      <c r="L295" s="158">
        <v>24</v>
      </c>
      <c r="M295" s="158">
        <v>24</v>
      </c>
      <c r="N295" s="158">
        <v>24</v>
      </c>
      <c r="O295" s="158">
        <v>24</v>
      </c>
      <c r="P295" s="158">
        <v>24</v>
      </c>
      <c r="Q295" s="158">
        <v>24</v>
      </c>
    </row>
    <row r="296" spans="1:17" ht="12.75">
      <c r="A296" s="72" t="s">
        <v>519</v>
      </c>
      <c r="B296" s="72" t="s">
        <v>1032</v>
      </c>
      <c r="C296" s="157" t="s">
        <v>260</v>
      </c>
      <c r="D296" s="157" t="s">
        <v>745</v>
      </c>
      <c r="E296" s="72" t="s">
        <v>746</v>
      </c>
      <c r="F296" s="157"/>
      <c r="G296" s="1">
        <v>2003</v>
      </c>
      <c r="H296" s="158">
        <v>50</v>
      </c>
      <c r="I296" s="158">
        <v>50</v>
      </c>
      <c r="J296" s="158">
        <v>50</v>
      </c>
      <c r="K296" s="158">
        <v>50</v>
      </c>
      <c r="L296" s="158">
        <v>50</v>
      </c>
      <c r="M296" s="158">
        <v>50</v>
      </c>
      <c r="N296" s="158">
        <v>50</v>
      </c>
      <c r="O296" s="158">
        <v>50</v>
      </c>
      <c r="P296" s="158">
        <v>50</v>
      </c>
      <c r="Q296" s="158">
        <v>50</v>
      </c>
    </row>
    <row r="297" spans="1:17" ht="12.75">
      <c r="A297" s="72" t="s">
        <v>520</v>
      </c>
      <c r="B297" s="72" t="s">
        <v>1033</v>
      </c>
      <c r="C297" s="157" t="s">
        <v>260</v>
      </c>
      <c r="D297" s="157" t="s">
        <v>745</v>
      </c>
      <c r="E297" s="72" t="s">
        <v>746</v>
      </c>
      <c r="F297" s="157"/>
      <c r="G297" s="1">
        <v>2003</v>
      </c>
      <c r="H297" s="158">
        <v>50</v>
      </c>
      <c r="I297" s="158">
        <v>50</v>
      </c>
      <c r="J297" s="158">
        <v>50</v>
      </c>
      <c r="K297" s="158">
        <v>50</v>
      </c>
      <c r="L297" s="158">
        <v>50</v>
      </c>
      <c r="M297" s="158">
        <v>50</v>
      </c>
      <c r="N297" s="158">
        <v>50</v>
      </c>
      <c r="O297" s="158">
        <v>50</v>
      </c>
      <c r="P297" s="158">
        <v>50</v>
      </c>
      <c r="Q297" s="158">
        <v>50</v>
      </c>
    </row>
    <row r="298" spans="1:17" ht="12.75">
      <c r="A298" s="72" t="s">
        <v>521</v>
      </c>
      <c r="B298" s="72" t="s">
        <v>1034</v>
      </c>
      <c r="C298" s="157" t="s">
        <v>260</v>
      </c>
      <c r="D298" s="157" t="s">
        <v>745</v>
      </c>
      <c r="E298" s="72" t="s">
        <v>746</v>
      </c>
      <c r="F298" s="157"/>
      <c r="G298" s="1">
        <v>2003</v>
      </c>
      <c r="H298" s="158">
        <v>50</v>
      </c>
      <c r="I298" s="158">
        <v>50</v>
      </c>
      <c r="J298" s="158">
        <v>50</v>
      </c>
      <c r="K298" s="158">
        <v>50</v>
      </c>
      <c r="L298" s="158">
        <v>50</v>
      </c>
      <c r="M298" s="158">
        <v>50</v>
      </c>
      <c r="N298" s="158">
        <v>50</v>
      </c>
      <c r="O298" s="158">
        <v>50</v>
      </c>
      <c r="P298" s="158">
        <v>50</v>
      </c>
      <c r="Q298" s="158">
        <v>50</v>
      </c>
    </row>
    <row r="299" spans="1:17" ht="12.75">
      <c r="A299" s="72" t="s">
        <v>522</v>
      </c>
      <c r="B299" s="72" t="s">
        <v>1039</v>
      </c>
      <c r="C299" s="157" t="s">
        <v>160</v>
      </c>
      <c r="D299" s="157" t="s">
        <v>745</v>
      </c>
      <c r="E299" s="72" t="s">
        <v>746</v>
      </c>
      <c r="F299" s="157"/>
      <c r="G299" s="1">
        <v>2002</v>
      </c>
      <c r="H299" s="158">
        <v>154</v>
      </c>
      <c r="I299" s="158">
        <v>154</v>
      </c>
      <c r="J299" s="158">
        <v>154</v>
      </c>
      <c r="K299" s="158">
        <v>154</v>
      </c>
      <c r="L299" s="158">
        <v>154</v>
      </c>
      <c r="M299" s="158">
        <v>154</v>
      </c>
      <c r="N299" s="158">
        <v>154</v>
      </c>
      <c r="O299" s="158">
        <v>154</v>
      </c>
      <c r="P299" s="158">
        <v>154</v>
      </c>
      <c r="Q299" s="158">
        <v>154</v>
      </c>
    </row>
    <row r="300" spans="1:17" ht="12.75">
      <c r="A300" s="72" t="s">
        <v>523</v>
      </c>
      <c r="B300" s="72" t="s">
        <v>1040</v>
      </c>
      <c r="C300" s="157" t="s">
        <v>160</v>
      </c>
      <c r="D300" s="157" t="s">
        <v>745</v>
      </c>
      <c r="E300" s="72" t="s">
        <v>746</v>
      </c>
      <c r="F300" s="157"/>
      <c r="G300" s="1">
        <v>2002</v>
      </c>
      <c r="H300" s="158">
        <v>154</v>
      </c>
      <c r="I300" s="158">
        <v>154</v>
      </c>
      <c r="J300" s="158">
        <v>154</v>
      </c>
      <c r="K300" s="158">
        <v>154</v>
      </c>
      <c r="L300" s="158">
        <v>154</v>
      </c>
      <c r="M300" s="158">
        <v>154</v>
      </c>
      <c r="N300" s="158">
        <v>154</v>
      </c>
      <c r="O300" s="158">
        <v>154</v>
      </c>
      <c r="P300" s="158">
        <v>154</v>
      </c>
      <c r="Q300" s="158">
        <v>154</v>
      </c>
    </row>
    <row r="301" spans="1:17" ht="12.75">
      <c r="A301" s="72" t="s">
        <v>524</v>
      </c>
      <c r="B301" s="72" t="s">
        <v>1041</v>
      </c>
      <c r="C301" s="157" t="s">
        <v>160</v>
      </c>
      <c r="D301" s="157" t="s">
        <v>745</v>
      </c>
      <c r="E301" s="72" t="s">
        <v>746</v>
      </c>
      <c r="F301" s="157"/>
      <c r="G301" s="1">
        <v>2002</v>
      </c>
      <c r="H301" s="158">
        <v>154</v>
      </c>
      <c r="I301" s="158">
        <v>154</v>
      </c>
      <c r="J301" s="158">
        <v>154</v>
      </c>
      <c r="K301" s="158">
        <v>154</v>
      </c>
      <c r="L301" s="158">
        <v>154</v>
      </c>
      <c r="M301" s="158">
        <v>154</v>
      </c>
      <c r="N301" s="158">
        <v>154</v>
      </c>
      <c r="O301" s="158">
        <v>154</v>
      </c>
      <c r="P301" s="158">
        <v>154</v>
      </c>
      <c r="Q301" s="158">
        <v>154</v>
      </c>
    </row>
    <row r="302" spans="1:17" ht="12.75">
      <c r="A302" s="72" t="s">
        <v>525</v>
      </c>
      <c r="B302" s="72" t="s">
        <v>1042</v>
      </c>
      <c r="C302" s="157" t="s">
        <v>160</v>
      </c>
      <c r="D302" s="157" t="s">
        <v>745</v>
      </c>
      <c r="E302" s="72" t="s">
        <v>746</v>
      </c>
      <c r="F302" s="157"/>
      <c r="G302" s="1">
        <v>2002</v>
      </c>
      <c r="H302" s="158">
        <v>323</v>
      </c>
      <c r="I302" s="158">
        <v>323</v>
      </c>
      <c r="J302" s="158">
        <v>323</v>
      </c>
      <c r="K302" s="158">
        <v>323</v>
      </c>
      <c r="L302" s="158">
        <v>323</v>
      </c>
      <c r="M302" s="158">
        <v>323</v>
      </c>
      <c r="N302" s="158">
        <v>323</v>
      </c>
      <c r="O302" s="158">
        <v>323</v>
      </c>
      <c r="P302" s="158">
        <v>323</v>
      </c>
      <c r="Q302" s="158">
        <v>323</v>
      </c>
    </row>
    <row r="303" spans="1:17" ht="12.75">
      <c r="A303" s="72" t="s">
        <v>599</v>
      </c>
      <c r="B303" s="72" t="s">
        <v>1057</v>
      </c>
      <c r="C303" s="157" t="s">
        <v>255</v>
      </c>
      <c r="D303" s="157" t="s">
        <v>745</v>
      </c>
      <c r="E303" s="72" t="s">
        <v>746</v>
      </c>
      <c r="F303" s="157"/>
      <c r="G303" s="1">
        <v>2004</v>
      </c>
      <c r="H303" s="158">
        <v>155</v>
      </c>
      <c r="I303" s="158">
        <v>155</v>
      </c>
      <c r="J303" s="158">
        <v>155</v>
      </c>
      <c r="K303" s="158">
        <v>155</v>
      </c>
      <c r="L303" s="158">
        <v>155</v>
      </c>
      <c r="M303" s="158">
        <v>155</v>
      </c>
      <c r="N303" s="158">
        <v>155</v>
      </c>
      <c r="O303" s="158">
        <v>155</v>
      </c>
      <c r="P303" s="158">
        <v>155</v>
      </c>
      <c r="Q303" s="158">
        <v>155</v>
      </c>
    </row>
    <row r="304" spans="1:17" ht="12.75">
      <c r="A304" s="72" t="s">
        <v>674</v>
      </c>
      <c r="B304" s="72" t="s">
        <v>1058</v>
      </c>
      <c r="C304" s="157" t="s">
        <v>255</v>
      </c>
      <c r="D304" s="157" t="s">
        <v>745</v>
      </c>
      <c r="E304" s="72" t="s">
        <v>746</v>
      </c>
      <c r="F304" s="157"/>
      <c r="G304" s="1">
        <v>2004</v>
      </c>
      <c r="H304" s="158">
        <v>145</v>
      </c>
      <c r="I304" s="158">
        <v>145</v>
      </c>
      <c r="J304" s="158">
        <v>145</v>
      </c>
      <c r="K304" s="158">
        <v>145</v>
      </c>
      <c r="L304" s="158">
        <v>145</v>
      </c>
      <c r="M304" s="158">
        <v>145</v>
      </c>
      <c r="N304" s="158">
        <v>145</v>
      </c>
      <c r="O304" s="158">
        <v>145</v>
      </c>
      <c r="P304" s="158">
        <v>145</v>
      </c>
      <c r="Q304" s="158">
        <v>145</v>
      </c>
    </row>
    <row r="305" spans="1:17" ht="12.75">
      <c r="A305" s="72" t="s">
        <v>532</v>
      </c>
      <c r="B305" s="72" t="s">
        <v>1053</v>
      </c>
      <c r="C305" s="157" t="s">
        <v>255</v>
      </c>
      <c r="D305" s="157" t="s">
        <v>745</v>
      </c>
      <c r="E305" s="72" t="s">
        <v>746</v>
      </c>
      <c r="F305" s="157"/>
      <c r="G305" s="1">
        <v>2001</v>
      </c>
      <c r="H305" s="158">
        <v>45</v>
      </c>
      <c r="I305" s="158">
        <v>45</v>
      </c>
      <c r="J305" s="158">
        <v>45</v>
      </c>
      <c r="K305" s="158">
        <v>45</v>
      </c>
      <c r="L305" s="158">
        <v>45</v>
      </c>
      <c r="M305" s="158">
        <v>45</v>
      </c>
      <c r="N305" s="158">
        <v>45</v>
      </c>
      <c r="O305" s="158">
        <v>45</v>
      </c>
      <c r="P305" s="158">
        <v>45</v>
      </c>
      <c r="Q305" s="158">
        <v>45</v>
      </c>
    </row>
    <row r="306" spans="1:17" ht="12.75">
      <c r="A306" s="72" t="s">
        <v>533</v>
      </c>
      <c r="B306" s="72" t="s">
        <v>1054</v>
      </c>
      <c r="C306" s="157" t="s">
        <v>255</v>
      </c>
      <c r="D306" s="157" t="s">
        <v>745</v>
      </c>
      <c r="E306" s="72" t="s">
        <v>746</v>
      </c>
      <c r="F306" s="157"/>
      <c r="G306" s="1">
        <v>2001</v>
      </c>
      <c r="H306" s="158">
        <v>45</v>
      </c>
      <c r="I306" s="158">
        <v>45</v>
      </c>
      <c r="J306" s="158">
        <v>45</v>
      </c>
      <c r="K306" s="158">
        <v>45</v>
      </c>
      <c r="L306" s="158">
        <v>45</v>
      </c>
      <c r="M306" s="158">
        <v>45</v>
      </c>
      <c r="N306" s="158">
        <v>45</v>
      </c>
      <c r="O306" s="158">
        <v>45</v>
      </c>
      <c r="P306" s="158">
        <v>45</v>
      </c>
      <c r="Q306" s="158">
        <v>45</v>
      </c>
    </row>
    <row r="307" spans="1:17" ht="12.75">
      <c r="A307" s="72" t="s">
        <v>534</v>
      </c>
      <c r="B307" s="72" t="s">
        <v>1055</v>
      </c>
      <c r="C307" s="157" t="s">
        <v>255</v>
      </c>
      <c r="D307" s="157" t="s">
        <v>745</v>
      </c>
      <c r="E307" s="72" t="s">
        <v>746</v>
      </c>
      <c r="F307" s="157"/>
      <c r="G307" s="1">
        <v>2001</v>
      </c>
      <c r="H307" s="158">
        <v>45</v>
      </c>
      <c r="I307" s="158">
        <v>45</v>
      </c>
      <c r="J307" s="158">
        <v>45</v>
      </c>
      <c r="K307" s="158">
        <v>45</v>
      </c>
      <c r="L307" s="158">
        <v>45</v>
      </c>
      <c r="M307" s="158">
        <v>45</v>
      </c>
      <c r="N307" s="158">
        <v>45</v>
      </c>
      <c r="O307" s="158">
        <v>45</v>
      </c>
      <c r="P307" s="158">
        <v>45</v>
      </c>
      <c r="Q307" s="158">
        <v>45</v>
      </c>
    </row>
    <row r="308" spans="1:17" ht="12.75">
      <c r="A308" s="72" t="s">
        <v>535</v>
      </c>
      <c r="B308" s="72" t="s">
        <v>1056</v>
      </c>
      <c r="C308" s="157" t="s">
        <v>255</v>
      </c>
      <c r="D308" s="157" t="s">
        <v>745</v>
      </c>
      <c r="E308" s="72" t="s">
        <v>746</v>
      </c>
      <c r="F308" s="157"/>
      <c r="G308" s="1">
        <v>2001</v>
      </c>
      <c r="H308" s="158">
        <v>45</v>
      </c>
      <c r="I308" s="158">
        <v>45</v>
      </c>
      <c r="J308" s="158">
        <v>45</v>
      </c>
      <c r="K308" s="158">
        <v>45</v>
      </c>
      <c r="L308" s="158">
        <v>45</v>
      </c>
      <c r="M308" s="158">
        <v>45</v>
      </c>
      <c r="N308" s="158">
        <v>45</v>
      </c>
      <c r="O308" s="158">
        <v>45</v>
      </c>
      <c r="P308" s="158">
        <v>45</v>
      </c>
      <c r="Q308" s="158">
        <v>45</v>
      </c>
    </row>
    <row r="309" spans="1:17" ht="12.75">
      <c r="A309" s="72" t="s">
        <v>1364</v>
      </c>
      <c r="B309" s="72" t="s">
        <v>1366</v>
      </c>
      <c r="C309" s="157" t="s">
        <v>255</v>
      </c>
      <c r="D309" s="157" t="s">
        <v>745</v>
      </c>
      <c r="E309" s="72" t="s">
        <v>746</v>
      </c>
      <c r="F309" s="157"/>
      <c r="G309" s="1">
        <v>2010</v>
      </c>
      <c r="H309" s="158">
        <v>45</v>
      </c>
      <c r="I309" s="158">
        <v>45</v>
      </c>
      <c r="J309" s="158">
        <v>45</v>
      </c>
      <c r="K309" s="158">
        <v>45</v>
      </c>
      <c r="L309" s="158">
        <v>45</v>
      </c>
      <c r="M309" s="158">
        <v>45</v>
      </c>
      <c r="N309" s="158">
        <v>45</v>
      </c>
      <c r="O309" s="158">
        <v>45</v>
      </c>
      <c r="P309" s="158">
        <v>45</v>
      </c>
      <c r="Q309" s="158">
        <v>45</v>
      </c>
    </row>
    <row r="310" spans="1:17" ht="12.75">
      <c r="A310" s="72" t="s">
        <v>1365</v>
      </c>
      <c r="B310" s="72" t="s">
        <v>1367</v>
      </c>
      <c r="C310" s="157" t="s">
        <v>255</v>
      </c>
      <c r="D310" s="157" t="s">
        <v>745</v>
      </c>
      <c r="E310" s="72" t="s">
        <v>746</v>
      </c>
      <c r="F310" s="157"/>
      <c r="G310" s="1">
        <v>2010</v>
      </c>
      <c r="H310" s="158">
        <v>45</v>
      </c>
      <c r="I310" s="158">
        <v>45</v>
      </c>
      <c r="J310" s="158">
        <v>45</v>
      </c>
      <c r="K310" s="158">
        <v>45</v>
      </c>
      <c r="L310" s="158">
        <v>45</v>
      </c>
      <c r="M310" s="158">
        <v>45</v>
      </c>
      <c r="N310" s="158">
        <v>45</v>
      </c>
      <c r="O310" s="158">
        <v>45</v>
      </c>
      <c r="P310" s="158">
        <v>45</v>
      </c>
      <c r="Q310" s="158">
        <v>45</v>
      </c>
    </row>
    <row r="311" spans="1:17" ht="12.75">
      <c r="A311" s="72" t="s">
        <v>531</v>
      </c>
      <c r="B311" s="72" t="s">
        <v>1052</v>
      </c>
      <c r="C311" s="157" t="s">
        <v>40</v>
      </c>
      <c r="D311" s="157" t="s">
        <v>728</v>
      </c>
      <c r="E311" s="72" t="s">
        <v>746</v>
      </c>
      <c r="F311" s="157"/>
      <c r="G311" s="1">
        <v>1982</v>
      </c>
      <c r="H311" s="158">
        <v>391</v>
      </c>
      <c r="I311" s="158">
        <v>391</v>
      </c>
      <c r="J311" s="158">
        <v>391</v>
      </c>
      <c r="K311" s="158">
        <v>391</v>
      </c>
      <c r="L311" s="158">
        <v>391</v>
      </c>
      <c r="M311" s="158">
        <v>391</v>
      </c>
      <c r="N311" s="158">
        <v>391</v>
      </c>
      <c r="O311" s="158">
        <v>391</v>
      </c>
      <c r="P311" s="158">
        <v>391</v>
      </c>
      <c r="Q311" s="158">
        <v>391</v>
      </c>
    </row>
    <row r="312" spans="1:17" ht="12.75">
      <c r="A312" s="72" t="s">
        <v>547</v>
      </c>
      <c r="B312" s="72" t="s">
        <v>1458</v>
      </c>
      <c r="C312" s="157" t="s">
        <v>63</v>
      </c>
      <c r="D312" s="157" t="s">
        <v>745</v>
      </c>
      <c r="E312" s="72" t="s">
        <v>756</v>
      </c>
      <c r="F312" s="157"/>
      <c r="G312" s="1">
        <v>1958</v>
      </c>
      <c r="H312" s="158">
        <v>171</v>
      </c>
      <c r="I312" s="158">
        <v>171</v>
      </c>
      <c r="J312" s="158">
        <v>171</v>
      </c>
      <c r="K312" s="158">
        <v>171</v>
      </c>
      <c r="L312" s="158">
        <v>171</v>
      </c>
      <c r="M312" s="158">
        <v>171</v>
      </c>
      <c r="N312" s="158">
        <v>171</v>
      </c>
      <c r="O312" s="158">
        <v>171</v>
      </c>
      <c r="P312" s="158">
        <v>171</v>
      </c>
      <c r="Q312" s="158">
        <v>171</v>
      </c>
    </row>
    <row r="313" spans="1:17" ht="12.75">
      <c r="A313" s="72" t="s">
        <v>548</v>
      </c>
      <c r="B313" s="72" t="s">
        <v>1074</v>
      </c>
      <c r="C313" s="157" t="s">
        <v>63</v>
      </c>
      <c r="D313" s="157" t="s">
        <v>745</v>
      </c>
      <c r="E313" s="72" t="s">
        <v>756</v>
      </c>
      <c r="F313" s="157"/>
      <c r="G313" s="1">
        <v>1965</v>
      </c>
      <c r="H313" s="158">
        <v>502</v>
      </c>
      <c r="I313" s="158">
        <v>502</v>
      </c>
      <c r="J313" s="158">
        <v>502</v>
      </c>
      <c r="K313" s="158">
        <v>502</v>
      </c>
      <c r="L313" s="158">
        <v>502</v>
      </c>
      <c r="M313" s="158">
        <v>502</v>
      </c>
      <c r="N313" s="158">
        <v>502</v>
      </c>
      <c r="O313" s="158">
        <v>502</v>
      </c>
      <c r="P313" s="158">
        <v>502</v>
      </c>
      <c r="Q313" s="158">
        <v>502</v>
      </c>
    </row>
    <row r="314" spans="1:17" ht="12.75">
      <c r="A314" s="72" t="s">
        <v>659</v>
      </c>
      <c r="B314" s="72" t="s">
        <v>1059</v>
      </c>
      <c r="C314" s="157" t="s">
        <v>214</v>
      </c>
      <c r="D314" s="157" t="s">
        <v>728</v>
      </c>
      <c r="E314" s="72" t="s">
        <v>746</v>
      </c>
      <c r="F314" s="157"/>
      <c r="G314" s="1">
        <v>2010</v>
      </c>
      <c r="H314" s="158">
        <v>570</v>
      </c>
      <c r="I314" s="158">
        <v>570</v>
      </c>
      <c r="J314" s="158">
        <v>570</v>
      </c>
      <c r="K314" s="158">
        <v>570</v>
      </c>
      <c r="L314" s="158">
        <v>570</v>
      </c>
      <c r="M314" s="158">
        <v>570</v>
      </c>
      <c r="N314" s="158">
        <v>570</v>
      </c>
      <c r="O314" s="158">
        <v>570</v>
      </c>
      <c r="P314" s="158">
        <v>570</v>
      </c>
      <c r="Q314" s="158">
        <v>570</v>
      </c>
    </row>
    <row r="315" spans="1:17" ht="12.75">
      <c r="A315" s="72" t="s">
        <v>675</v>
      </c>
      <c r="B315" s="72" t="s">
        <v>1060</v>
      </c>
      <c r="C315" s="157" t="s">
        <v>61</v>
      </c>
      <c r="D315" s="157" t="s">
        <v>745</v>
      </c>
      <c r="E315" s="72" t="s">
        <v>746</v>
      </c>
      <c r="F315" s="157"/>
      <c r="G315" s="1">
        <v>2004</v>
      </c>
      <c r="H315" s="158">
        <v>48</v>
      </c>
      <c r="I315" s="158">
        <v>48</v>
      </c>
      <c r="J315" s="158">
        <v>48</v>
      </c>
      <c r="K315" s="158">
        <v>48</v>
      </c>
      <c r="L315" s="158">
        <v>48</v>
      </c>
      <c r="M315" s="158">
        <v>48</v>
      </c>
      <c r="N315" s="158">
        <v>48</v>
      </c>
      <c r="O315" s="158">
        <v>48</v>
      </c>
      <c r="P315" s="158">
        <v>48</v>
      </c>
      <c r="Q315" s="158">
        <v>48</v>
      </c>
    </row>
    <row r="316" spans="1:17" ht="12.75">
      <c r="A316" s="72" t="s">
        <v>536</v>
      </c>
      <c r="B316" s="72" t="s">
        <v>1061</v>
      </c>
      <c r="C316" s="157" t="s">
        <v>61</v>
      </c>
      <c r="D316" s="157" t="s">
        <v>745</v>
      </c>
      <c r="E316" s="72" t="s">
        <v>746</v>
      </c>
      <c r="F316" s="157"/>
      <c r="G316" s="1">
        <v>1951</v>
      </c>
      <c r="H316" s="158">
        <v>10</v>
      </c>
      <c r="I316" s="158">
        <v>10</v>
      </c>
      <c r="J316" s="158">
        <v>10</v>
      </c>
      <c r="K316" s="158">
        <v>10</v>
      </c>
      <c r="L316" s="158">
        <v>10</v>
      </c>
      <c r="M316" s="158">
        <v>10</v>
      </c>
      <c r="N316" s="158">
        <v>10</v>
      </c>
      <c r="O316" s="158">
        <v>10</v>
      </c>
      <c r="P316" s="158">
        <v>10</v>
      </c>
      <c r="Q316" s="158">
        <v>10</v>
      </c>
    </row>
    <row r="317" spans="1:17" ht="12.75">
      <c r="A317" s="72" t="s">
        <v>537</v>
      </c>
      <c r="B317" s="72" t="s">
        <v>1062</v>
      </c>
      <c r="C317" s="157" t="s">
        <v>61</v>
      </c>
      <c r="D317" s="157" t="s">
        <v>745</v>
      </c>
      <c r="E317" s="72" t="s">
        <v>746</v>
      </c>
      <c r="F317" s="157"/>
      <c r="G317" s="1">
        <v>1961</v>
      </c>
      <c r="H317" s="158">
        <v>20</v>
      </c>
      <c r="I317" s="158">
        <v>20</v>
      </c>
      <c r="J317" s="158">
        <v>20</v>
      </c>
      <c r="K317" s="158">
        <v>20</v>
      </c>
      <c r="L317" s="158">
        <v>20</v>
      </c>
      <c r="M317" s="158">
        <v>20</v>
      </c>
      <c r="N317" s="158">
        <v>20</v>
      </c>
      <c r="O317" s="158">
        <v>20</v>
      </c>
      <c r="P317" s="158">
        <v>20</v>
      </c>
      <c r="Q317" s="158">
        <v>20</v>
      </c>
    </row>
    <row r="318" spans="1:17" ht="12.75">
      <c r="A318" s="72" t="s">
        <v>538</v>
      </c>
      <c r="B318" s="72" t="s">
        <v>1063</v>
      </c>
      <c r="C318" s="157" t="s">
        <v>61</v>
      </c>
      <c r="D318" s="157" t="s">
        <v>745</v>
      </c>
      <c r="E318" s="72" t="s">
        <v>746</v>
      </c>
      <c r="F318" s="157"/>
      <c r="G318" s="1">
        <v>1996</v>
      </c>
      <c r="H318" s="158">
        <v>38</v>
      </c>
      <c r="I318" s="158">
        <v>38</v>
      </c>
      <c r="J318" s="158">
        <v>38</v>
      </c>
      <c r="K318" s="158">
        <v>38</v>
      </c>
      <c r="L318" s="158">
        <v>38</v>
      </c>
      <c r="M318" s="158">
        <v>38</v>
      </c>
      <c r="N318" s="158">
        <v>38</v>
      </c>
      <c r="O318" s="158">
        <v>38</v>
      </c>
      <c r="P318" s="158">
        <v>38</v>
      </c>
      <c r="Q318" s="158">
        <v>38</v>
      </c>
    </row>
    <row r="319" spans="1:17" ht="12.75">
      <c r="A319" s="72" t="s">
        <v>529</v>
      </c>
      <c r="B319" s="72" t="s">
        <v>1050</v>
      </c>
      <c r="C319" s="157" t="s">
        <v>164</v>
      </c>
      <c r="D319" s="157" t="s">
        <v>745</v>
      </c>
      <c r="E319" s="72" t="s">
        <v>172</v>
      </c>
      <c r="F319" s="157"/>
      <c r="G319" s="1">
        <v>1995</v>
      </c>
      <c r="H319" s="158">
        <v>81</v>
      </c>
      <c r="I319" s="158">
        <v>81</v>
      </c>
      <c r="J319" s="158">
        <v>81</v>
      </c>
      <c r="K319" s="158">
        <v>81</v>
      </c>
      <c r="L319" s="158">
        <v>81</v>
      </c>
      <c r="M319" s="158">
        <v>81</v>
      </c>
      <c r="N319" s="158">
        <v>81</v>
      </c>
      <c r="O319" s="158">
        <v>81</v>
      </c>
      <c r="P319" s="158">
        <v>81</v>
      </c>
      <c r="Q319" s="158">
        <v>81</v>
      </c>
    </row>
    <row r="320" spans="1:17" ht="12.75">
      <c r="A320" s="72" t="s">
        <v>530</v>
      </c>
      <c r="B320" s="72" t="s">
        <v>1051</v>
      </c>
      <c r="C320" s="157" t="s">
        <v>164</v>
      </c>
      <c r="D320" s="157" t="s">
        <v>745</v>
      </c>
      <c r="E320" s="72" t="s">
        <v>172</v>
      </c>
      <c r="F320" s="157"/>
      <c r="G320" s="1">
        <v>1995</v>
      </c>
      <c r="H320" s="158">
        <v>81</v>
      </c>
      <c r="I320" s="158">
        <v>81</v>
      </c>
      <c r="J320" s="158">
        <v>81</v>
      </c>
      <c r="K320" s="158">
        <v>81</v>
      </c>
      <c r="L320" s="158">
        <v>81</v>
      </c>
      <c r="M320" s="158">
        <v>81</v>
      </c>
      <c r="N320" s="158">
        <v>81</v>
      </c>
      <c r="O320" s="158">
        <v>81</v>
      </c>
      <c r="P320" s="158">
        <v>81</v>
      </c>
      <c r="Q320" s="158">
        <v>81</v>
      </c>
    </row>
    <row r="321" spans="1:17" ht="12.75">
      <c r="A321" s="159" t="s">
        <v>526</v>
      </c>
      <c r="B321" s="72" t="s">
        <v>1047</v>
      </c>
      <c r="C321" s="157" t="s">
        <v>164</v>
      </c>
      <c r="D321" s="157" t="s">
        <v>745</v>
      </c>
      <c r="E321" s="72" t="s">
        <v>172</v>
      </c>
      <c r="F321" s="157"/>
      <c r="G321" s="1">
        <v>1959</v>
      </c>
      <c r="H321" s="158">
        <v>230</v>
      </c>
      <c r="I321" s="158">
        <v>230</v>
      </c>
      <c r="J321" s="158">
        <v>230</v>
      </c>
      <c r="K321" s="158">
        <v>230</v>
      </c>
      <c r="L321" s="158">
        <v>230</v>
      </c>
      <c r="M321" s="158">
        <v>230</v>
      </c>
      <c r="N321" s="158">
        <v>230</v>
      </c>
      <c r="O321" s="158">
        <v>230</v>
      </c>
      <c r="P321" s="158">
        <v>230</v>
      </c>
      <c r="Q321" s="158">
        <v>230</v>
      </c>
    </row>
    <row r="322" spans="1:17" ht="12.75">
      <c r="A322" s="159" t="s">
        <v>527</v>
      </c>
      <c r="B322" s="72" t="s">
        <v>1048</v>
      </c>
      <c r="C322" s="157" t="s">
        <v>164</v>
      </c>
      <c r="D322" s="157" t="s">
        <v>745</v>
      </c>
      <c r="E322" s="72" t="s">
        <v>172</v>
      </c>
      <c r="F322" s="157"/>
      <c r="G322" s="1">
        <v>1960</v>
      </c>
      <c r="H322" s="158">
        <v>230</v>
      </c>
      <c r="I322" s="158">
        <v>230</v>
      </c>
      <c r="J322" s="158">
        <v>230</v>
      </c>
      <c r="K322" s="158">
        <v>230</v>
      </c>
      <c r="L322" s="158">
        <v>230</v>
      </c>
      <c r="M322" s="158">
        <v>230</v>
      </c>
      <c r="N322" s="158">
        <v>230</v>
      </c>
      <c r="O322" s="158">
        <v>230</v>
      </c>
      <c r="P322" s="158">
        <v>230</v>
      </c>
      <c r="Q322" s="158">
        <v>230</v>
      </c>
    </row>
    <row r="323" spans="1:17" ht="12.75">
      <c r="A323" s="72" t="s">
        <v>528</v>
      </c>
      <c r="B323" s="72" t="s">
        <v>1049</v>
      </c>
      <c r="C323" s="157" t="s">
        <v>164</v>
      </c>
      <c r="D323" s="157" t="s">
        <v>745</v>
      </c>
      <c r="E323" s="72" t="s">
        <v>172</v>
      </c>
      <c r="F323" s="157"/>
      <c r="G323" s="1">
        <v>1967</v>
      </c>
      <c r="H323" s="158">
        <v>13</v>
      </c>
      <c r="I323" s="158">
        <v>13</v>
      </c>
      <c r="J323" s="158">
        <v>13</v>
      </c>
      <c r="K323" s="158">
        <v>13</v>
      </c>
      <c r="L323" s="158">
        <v>13</v>
      </c>
      <c r="M323" s="158">
        <v>13</v>
      </c>
      <c r="N323" s="158">
        <v>13</v>
      </c>
      <c r="O323" s="158">
        <v>13</v>
      </c>
      <c r="P323" s="158">
        <v>13</v>
      </c>
      <c r="Q323" s="158">
        <v>13</v>
      </c>
    </row>
    <row r="324" spans="1:17" ht="12.75">
      <c r="A324" s="72" t="s">
        <v>442</v>
      </c>
      <c r="B324" s="72" t="s">
        <v>1435</v>
      </c>
      <c r="C324" s="157" t="s">
        <v>174</v>
      </c>
      <c r="D324" s="157" t="s">
        <v>745</v>
      </c>
      <c r="E324" s="157" t="s">
        <v>756</v>
      </c>
      <c r="F324" s="157"/>
      <c r="G324" s="1">
        <v>2010</v>
      </c>
      <c r="H324" s="158">
        <v>8.439</v>
      </c>
      <c r="I324" s="158">
        <v>8.439</v>
      </c>
      <c r="J324" s="158">
        <v>8.439</v>
      </c>
      <c r="K324" s="158">
        <v>8.439</v>
      </c>
      <c r="L324" s="158">
        <v>8.439</v>
      </c>
      <c r="M324" s="158">
        <v>8.439</v>
      </c>
      <c r="N324" s="158">
        <v>8.439</v>
      </c>
      <c r="O324" s="158">
        <v>8.439</v>
      </c>
      <c r="P324" s="158">
        <v>8.439</v>
      </c>
      <c r="Q324" s="158">
        <v>8.439</v>
      </c>
    </row>
    <row r="325" spans="1:17" ht="12.75">
      <c r="A325" s="72" t="s">
        <v>442</v>
      </c>
      <c r="B325" s="72" t="s">
        <v>1436</v>
      </c>
      <c r="C325" s="157" t="s">
        <v>174</v>
      </c>
      <c r="D325" s="157" t="s">
        <v>745</v>
      </c>
      <c r="E325" s="157" t="s">
        <v>756</v>
      </c>
      <c r="F325" s="157"/>
      <c r="G325" s="1">
        <v>2010</v>
      </c>
      <c r="H325" s="158">
        <v>8.439</v>
      </c>
      <c r="I325" s="158">
        <v>8.439</v>
      </c>
      <c r="J325" s="158">
        <v>8.439</v>
      </c>
      <c r="K325" s="158">
        <v>8.439</v>
      </c>
      <c r="L325" s="158">
        <v>8.439</v>
      </c>
      <c r="M325" s="158">
        <v>8.439</v>
      </c>
      <c r="N325" s="158">
        <v>8.439</v>
      </c>
      <c r="O325" s="158">
        <v>8.439</v>
      </c>
      <c r="P325" s="158">
        <v>8.439</v>
      </c>
      <c r="Q325" s="158">
        <v>8.439</v>
      </c>
    </row>
    <row r="326" spans="1:17" ht="12.75">
      <c r="A326" s="72" t="s">
        <v>442</v>
      </c>
      <c r="B326" s="72" t="s">
        <v>1437</v>
      </c>
      <c r="C326" s="157" t="s">
        <v>174</v>
      </c>
      <c r="D326" s="157" t="s">
        <v>745</v>
      </c>
      <c r="E326" s="157" t="s">
        <v>756</v>
      </c>
      <c r="F326" s="157"/>
      <c r="G326" s="1">
        <v>2010</v>
      </c>
      <c r="H326" s="158">
        <v>8.439</v>
      </c>
      <c r="I326" s="158">
        <v>8.439</v>
      </c>
      <c r="J326" s="158">
        <v>8.439</v>
      </c>
      <c r="K326" s="158">
        <v>8.439</v>
      </c>
      <c r="L326" s="158">
        <v>8.439</v>
      </c>
      <c r="M326" s="158">
        <v>8.439</v>
      </c>
      <c r="N326" s="158">
        <v>8.439</v>
      </c>
      <c r="O326" s="158">
        <v>8.439</v>
      </c>
      <c r="P326" s="158">
        <v>8.439</v>
      </c>
      <c r="Q326" s="158">
        <v>8.439</v>
      </c>
    </row>
    <row r="327" spans="1:19" ht="12.75">
      <c r="A327" s="72" t="s">
        <v>505</v>
      </c>
      <c r="B327" s="72" t="s">
        <v>1011</v>
      </c>
      <c r="C327" s="157" t="s">
        <v>174</v>
      </c>
      <c r="D327" s="157" t="s">
        <v>745</v>
      </c>
      <c r="E327" s="72" t="s">
        <v>756</v>
      </c>
      <c r="F327" s="157"/>
      <c r="G327" s="1">
        <v>1967</v>
      </c>
      <c r="H327" s="158">
        <v>26</v>
      </c>
      <c r="I327" s="158">
        <v>26</v>
      </c>
      <c r="J327" s="158">
        <v>26</v>
      </c>
      <c r="K327" s="158">
        <v>26</v>
      </c>
      <c r="L327" s="158">
        <v>26</v>
      </c>
      <c r="M327" s="158">
        <v>26</v>
      </c>
      <c r="N327" s="158">
        <v>26</v>
      </c>
      <c r="O327" s="158">
        <v>26</v>
      </c>
      <c r="P327" s="158">
        <v>26</v>
      </c>
      <c r="Q327" s="158">
        <v>26</v>
      </c>
      <c r="R327" s="23"/>
      <c r="S327" s="23"/>
    </row>
    <row r="328" spans="1:17" ht="12.75">
      <c r="A328" s="72" t="s">
        <v>506</v>
      </c>
      <c r="B328" s="72" t="s">
        <v>1012</v>
      </c>
      <c r="C328" s="157" t="s">
        <v>174</v>
      </c>
      <c r="D328" s="157" t="s">
        <v>745</v>
      </c>
      <c r="E328" s="72" t="s">
        <v>756</v>
      </c>
      <c r="F328" s="157"/>
      <c r="G328" s="1">
        <v>1978</v>
      </c>
      <c r="H328" s="158">
        <v>41</v>
      </c>
      <c r="I328" s="158">
        <v>41</v>
      </c>
      <c r="J328" s="158">
        <v>41</v>
      </c>
      <c r="K328" s="158">
        <v>41</v>
      </c>
      <c r="L328" s="158">
        <v>41</v>
      </c>
      <c r="M328" s="158">
        <v>41</v>
      </c>
      <c r="N328" s="158">
        <v>41</v>
      </c>
      <c r="O328" s="158">
        <v>41</v>
      </c>
      <c r="P328" s="158">
        <v>41</v>
      </c>
      <c r="Q328" s="158">
        <v>41</v>
      </c>
    </row>
    <row r="329" spans="1:17" ht="12.75">
      <c r="A329" s="72" t="s">
        <v>504</v>
      </c>
      <c r="B329" s="72" t="s">
        <v>1434</v>
      </c>
      <c r="C329" s="157" t="s">
        <v>174</v>
      </c>
      <c r="D329" s="157" t="s">
        <v>745</v>
      </c>
      <c r="E329" s="72" t="s">
        <v>756</v>
      </c>
      <c r="F329" s="157"/>
      <c r="G329" s="1">
        <v>2009</v>
      </c>
      <c r="H329" s="158">
        <v>20</v>
      </c>
      <c r="I329" s="158">
        <v>20</v>
      </c>
      <c r="J329" s="158">
        <v>20</v>
      </c>
      <c r="K329" s="158">
        <v>20</v>
      </c>
      <c r="L329" s="158">
        <v>20</v>
      </c>
      <c r="M329" s="158">
        <v>20</v>
      </c>
      <c r="N329" s="158">
        <v>20</v>
      </c>
      <c r="O329" s="158">
        <v>20</v>
      </c>
      <c r="P329" s="158">
        <v>20</v>
      </c>
      <c r="Q329" s="158">
        <v>20</v>
      </c>
    </row>
    <row r="330" spans="1:17" ht="12.75">
      <c r="A330" s="72" t="s">
        <v>543</v>
      </c>
      <c r="B330" s="72" t="s">
        <v>1070</v>
      </c>
      <c r="C330" s="157" t="s">
        <v>206</v>
      </c>
      <c r="D330" s="157" t="s">
        <v>730</v>
      </c>
      <c r="E330" s="72" t="s">
        <v>746</v>
      </c>
      <c r="F330" s="157"/>
      <c r="G330" s="1">
        <v>1988</v>
      </c>
      <c r="H330" s="158">
        <v>1362</v>
      </c>
      <c r="I330" s="158">
        <v>1362</v>
      </c>
      <c r="J330" s="158">
        <v>1362</v>
      </c>
      <c r="K330" s="158">
        <v>1362</v>
      </c>
      <c r="L330" s="158">
        <v>1362</v>
      </c>
      <c r="M330" s="158">
        <v>1362</v>
      </c>
      <c r="N330" s="158">
        <v>1362</v>
      </c>
      <c r="O330" s="158">
        <v>1362</v>
      </c>
      <c r="P330" s="158">
        <v>1362</v>
      </c>
      <c r="Q330" s="158">
        <v>1362</v>
      </c>
    </row>
    <row r="331" spans="1:17" ht="12.75">
      <c r="A331" s="72" t="s">
        <v>544</v>
      </c>
      <c r="B331" s="72" t="s">
        <v>1071</v>
      </c>
      <c r="C331" s="157" t="s">
        <v>206</v>
      </c>
      <c r="D331" s="157" t="s">
        <v>730</v>
      </c>
      <c r="E331" s="72" t="s">
        <v>746</v>
      </c>
      <c r="F331" s="157"/>
      <c r="G331" s="1">
        <v>1989</v>
      </c>
      <c r="H331" s="158">
        <v>1362</v>
      </c>
      <c r="I331" s="158">
        <v>1362</v>
      </c>
      <c r="J331" s="158">
        <v>1362</v>
      </c>
      <c r="K331" s="158">
        <v>1362</v>
      </c>
      <c r="L331" s="158">
        <v>1362</v>
      </c>
      <c r="M331" s="158">
        <v>1362</v>
      </c>
      <c r="N331" s="158">
        <v>1362</v>
      </c>
      <c r="O331" s="158">
        <v>1362</v>
      </c>
      <c r="P331" s="158">
        <v>1362</v>
      </c>
      <c r="Q331" s="158">
        <v>1362</v>
      </c>
    </row>
    <row r="332" spans="1:17" ht="12.75">
      <c r="A332" s="72" t="s">
        <v>1409</v>
      </c>
      <c r="B332" s="72" t="s">
        <v>905</v>
      </c>
      <c r="C332" s="157" t="s">
        <v>181</v>
      </c>
      <c r="D332" s="157" t="s">
        <v>745</v>
      </c>
      <c r="E332" s="157" t="s">
        <v>756</v>
      </c>
      <c r="F332" s="157"/>
      <c r="G332" s="1">
        <v>1997</v>
      </c>
      <c r="H332" s="158">
        <v>163</v>
      </c>
      <c r="I332" s="158">
        <v>163</v>
      </c>
      <c r="J332" s="158">
        <v>163</v>
      </c>
      <c r="K332" s="158">
        <v>163</v>
      </c>
      <c r="L332" s="158">
        <v>163</v>
      </c>
      <c r="M332" s="158">
        <v>163</v>
      </c>
      <c r="N332" s="158">
        <v>163</v>
      </c>
      <c r="O332" s="158">
        <v>163</v>
      </c>
      <c r="P332" s="158">
        <v>163</v>
      </c>
      <c r="Q332" s="158">
        <v>163</v>
      </c>
    </row>
    <row r="333" spans="1:17" ht="12.75">
      <c r="A333" s="72" t="s">
        <v>1410</v>
      </c>
      <c r="B333" s="72" t="s">
        <v>906</v>
      </c>
      <c r="C333" s="157" t="s">
        <v>181</v>
      </c>
      <c r="D333" s="157" t="s">
        <v>745</v>
      </c>
      <c r="E333" s="157" t="s">
        <v>756</v>
      </c>
      <c r="F333" s="157"/>
      <c r="G333" s="1">
        <v>1997</v>
      </c>
      <c r="H333" s="158">
        <v>106</v>
      </c>
      <c r="I333" s="158">
        <v>106</v>
      </c>
      <c r="J333" s="158">
        <v>106</v>
      </c>
      <c r="K333" s="158">
        <v>106</v>
      </c>
      <c r="L333" s="158">
        <v>106</v>
      </c>
      <c r="M333" s="158">
        <v>106</v>
      </c>
      <c r="N333" s="158">
        <v>106</v>
      </c>
      <c r="O333" s="158">
        <v>106</v>
      </c>
      <c r="P333" s="158">
        <v>106</v>
      </c>
      <c r="Q333" s="158">
        <v>106</v>
      </c>
    </row>
    <row r="334" spans="1:17" ht="12.75">
      <c r="A334" s="72" t="s">
        <v>603</v>
      </c>
      <c r="B334" s="72" t="s">
        <v>1097</v>
      </c>
      <c r="C334" s="157" t="s">
        <v>265</v>
      </c>
      <c r="D334" s="157" t="s">
        <v>745</v>
      </c>
      <c r="E334" s="72" t="s">
        <v>172</v>
      </c>
      <c r="F334" s="157"/>
      <c r="G334" s="1">
        <v>1985</v>
      </c>
      <c r="H334" s="158">
        <v>70</v>
      </c>
      <c r="I334" s="158">
        <v>70</v>
      </c>
      <c r="J334" s="158">
        <v>70</v>
      </c>
      <c r="K334" s="158">
        <v>70</v>
      </c>
      <c r="L334" s="158">
        <v>70</v>
      </c>
      <c r="M334" s="158">
        <v>70</v>
      </c>
      <c r="N334" s="158">
        <v>70</v>
      </c>
      <c r="O334" s="158">
        <v>70</v>
      </c>
      <c r="P334" s="158">
        <v>70</v>
      </c>
      <c r="Q334" s="158">
        <v>70</v>
      </c>
    </row>
    <row r="335" spans="1:17" ht="12.75">
      <c r="A335" s="72" t="s">
        <v>565</v>
      </c>
      <c r="B335" s="72" t="s">
        <v>1091</v>
      </c>
      <c r="C335" s="157" t="s">
        <v>164</v>
      </c>
      <c r="D335" s="157" t="s">
        <v>745</v>
      </c>
      <c r="E335" s="72" t="s">
        <v>172</v>
      </c>
      <c r="F335" s="157"/>
      <c r="G335" s="1">
        <v>1967</v>
      </c>
      <c r="H335" s="158">
        <v>13</v>
      </c>
      <c r="I335" s="158">
        <v>13</v>
      </c>
      <c r="J335" s="158">
        <v>13</v>
      </c>
      <c r="K335" s="158">
        <v>13</v>
      </c>
      <c r="L335" s="158">
        <v>13</v>
      </c>
      <c r="M335" s="158">
        <v>13</v>
      </c>
      <c r="N335" s="158">
        <v>13</v>
      </c>
      <c r="O335" s="158">
        <v>13</v>
      </c>
      <c r="P335" s="158">
        <v>13</v>
      </c>
      <c r="Q335" s="158">
        <v>13</v>
      </c>
    </row>
    <row r="336" spans="1:17" ht="12.75">
      <c r="A336" s="72" t="s">
        <v>550</v>
      </c>
      <c r="B336" s="72" t="s">
        <v>1076</v>
      </c>
      <c r="C336" s="157" t="s">
        <v>164</v>
      </c>
      <c r="D336" s="157" t="s">
        <v>745</v>
      </c>
      <c r="E336" s="72" t="s">
        <v>172</v>
      </c>
      <c r="F336" s="157"/>
      <c r="G336" s="1">
        <v>1972</v>
      </c>
      <c r="H336" s="158">
        <v>57</v>
      </c>
      <c r="I336" s="158">
        <v>57</v>
      </c>
      <c r="J336" s="158">
        <v>57</v>
      </c>
      <c r="K336" s="158">
        <v>57</v>
      </c>
      <c r="L336" s="158">
        <v>57</v>
      </c>
      <c r="M336" s="158">
        <v>57</v>
      </c>
      <c r="N336" s="158">
        <v>57</v>
      </c>
      <c r="O336" s="158">
        <v>57</v>
      </c>
      <c r="P336" s="158">
        <v>57</v>
      </c>
      <c r="Q336" s="158">
        <v>57</v>
      </c>
    </row>
    <row r="337" spans="1:17" ht="12.75">
      <c r="A337" s="72" t="s">
        <v>551</v>
      </c>
      <c r="B337" s="72" t="s">
        <v>1077</v>
      </c>
      <c r="C337" s="157" t="s">
        <v>164</v>
      </c>
      <c r="D337" s="157" t="s">
        <v>745</v>
      </c>
      <c r="E337" s="72" t="s">
        <v>172</v>
      </c>
      <c r="F337" s="157"/>
      <c r="G337" s="1">
        <v>1972</v>
      </c>
      <c r="H337" s="158">
        <v>57</v>
      </c>
      <c r="I337" s="158">
        <v>57</v>
      </c>
      <c r="J337" s="158">
        <v>57</v>
      </c>
      <c r="K337" s="158">
        <v>57</v>
      </c>
      <c r="L337" s="158">
        <v>57</v>
      </c>
      <c r="M337" s="158">
        <v>57</v>
      </c>
      <c r="N337" s="158">
        <v>57</v>
      </c>
      <c r="O337" s="158">
        <v>57</v>
      </c>
      <c r="P337" s="158">
        <v>57</v>
      </c>
      <c r="Q337" s="158">
        <v>57</v>
      </c>
    </row>
    <row r="338" spans="1:17" ht="12.75">
      <c r="A338" s="72" t="s">
        <v>552</v>
      </c>
      <c r="B338" s="72" t="s">
        <v>1078</v>
      </c>
      <c r="C338" s="157" t="s">
        <v>164</v>
      </c>
      <c r="D338" s="157" t="s">
        <v>745</v>
      </c>
      <c r="E338" s="72" t="s">
        <v>172</v>
      </c>
      <c r="F338" s="157"/>
      <c r="G338" s="1">
        <v>1972</v>
      </c>
      <c r="H338" s="158">
        <v>57</v>
      </c>
      <c r="I338" s="158">
        <v>57</v>
      </c>
      <c r="J338" s="158">
        <v>57</v>
      </c>
      <c r="K338" s="158">
        <v>57</v>
      </c>
      <c r="L338" s="158">
        <v>57</v>
      </c>
      <c r="M338" s="158">
        <v>57</v>
      </c>
      <c r="N338" s="158">
        <v>57</v>
      </c>
      <c r="O338" s="158">
        <v>57</v>
      </c>
      <c r="P338" s="158">
        <v>57</v>
      </c>
      <c r="Q338" s="158">
        <v>57</v>
      </c>
    </row>
    <row r="339" spans="1:17" ht="12.75">
      <c r="A339" s="72" t="s">
        <v>553</v>
      </c>
      <c r="B339" s="72" t="s">
        <v>1079</v>
      </c>
      <c r="C339" s="157" t="s">
        <v>164</v>
      </c>
      <c r="D339" s="157" t="s">
        <v>745</v>
      </c>
      <c r="E339" s="72" t="s">
        <v>172</v>
      </c>
      <c r="F339" s="157"/>
      <c r="G339" s="1">
        <v>1972</v>
      </c>
      <c r="H339" s="158">
        <v>57</v>
      </c>
      <c r="I339" s="158">
        <v>57</v>
      </c>
      <c r="J339" s="158">
        <v>57</v>
      </c>
      <c r="K339" s="158">
        <v>57</v>
      </c>
      <c r="L339" s="158">
        <v>57</v>
      </c>
      <c r="M339" s="158">
        <v>57</v>
      </c>
      <c r="N339" s="158">
        <v>57</v>
      </c>
      <c r="O339" s="158">
        <v>57</v>
      </c>
      <c r="P339" s="158">
        <v>57</v>
      </c>
      <c r="Q339" s="158">
        <v>57</v>
      </c>
    </row>
    <row r="340" spans="1:17" ht="12.75">
      <c r="A340" s="72" t="s">
        <v>555</v>
      </c>
      <c r="B340" s="72" t="s">
        <v>1081</v>
      </c>
      <c r="C340" s="157" t="s">
        <v>164</v>
      </c>
      <c r="D340" s="157" t="s">
        <v>745</v>
      </c>
      <c r="E340" s="72" t="s">
        <v>172</v>
      </c>
      <c r="F340" s="157"/>
      <c r="G340" s="1">
        <v>1972</v>
      </c>
      <c r="H340" s="158">
        <v>57</v>
      </c>
      <c r="I340" s="158">
        <v>57</v>
      </c>
      <c r="J340" s="158">
        <v>57</v>
      </c>
      <c r="K340" s="158">
        <v>57</v>
      </c>
      <c r="L340" s="158">
        <v>57</v>
      </c>
      <c r="M340" s="158">
        <v>57</v>
      </c>
      <c r="N340" s="158">
        <v>57</v>
      </c>
      <c r="O340" s="158">
        <v>57</v>
      </c>
      <c r="P340" s="158">
        <v>57</v>
      </c>
      <c r="Q340" s="158">
        <v>57</v>
      </c>
    </row>
    <row r="341" spans="1:17" ht="12.75">
      <c r="A341" s="72" t="s">
        <v>556</v>
      </c>
      <c r="B341" s="72" t="s">
        <v>1082</v>
      </c>
      <c r="C341" s="157" t="s">
        <v>164</v>
      </c>
      <c r="D341" s="157" t="s">
        <v>745</v>
      </c>
      <c r="E341" s="72" t="s">
        <v>172</v>
      </c>
      <c r="F341" s="157"/>
      <c r="G341" s="1">
        <v>1972</v>
      </c>
      <c r="H341" s="158">
        <v>57</v>
      </c>
      <c r="I341" s="158">
        <v>57</v>
      </c>
      <c r="J341" s="158">
        <v>57</v>
      </c>
      <c r="K341" s="158">
        <v>57</v>
      </c>
      <c r="L341" s="158">
        <v>57</v>
      </c>
      <c r="M341" s="158">
        <v>57</v>
      </c>
      <c r="N341" s="158">
        <v>57</v>
      </c>
      <c r="O341" s="158">
        <v>57</v>
      </c>
      <c r="P341" s="158">
        <v>57</v>
      </c>
      <c r="Q341" s="158">
        <v>57</v>
      </c>
    </row>
    <row r="342" spans="1:17" ht="12.75">
      <c r="A342" s="72" t="s">
        <v>557</v>
      </c>
      <c r="B342" s="72" t="s">
        <v>1083</v>
      </c>
      <c r="C342" s="157" t="s">
        <v>164</v>
      </c>
      <c r="D342" s="157" t="s">
        <v>745</v>
      </c>
      <c r="E342" s="72" t="s">
        <v>172</v>
      </c>
      <c r="F342" s="157"/>
      <c r="G342" s="1">
        <v>1974</v>
      </c>
      <c r="H342" s="158">
        <v>57</v>
      </c>
      <c r="I342" s="158">
        <v>57</v>
      </c>
      <c r="J342" s="158">
        <v>57</v>
      </c>
      <c r="K342" s="158">
        <v>57</v>
      </c>
      <c r="L342" s="158">
        <v>57</v>
      </c>
      <c r="M342" s="158">
        <v>57</v>
      </c>
      <c r="N342" s="158">
        <v>57</v>
      </c>
      <c r="O342" s="158">
        <v>57</v>
      </c>
      <c r="P342" s="158">
        <v>57</v>
      </c>
      <c r="Q342" s="158">
        <v>57</v>
      </c>
    </row>
    <row r="343" spans="1:17" ht="12.75">
      <c r="A343" s="72" t="s">
        <v>558</v>
      </c>
      <c r="B343" s="72" t="s">
        <v>1084</v>
      </c>
      <c r="C343" s="157" t="s">
        <v>164</v>
      </c>
      <c r="D343" s="157" t="s">
        <v>745</v>
      </c>
      <c r="E343" s="72" t="s">
        <v>172</v>
      </c>
      <c r="F343" s="157"/>
      <c r="G343" s="1">
        <v>1974</v>
      </c>
      <c r="H343" s="158">
        <v>57</v>
      </c>
      <c r="I343" s="158">
        <v>57</v>
      </c>
      <c r="J343" s="158">
        <v>57</v>
      </c>
      <c r="K343" s="158">
        <v>57</v>
      </c>
      <c r="L343" s="158">
        <v>57</v>
      </c>
      <c r="M343" s="158">
        <v>57</v>
      </c>
      <c r="N343" s="158">
        <v>57</v>
      </c>
      <c r="O343" s="158">
        <v>57</v>
      </c>
      <c r="P343" s="158">
        <v>57</v>
      </c>
      <c r="Q343" s="158">
        <v>57</v>
      </c>
    </row>
    <row r="344" spans="1:17" ht="12.75">
      <c r="A344" s="72" t="s">
        <v>559</v>
      </c>
      <c r="B344" s="72" t="s">
        <v>1085</v>
      </c>
      <c r="C344" s="157" t="s">
        <v>164</v>
      </c>
      <c r="D344" s="157" t="s">
        <v>745</v>
      </c>
      <c r="E344" s="72" t="s">
        <v>172</v>
      </c>
      <c r="F344" s="157"/>
      <c r="G344" s="1">
        <v>1975</v>
      </c>
      <c r="H344" s="158">
        <v>57</v>
      </c>
      <c r="I344" s="158">
        <v>57</v>
      </c>
      <c r="J344" s="158">
        <v>57</v>
      </c>
      <c r="K344" s="158">
        <v>57</v>
      </c>
      <c r="L344" s="158">
        <v>57</v>
      </c>
      <c r="M344" s="158">
        <v>57</v>
      </c>
      <c r="N344" s="158">
        <v>57</v>
      </c>
      <c r="O344" s="158">
        <v>57</v>
      </c>
      <c r="P344" s="158">
        <v>57</v>
      </c>
      <c r="Q344" s="158">
        <v>57</v>
      </c>
    </row>
    <row r="345" spans="1:17" ht="12.75">
      <c r="A345" s="72" t="s">
        <v>560</v>
      </c>
      <c r="B345" s="72" t="s">
        <v>1086</v>
      </c>
      <c r="C345" s="157" t="s">
        <v>164</v>
      </c>
      <c r="D345" s="157" t="s">
        <v>745</v>
      </c>
      <c r="E345" s="72" t="s">
        <v>172</v>
      </c>
      <c r="F345" s="157"/>
      <c r="G345" s="1">
        <v>1975</v>
      </c>
      <c r="H345" s="158">
        <v>57</v>
      </c>
      <c r="I345" s="158">
        <v>57</v>
      </c>
      <c r="J345" s="158">
        <v>57</v>
      </c>
      <c r="K345" s="158">
        <v>57</v>
      </c>
      <c r="L345" s="158">
        <v>57</v>
      </c>
      <c r="M345" s="158">
        <v>57</v>
      </c>
      <c r="N345" s="158">
        <v>57</v>
      </c>
      <c r="O345" s="158">
        <v>57</v>
      </c>
      <c r="P345" s="158">
        <v>57</v>
      </c>
      <c r="Q345" s="158">
        <v>57</v>
      </c>
    </row>
    <row r="346" spans="1:17" ht="12.75">
      <c r="A346" s="72" t="s">
        <v>561</v>
      </c>
      <c r="B346" s="72" t="s">
        <v>1087</v>
      </c>
      <c r="C346" s="157" t="s">
        <v>164</v>
      </c>
      <c r="D346" s="157" t="s">
        <v>745</v>
      </c>
      <c r="E346" s="72" t="s">
        <v>172</v>
      </c>
      <c r="F346" s="157"/>
      <c r="G346" s="1">
        <v>1975</v>
      </c>
      <c r="H346" s="158">
        <v>57</v>
      </c>
      <c r="I346" s="158">
        <v>57</v>
      </c>
      <c r="J346" s="158">
        <v>57</v>
      </c>
      <c r="K346" s="158">
        <v>57</v>
      </c>
      <c r="L346" s="158">
        <v>57</v>
      </c>
      <c r="M346" s="158">
        <v>57</v>
      </c>
      <c r="N346" s="158">
        <v>57</v>
      </c>
      <c r="O346" s="158">
        <v>57</v>
      </c>
      <c r="P346" s="158">
        <v>57</v>
      </c>
      <c r="Q346" s="158">
        <v>57</v>
      </c>
    </row>
    <row r="347" spans="1:17" ht="12.75">
      <c r="A347" s="72" t="s">
        <v>562</v>
      </c>
      <c r="B347" s="72" t="s">
        <v>1088</v>
      </c>
      <c r="C347" s="157" t="s">
        <v>164</v>
      </c>
      <c r="D347" s="157" t="s">
        <v>745</v>
      </c>
      <c r="E347" s="72" t="s">
        <v>172</v>
      </c>
      <c r="F347" s="157"/>
      <c r="G347" s="1">
        <v>1975</v>
      </c>
      <c r="H347" s="158">
        <v>57</v>
      </c>
      <c r="I347" s="158">
        <v>57</v>
      </c>
      <c r="J347" s="158">
        <v>57</v>
      </c>
      <c r="K347" s="158">
        <v>57</v>
      </c>
      <c r="L347" s="158">
        <v>57</v>
      </c>
      <c r="M347" s="158">
        <v>57</v>
      </c>
      <c r="N347" s="158">
        <v>57</v>
      </c>
      <c r="O347" s="158">
        <v>57</v>
      </c>
      <c r="P347" s="158">
        <v>57</v>
      </c>
      <c r="Q347" s="158">
        <v>57</v>
      </c>
    </row>
    <row r="348" spans="1:17" ht="12.75">
      <c r="A348" s="72" t="s">
        <v>563</v>
      </c>
      <c r="B348" s="72" t="s">
        <v>1089</v>
      </c>
      <c r="C348" s="157" t="s">
        <v>164</v>
      </c>
      <c r="D348" s="157" t="s">
        <v>745</v>
      </c>
      <c r="E348" s="72" t="s">
        <v>172</v>
      </c>
      <c r="F348" s="157"/>
      <c r="G348" s="1">
        <v>1975</v>
      </c>
      <c r="H348" s="158">
        <v>57</v>
      </c>
      <c r="I348" s="158">
        <v>57</v>
      </c>
      <c r="J348" s="158">
        <v>57</v>
      </c>
      <c r="K348" s="158">
        <v>57</v>
      </c>
      <c r="L348" s="158">
        <v>57</v>
      </c>
      <c r="M348" s="158">
        <v>57</v>
      </c>
      <c r="N348" s="158">
        <v>57</v>
      </c>
      <c r="O348" s="158">
        <v>57</v>
      </c>
      <c r="P348" s="158">
        <v>57</v>
      </c>
      <c r="Q348" s="158">
        <v>57</v>
      </c>
    </row>
    <row r="349" spans="1:17" ht="12.75">
      <c r="A349" s="72" t="s">
        <v>564</v>
      </c>
      <c r="B349" s="72" t="s">
        <v>1090</v>
      </c>
      <c r="C349" s="157" t="s">
        <v>164</v>
      </c>
      <c r="D349" s="157" t="s">
        <v>745</v>
      </c>
      <c r="E349" s="72" t="s">
        <v>172</v>
      </c>
      <c r="F349" s="157"/>
      <c r="G349" s="1">
        <v>1975</v>
      </c>
      <c r="H349" s="158">
        <v>57</v>
      </c>
      <c r="I349" s="158">
        <v>57</v>
      </c>
      <c r="J349" s="158">
        <v>57</v>
      </c>
      <c r="K349" s="158">
        <v>57</v>
      </c>
      <c r="L349" s="158">
        <v>57</v>
      </c>
      <c r="M349" s="158">
        <v>57</v>
      </c>
      <c r="N349" s="158">
        <v>57</v>
      </c>
      <c r="O349" s="158">
        <v>57</v>
      </c>
      <c r="P349" s="158">
        <v>57</v>
      </c>
      <c r="Q349" s="158">
        <v>57</v>
      </c>
    </row>
    <row r="350" spans="1:17" ht="12.75">
      <c r="A350" s="159" t="s">
        <v>549</v>
      </c>
      <c r="B350" s="72" t="s">
        <v>1075</v>
      </c>
      <c r="C350" s="157" t="s">
        <v>164</v>
      </c>
      <c r="D350" s="157" t="s">
        <v>745</v>
      </c>
      <c r="E350" s="72" t="s">
        <v>172</v>
      </c>
      <c r="F350" s="157"/>
      <c r="G350" s="1">
        <v>1974</v>
      </c>
      <c r="H350" s="158">
        <v>104</v>
      </c>
      <c r="I350" s="158">
        <v>104</v>
      </c>
      <c r="J350" s="158">
        <v>104</v>
      </c>
      <c r="K350" s="158">
        <v>104</v>
      </c>
      <c r="L350" s="158">
        <v>104</v>
      </c>
      <c r="M350" s="158">
        <v>104</v>
      </c>
      <c r="N350" s="158">
        <v>104</v>
      </c>
      <c r="O350" s="158">
        <v>104</v>
      </c>
      <c r="P350" s="158">
        <v>104</v>
      </c>
      <c r="Q350" s="158">
        <v>104</v>
      </c>
    </row>
    <row r="351" spans="1:17" ht="12.75">
      <c r="A351" s="72" t="s">
        <v>554</v>
      </c>
      <c r="B351" s="72" t="s">
        <v>1080</v>
      </c>
      <c r="C351" s="157" t="s">
        <v>164</v>
      </c>
      <c r="D351" s="157" t="s">
        <v>745</v>
      </c>
      <c r="E351" s="72" t="s">
        <v>172</v>
      </c>
      <c r="F351" s="157"/>
      <c r="G351" s="1">
        <v>1974</v>
      </c>
      <c r="H351" s="158">
        <v>104</v>
      </c>
      <c r="I351" s="158">
        <v>104</v>
      </c>
      <c r="J351" s="158">
        <v>104</v>
      </c>
      <c r="K351" s="158">
        <v>104</v>
      </c>
      <c r="L351" s="158">
        <v>104</v>
      </c>
      <c r="M351" s="158">
        <v>104</v>
      </c>
      <c r="N351" s="158">
        <v>104</v>
      </c>
      <c r="O351" s="158">
        <v>104</v>
      </c>
      <c r="P351" s="158">
        <v>104</v>
      </c>
      <c r="Q351" s="158">
        <v>104</v>
      </c>
    </row>
    <row r="352" spans="1:17" ht="12.75">
      <c r="A352" s="72" t="s">
        <v>573</v>
      </c>
      <c r="B352" s="72" t="s">
        <v>1102</v>
      </c>
      <c r="C352" s="157" t="s">
        <v>234</v>
      </c>
      <c r="D352" s="157" t="s">
        <v>728</v>
      </c>
      <c r="E352" s="72" t="s">
        <v>756</v>
      </c>
      <c r="F352" s="157"/>
      <c r="G352" s="1">
        <v>1990</v>
      </c>
      <c r="H352" s="158">
        <v>156</v>
      </c>
      <c r="I352" s="158">
        <v>156</v>
      </c>
      <c r="J352" s="158">
        <v>156</v>
      </c>
      <c r="K352" s="158">
        <v>156</v>
      </c>
      <c r="L352" s="158">
        <v>156</v>
      </c>
      <c r="M352" s="158">
        <v>156</v>
      </c>
      <c r="N352" s="158">
        <v>156</v>
      </c>
      <c r="O352" s="158">
        <v>156</v>
      </c>
      <c r="P352" s="158">
        <v>156</v>
      </c>
      <c r="Q352" s="158">
        <v>156</v>
      </c>
    </row>
    <row r="353" spans="1:17" ht="12.75">
      <c r="A353" s="72" t="s">
        <v>574</v>
      </c>
      <c r="B353" s="72" t="s">
        <v>1103</v>
      </c>
      <c r="C353" s="157" t="s">
        <v>234</v>
      </c>
      <c r="D353" s="157" t="s">
        <v>728</v>
      </c>
      <c r="E353" s="72" t="s">
        <v>756</v>
      </c>
      <c r="F353" s="157"/>
      <c r="G353" s="1">
        <v>1991</v>
      </c>
      <c r="H353" s="158">
        <v>156</v>
      </c>
      <c r="I353" s="158">
        <v>156</v>
      </c>
      <c r="J353" s="158">
        <v>156</v>
      </c>
      <c r="K353" s="158">
        <v>156</v>
      </c>
      <c r="L353" s="158">
        <v>156</v>
      </c>
      <c r="M353" s="158">
        <v>156</v>
      </c>
      <c r="N353" s="158">
        <v>156</v>
      </c>
      <c r="O353" s="158">
        <v>156</v>
      </c>
      <c r="P353" s="158">
        <v>156</v>
      </c>
      <c r="Q353" s="158">
        <v>156</v>
      </c>
    </row>
    <row r="354" spans="1:17" ht="12.75">
      <c r="A354" s="72" t="s">
        <v>648</v>
      </c>
      <c r="B354" s="72" t="s">
        <v>981</v>
      </c>
      <c r="C354" s="157" t="s">
        <v>195</v>
      </c>
      <c r="D354" s="157" t="s">
        <v>745</v>
      </c>
      <c r="E354" s="72" t="s">
        <v>756</v>
      </c>
      <c r="F354" s="157"/>
      <c r="G354" s="1">
        <v>1989</v>
      </c>
      <c r="H354" s="158">
        <v>76</v>
      </c>
      <c r="I354" s="158">
        <v>76</v>
      </c>
      <c r="J354" s="158">
        <v>76</v>
      </c>
      <c r="K354" s="158">
        <v>76</v>
      </c>
      <c r="L354" s="158">
        <v>76</v>
      </c>
      <c r="M354" s="158">
        <v>76</v>
      </c>
      <c r="N354" s="158">
        <v>76</v>
      </c>
      <c r="O354" s="158">
        <v>76</v>
      </c>
      <c r="P354" s="158">
        <v>76</v>
      </c>
      <c r="Q354" s="158">
        <v>76</v>
      </c>
    </row>
    <row r="355" spans="1:17" ht="12.75">
      <c r="A355" s="72" t="s">
        <v>649</v>
      </c>
      <c r="B355" s="72" t="s">
        <v>982</v>
      </c>
      <c r="C355" s="157" t="s">
        <v>195</v>
      </c>
      <c r="D355" s="157" t="s">
        <v>745</v>
      </c>
      <c r="E355" s="72" t="s">
        <v>756</v>
      </c>
      <c r="F355" s="157"/>
      <c r="G355" s="1">
        <v>1989</v>
      </c>
      <c r="H355" s="158">
        <v>76</v>
      </c>
      <c r="I355" s="158">
        <v>76</v>
      </c>
      <c r="J355" s="158">
        <v>76</v>
      </c>
      <c r="K355" s="158">
        <v>76</v>
      </c>
      <c r="L355" s="158">
        <v>76</v>
      </c>
      <c r="M355" s="158">
        <v>76</v>
      </c>
      <c r="N355" s="158">
        <v>76</v>
      </c>
      <c r="O355" s="158">
        <v>76</v>
      </c>
      <c r="P355" s="158">
        <v>76</v>
      </c>
      <c r="Q355" s="158">
        <v>76</v>
      </c>
    </row>
    <row r="356" spans="1:17" ht="12.75">
      <c r="A356" s="72" t="s">
        <v>650</v>
      </c>
      <c r="B356" s="72" t="s">
        <v>983</v>
      </c>
      <c r="C356" s="157" t="s">
        <v>195</v>
      </c>
      <c r="D356" s="157" t="s">
        <v>745</v>
      </c>
      <c r="E356" s="72" t="s">
        <v>756</v>
      </c>
      <c r="F356" s="157"/>
      <c r="G356" s="1">
        <v>1990</v>
      </c>
      <c r="H356" s="158">
        <v>87</v>
      </c>
      <c r="I356" s="158">
        <v>87</v>
      </c>
      <c r="J356" s="158">
        <v>87</v>
      </c>
      <c r="K356" s="158">
        <v>87</v>
      </c>
      <c r="L356" s="158">
        <v>87</v>
      </c>
      <c r="M356" s="158">
        <v>87</v>
      </c>
      <c r="N356" s="158">
        <v>87</v>
      </c>
      <c r="O356" s="158">
        <v>87</v>
      </c>
      <c r="P356" s="158">
        <v>87</v>
      </c>
      <c r="Q356" s="158">
        <v>87</v>
      </c>
    </row>
    <row r="357" spans="1:17" ht="12.75">
      <c r="A357" s="72" t="s">
        <v>639</v>
      </c>
      <c r="B357" s="72" t="s">
        <v>770</v>
      </c>
      <c r="C357" s="157" t="s">
        <v>62</v>
      </c>
      <c r="D357" s="157" t="s">
        <v>727</v>
      </c>
      <c r="E357" s="157" t="s">
        <v>172</v>
      </c>
      <c r="F357" s="157"/>
      <c r="G357" s="1">
        <v>2003</v>
      </c>
      <c r="H357" s="158">
        <v>3.9</v>
      </c>
      <c r="I357" s="158">
        <v>3.9</v>
      </c>
      <c r="J357" s="158">
        <v>3.9</v>
      </c>
      <c r="K357" s="158">
        <v>3.9</v>
      </c>
      <c r="L357" s="158">
        <v>3.9</v>
      </c>
      <c r="M357" s="158">
        <v>3.9</v>
      </c>
      <c r="N357" s="158">
        <v>3.9</v>
      </c>
      <c r="O357" s="158">
        <v>3.9</v>
      </c>
      <c r="P357" s="158">
        <v>3.9</v>
      </c>
      <c r="Q357" s="158">
        <v>3.9</v>
      </c>
    </row>
    <row r="358" spans="1:17" ht="12.75">
      <c r="A358" s="72" t="s">
        <v>572</v>
      </c>
      <c r="B358" s="72" t="s">
        <v>1099</v>
      </c>
      <c r="C358" s="157" t="s">
        <v>167</v>
      </c>
      <c r="D358" s="157" t="s">
        <v>745</v>
      </c>
      <c r="E358" s="72" t="s">
        <v>756</v>
      </c>
      <c r="F358" s="157"/>
      <c r="G358" s="1">
        <v>1965</v>
      </c>
      <c r="H358" s="158">
        <v>226</v>
      </c>
      <c r="I358" s="158">
        <v>226</v>
      </c>
      <c r="J358" s="158">
        <v>226</v>
      </c>
      <c r="K358" s="158">
        <v>226</v>
      </c>
      <c r="L358" s="158">
        <v>226</v>
      </c>
      <c r="M358" s="158">
        <v>226</v>
      </c>
      <c r="N358" s="158">
        <v>226</v>
      </c>
      <c r="O358" s="158">
        <v>226</v>
      </c>
      <c r="P358" s="158">
        <v>226</v>
      </c>
      <c r="Q358" s="158">
        <v>226</v>
      </c>
    </row>
    <row r="359" spans="1:17" ht="12.75">
      <c r="A359" s="72" t="s">
        <v>567</v>
      </c>
      <c r="B359" s="72" t="s">
        <v>1093</v>
      </c>
      <c r="C359" s="157" t="s">
        <v>153</v>
      </c>
      <c r="D359" s="157" t="s">
        <v>745</v>
      </c>
      <c r="E359" s="72" t="s">
        <v>172</v>
      </c>
      <c r="F359" s="157"/>
      <c r="G359" s="1">
        <v>2000</v>
      </c>
      <c r="H359" s="158">
        <v>100</v>
      </c>
      <c r="I359" s="158">
        <v>100</v>
      </c>
      <c r="J359" s="158">
        <v>100</v>
      </c>
      <c r="K359" s="158">
        <v>100</v>
      </c>
      <c r="L359" s="158">
        <v>100</v>
      </c>
      <c r="M359" s="158">
        <v>100</v>
      </c>
      <c r="N359" s="158">
        <v>100</v>
      </c>
      <c r="O359" s="158">
        <v>100</v>
      </c>
      <c r="P359" s="158">
        <v>100</v>
      </c>
      <c r="Q359" s="158">
        <v>100</v>
      </c>
    </row>
    <row r="360" spans="1:17" ht="12.75">
      <c r="A360" s="72" t="s">
        <v>568</v>
      </c>
      <c r="B360" s="72" t="s">
        <v>1094</v>
      </c>
      <c r="C360" s="157" t="s">
        <v>153</v>
      </c>
      <c r="D360" s="157" t="s">
        <v>745</v>
      </c>
      <c r="E360" s="72" t="s">
        <v>172</v>
      </c>
      <c r="F360" s="157"/>
      <c r="G360" s="1">
        <v>2000</v>
      </c>
      <c r="H360" s="158">
        <v>93</v>
      </c>
      <c r="I360" s="158">
        <v>93</v>
      </c>
      <c r="J360" s="158">
        <v>93</v>
      </c>
      <c r="K360" s="158">
        <v>93</v>
      </c>
      <c r="L360" s="158">
        <v>93</v>
      </c>
      <c r="M360" s="158">
        <v>93</v>
      </c>
      <c r="N360" s="158">
        <v>93</v>
      </c>
      <c r="O360" s="158">
        <v>93</v>
      </c>
      <c r="P360" s="158">
        <v>93</v>
      </c>
      <c r="Q360" s="158">
        <v>93</v>
      </c>
    </row>
    <row r="361" spans="1:17" ht="12.75">
      <c r="A361" s="72" t="s">
        <v>569</v>
      </c>
      <c r="B361" s="72" t="s">
        <v>1095</v>
      </c>
      <c r="C361" s="157" t="s">
        <v>153</v>
      </c>
      <c r="D361" s="157" t="s">
        <v>745</v>
      </c>
      <c r="E361" s="72" t="s">
        <v>172</v>
      </c>
      <c r="F361" s="157"/>
      <c r="G361" s="1">
        <v>2000</v>
      </c>
      <c r="H361" s="158">
        <v>93</v>
      </c>
      <c r="I361" s="158">
        <v>93</v>
      </c>
      <c r="J361" s="158">
        <v>93</v>
      </c>
      <c r="K361" s="158">
        <v>93</v>
      </c>
      <c r="L361" s="158">
        <v>93</v>
      </c>
      <c r="M361" s="158">
        <v>93</v>
      </c>
      <c r="N361" s="158">
        <v>93</v>
      </c>
      <c r="O361" s="158">
        <v>93</v>
      </c>
      <c r="P361" s="158">
        <v>93</v>
      </c>
      <c r="Q361" s="158">
        <v>93</v>
      </c>
    </row>
    <row r="362" spans="1:17" ht="12.75">
      <c r="A362" s="72" t="s">
        <v>570</v>
      </c>
      <c r="B362" s="72" t="s">
        <v>1096</v>
      </c>
      <c r="C362" s="157" t="s">
        <v>153</v>
      </c>
      <c r="D362" s="157" t="s">
        <v>745</v>
      </c>
      <c r="E362" s="72" t="s">
        <v>172</v>
      </c>
      <c r="F362" s="157"/>
      <c r="G362" s="1">
        <v>2000</v>
      </c>
      <c r="H362" s="158">
        <v>128</v>
      </c>
      <c r="I362" s="158">
        <v>128</v>
      </c>
      <c r="J362" s="158">
        <v>128</v>
      </c>
      <c r="K362" s="158">
        <v>128</v>
      </c>
      <c r="L362" s="158">
        <v>128</v>
      </c>
      <c r="M362" s="158">
        <v>128</v>
      </c>
      <c r="N362" s="158">
        <v>128</v>
      </c>
      <c r="O362" s="158">
        <v>128</v>
      </c>
      <c r="P362" s="158">
        <v>128</v>
      </c>
      <c r="Q362" s="158">
        <v>128</v>
      </c>
    </row>
    <row r="363" spans="1:17" ht="12.75">
      <c r="A363" s="72" t="s">
        <v>1110</v>
      </c>
      <c r="B363" s="72" t="s">
        <v>1111</v>
      </c>
      <c r="C363" s="157" t="s">
        <v>260</v>
      </c>
      <c r="D363" s="157" t="s">
        <v>745</v>
      </c>
      <c r="E363" s="72" t="s">
        <v>746</v>
      </c>
      <c r="F363" s="157"/>
      <c r="G363" s="1">
        <v>2009</v>
      </c>
      <c r="H363" s="158">
        <v>125</v>
      </c>
      <c r="I363" s="158">
        <v>125</v>
      </c>
      <c r="J363" s="158">
        <v>125</v>
      </c>
      <c r="K363" s="158">
        <v>125</v>
      </c>
      <c r="L363" s="158">
        <v>125</v>
      </c>
      <c r="M363" s="158">
        <v>125</v>
      </c>
      <c r="N363" s="158">
        <v>125</v>
      </c>
      <c r="O363" s="158">
        <v>125</v>
      </c>
      <c r="P363" s="158">
        <v>125</v>
      </c>
      <c r="Q363" s="158">
        <v>125</v>
      </c>
    </row>
    <row r="364" spans="1:17" ht="12.75">
      <c r="A364" s="72" t="s">
        <v>1112</v>
      </c>
      <c r="B364" s="72" t="s">
        <v>1113</v>
      </c>
      <c r="C364" s="157" t="s">
        <v>260</v>
      </c>
      <c r="D364" s="157" t="s">
        <v>745</v>
      </c>
      <c r="E364" s="72" t="s">
        <v>746</v>
      </c>
      <c r="F364" s="157"/>
      <c r="G364" s="1">
        <v>2009</v>
      </c>
      <c r="H364" s="158">
        <v>160</v>
      </c>
      <c r="I364" s="158">
        <v>160</v>
      </c>
      <c r="J364" s="158">
        <v>160</v>
      </c>
      <c r="K364" s="158">
        <v>160</v>
      </c>
      <c r="L364" s="158">
        <v>160</v>
      </c>
      <c r="M364" s="158">
        <v>160</v>
      </c>
      <c r="N364" s="158">
        <v>160</v>
      </c>
      <c r="O364" s="158">
        <v>160</v>
      </c>
      <c r="P364" s="158">
        <v>160</v>
      </c>
      <c r="Q364" s="158">
        <v>160</v>
      </c>
    </row>
    <row r="365" spans="1:17" ht="12.75">
      <c r="A365" s="72" t="s">
        <v>578</v>
      </c>
      <c r="B365" s="72" t="s">
        <v>1114</v>
      </c>
      <c r="C365" s="157" t="s">
        <v>1115</v>
      </c>
      <c r="D365" s="157" t="s">
        <v>745</v>
      </c>
      <c r="E365" s="72" t="s">
        <v>172</v>
      </c>
      <c r="F365" s="157"/>
      <c r="G365" s="1">
        <v>1958</v>
      </c>
      <c r="H365" s="158">
        <v>174</v>
      </c>
      <c r="I365" s="158">
        <v>174</v>
      </c>
      <c r="J365" s="158">
        <v>174</v>
      </c>
      <c r="K365" s="158">
        <v>174</v>
      </c>
      <c r="L365" s="158">
        <v>174</v>
      </c>
      <c r="M365" s="158">
        <v>174</v>
      </c>
      <c r="N365" s="158">
        <v>174</v>
      </c>
      <c r="O365" s="158">
        <v>174</v>
      </c>
      <c r="P365" s="158">
        <v>174</v>
      </c>
      <c r="Q365" s="158">
        <v>174</v>
      </c>
    </row>
    <row r="366" spans="1:17" ht="12.75">
      <c r="A366" s="72" t="s">
        <v>579</v>
      </c>
      <c r="B366" s="72" t="s">
        <v>1116</v>
      </c>
      <c r="C366" s="157" t="s">
        <v>1115</v>
      </c>
      <c r="D366" s="157" t="s">
        <v>745</v>
      </c>
      <c r="E366" s="72" t="s">
        <v>172</v>
      </c>
      <c r="F366" s="157"/>
      <c r="G366" s="1">
        <v>1958</v>
      </c>
      <c r="H366" s="158">
        <v>174</v>
      </c>
      <c r="I366" s="158">
        <v>174</v>
      </c>
      <c r="J366" s="158">
        <v>174</v>
      </c>
      <c r="K366" s="158">
        <v>174</v>
      </c>
      <c r="L366" s="158">
        <v>174</v>
      </c>
      <c r="M366" s="158">
        <v>174</v>
      </c>
      <c r="N366" s="158">
        <v>174</v>
      </c>
      <c r="O366" s="158">
        <v>174</v>
      </c>
      <c r="P366" s="158">
        <v>174</v>
      </c>
      <c r="Q366" s="158">
        <v>174</v>
      </c>
    </row>
    <row r="367" spans="1:17" ht="12.75">
      <c r="A367" s="159" t="s">
        <v>580</v>
      </c>
      <c r="B367" s="72" t="s">
        <v>1117</v>
      </c>
      <c r="C367" s="157" t="s">
        <v>1115</v>
      </c>
      <c r="D367" s="157" t="s">
        <v>745</v>
      </c>
      <c r="E367" s="72" t="s">
        <v>172</v>
      </c>
      <c r="F367" s="157"/>
      <c r="G367" s="1">
        <v>1961</v>
      </c>
      <c r="H367" s="158">
        <v>278</v>
      </c>
      <c r="I367" s="158">
        <v>278</v>
      </c>
      <c r="J367" s="158">
        <v>278</v>
      </c>
      <c r="K367" s="158">
        <v>278</v>
      </c>
      <c r="L367" s="158">
        <v>278</v>
      </c>
      <c r="M367" s="158">
        <v>278</v>
      </c>
      <c r="N367" s="158">
        <v>278</v>
      </c>
      <c r="O367" s="158">
        <v>278</v>
      </c>
      <c r="P367" s="158">
        <v>278</v>
      </c>
      <c r="Q367" s="158">
        <v>278</v>
      </c>
    </row>
    <row r="368" spans="1:17" ht="12.75">
      <c r="A368" s="72" t="s">
        <v>581</v>
      </c>
      <c r="B368" s="72" t="s">
        <v>1118</v>
      </c>
      <c r="C368" s="157" t="s">
        <v>1115</v>
      </c>
      <c r="D368" s="157" t="s">
        <v>745</v>
      </c>
      <c r="E368" s="72" t="s">
        <v>172</v>
      </c>
      <c r="F368" s="157"/>
      <c r="G368" s="1">
        <v>1968</v>
      </c>
      <c r="H368" s="158">
        <v>552</v>
      </c>
      <c r="I368" s="158">
        <v>552</v>
      </c>
      <c r="J368" s="158">
        <v>552</v>
      </c>
      <c r="K368" s="158">
        <v>552</v>
      </c>
      <c r="L368" s="158">
        <v>552</v>
      </c>
      <c r="M368" s="158">
        <v>552</v>
      </c>
      <c r="N368" s="158">
        <v>552</v>
      </c>
      <c r="O368" s="158">
        <v>552</v>
      </c>
      <c r="P368" s="158">
        <v>552</v>
      </c>
      <c r="Q368" s="158">
        <v>552</v>
      </c>
    </row>
    <row r="369" spans="1:17" ht="12.75">
      <c r="A369" s="72" t="s">
        <v>582</v>
      </c>
      <c r="B369" s="72" t="s">
        <v>1119</v>
      </c>
      <c r="C369" s="157" t="s">
        <v>1115</v>
      </c>
      <c r="D369" s="157" t="s">
        <v>728</v>
      </c>
      <c r="E369" s="72" t="s">
        <v>172</v>
      </c>
      <c r="F369" s="157"/>
      <c r="G369" s="1">
        <v>1977</v>
      </c>
      <c r="H369" s="158">
        <v>645</v>
      </c>
      <c r="I369" s="158">
        <v>645</v>
      </c>
      <c r="J369" s="158">
        <v>645</v>
      </c>
      <c r="K369" s="158">
        <v>645</v>
      </c>
      <c r="L369" s="158">
        <v>645</v>
      </c>
      <c r="M369" s="158">
        <v>645</v>
      </c>
      <c r="N369" s="158">
        <v>645</v>
      </c>
      <c r="O369" s="158">
        <v>645</v>
      </c>
      <c r="P369" s="158">
        <v>645</v>
      </c>
      <c r="Q369" s="158">
        <v>645</v>
      </c>
    </row>
    <row r="370" spans="1:17" ht="12.75">
      <c r="A370" s="72" t="s">
        <v>583</v>
      </c>
      <c r="B370" s="72" t="s">
        <v>1120</v>
      </c>
      <c r="C370" s="157" t="s">
        <v>1115</v>
      </c>
      <c r="D370" s="157" t="s">
        <v>728</v>
      </c>
      <c r="E370" s="72" t="s">
        <v>172</v>
      </c>
      <c r="F370" s="157"/>
      <c r="G370" s="1">
        <v>1978</v>
      </c>
      <c r="H370" s="158">
        <v>650</v>
      </c>
      <c r="I370" s="158">
        <v>650</v>
      </c>
      <c r="J370" s="158">
        <v>650</v>
      </c>
      <c r="K370" s="158">
        <v>650</v>
      </c>
      <c r="L370" s="158">
        <v>650</v>
      </c>
      <c r="M370" s="158">
        <v>650</v>
      </c>
      <c r="N370" s="158">
        <v>650</v>
      </c>
      <c r="O370" s="158">
        <v>650</v>
      </c>
      <c r="P370" s="158">
        <v>650</v>
      </c>
      <c r="Q370" s="158">
        <v>650</v>
      </c>
    </row>
    <row r="371" spans="1:17" ht="12.75">
      <c r="A371" s="72" t="s">
        <v>584</v>
      </c>
      <c r="B371" s="72" t="s">
        <v>1121</v>
      </c>
      <c r="C371" s="157" t="s">
        <v>1115</v>
      </c>
      <c r="D371" s="157" t="s">
        <v>728</v>
      </c>
      <c r="E371" s="72" t="s">
        <v>172</v>
      </c>
      <c r="F371" s="157"/>
      <c r="G371" s="1">
        <v>1980</v>
      </c>
      <c r="H371" s="158">
        <v>565</v>
      </c>
      <c r="I371" s="158">
        <v>565</v>
      </c>
      <c r="J371" s="158">
        <v>565</v>
      </c>
      <c r="K371" s="158">
        <v>565</v>
      </c>
      <c r="L371" s="158">
        <v>565</v>
      </c>
      <c r="M371" s="158">
        <v>565</v>
      </c>
      <c r="N371" s="158">
        <v>565</v>
      </c>
      <c r="O371" s="158">
        <v>565</v>
      </c>
      <c r="P371" s="158">
        <v>565</v>
      </c>
      <c r="Q371" s="158">
        <v>565</v>
      </c>
    </row>
    <row r="372" spans="1:17" ht="12.75">
      <c r="A372" s="72" t="s">
        <v>585</v>
      </c>
      <c r="B372" s="72" t="s">
        <v>1122</v>
      </c>
      <c r="C372" s="157" t="s">
        <v>1115</v>
      </c>
      <c r="D372" s="157" t="s">
        <v>728</v>
      </c>
      <c r="E372" s="72" t="s">
        <v>172</v>
      </c>
      <c r="F372" s="157"/>
      <c r="G372" s="1">
        <v>1982</v>
      </c>
      <c r="H372" s="158">
        <v>610</v>
      </c>
      <c r="I372" s="158">
        <v>610</v>
      </c>
      <c r="J372" s="158">
        <v>610</v>
      </c>
      <c r="K372" s="158">
        <v>610</v>
      </c>
      <c r="L372" s="158">
        <v>610</v>
      </c>
      <c r="M372" s="158">
        <v>610</v>
      </c>
      <c r="N372" s="158">
        <v>610</v>
      </c>
      <c r="O372" s="158">
        <v>610</v>
      </c>
      <c r="P372" s="158">
        <v>610</v>
      </c>
      <c r="Q372" s="158">
        <v>610</v>
      </c>
    </row>
    <row r="373" spans="1:17" ht="12.75">
      <c r="A373" s="72" t="s">
        <v>586</v>
      </c>
      <c r="B373" s="72" t="s">
        <v>1123</v>
      </c>
      <c r="C373" s="157" t="s">
        <v>1115</v>
      </c>
      <c r="D373" s="157" t="s">
        <v>745</v>
      </c>
      <c r="E373" s="72" t="s">
        <v>172</v>
      </c>
      <c r="F373" s="157"/>
      <c r="G373" s="1">
        <v>1967</v>
      </c>
      <c r="H373" s="158">
        <v>13</v>
      </c>
      <c r="I373" s="158">
        <v>13</v>
      </c>
      <c r="J373" s="158">
        <v>13</v>
      </c>
      <c r="K373" s="158">
        <v>13</v>
      </c>
      <c r="L373" s="158">
        <v>13</v>
      </c>
      <c r="M373" s="158">
        <v>13</v>
      </c>
      <c r="N373" s="158">
        <v>13</v>
      </c>
      <c r="O373" s="158">
        <v>13</v>
      </c>
      <c r="P373" s="158">
        <v>13</v>
      </c>
      <c r="Q373" s="158">
        <v>13</v>
      </c>
    </row>
    <row r="374" spans="1:17" ht="12.75">
      <c r="A374" s="72" t="s">
        <v>352</v>
      </c>
      <c r="B374" s="72" t="s">
        <v>1134</v>
      </c>
      <c r="C374" s="157" t="s">
        <v>272</v>
      </c>
      <c r="D374" s="157" t="s">
        <v>745</v>
      </c>
      <c r="E374" s="72" t="s">
        <v>756</v>
      </c>
      <c r="F374" s="157"/>
      <c r="G374" s="1">
        <v>2004</v>
      </c>
      <c r="H374" s="158">
        <v>212</v>
      </c>
      <c r="I374" s="158">
        <v>212</v>
      </c>
      <c r="J374" s="158">
        <v>212</v>
      </c>
      <c r="K374" s="158">
        <v>212</v>
      </c>
      <c r="L374" s="158">
        <v>212</v>
      </c>
      <c r="M374" s="158">
        <v>212</v>
      </c>
      <c r="N374" s="158">
        <v>212</v>
      </c>
      <c r="O374" s="158">
        <v>212</v>
      </c>
      <c r="P374" s="158">
        <v>212</v>
      </c>
      <c r="Q374" s="158">
        <v>212</v>
      </c>
    </row>
    <row r="375" spans="1:17" ht="12.75">
      <c r="A375" s="72" t="s">
        <v>353</v>
      </c>
      <c r="B375" s="72" t="s">
        <v>1135</v>
      </c>
      <c r="C375" s="157" t="s">
        <v>272</v>
      </c>
      <c r="D375" s="157" t="s">
        <v>745</v>
      </c>
      <c r="E375" s="72" t="s">
        <v>756</v>
      </c>
      <c r="F375" s="157"/>
      <c r="G375" s="1">
        <v>2004</v>
      </c>
      <c r="H375" s="158">
        <v>212</v>
      </c>
      <c r="I375" s="158">
        <v>212</v>
      </c>
      <c r="J375" s="158">
        <v>212</v>
      </c>
      <c r="K375" s="158">
        <v>212</v>
      </c>
      <c r="L375" s="158">
        <v>212</v>
      </c>
      <c r="M375" s="158">
        <v>212</v>
      </c>
      <c r="N375" s="158">
        <v>212</v>
      </c>
      <c r="O375" s="158">
        <v>212</v>
      </c>
      <c r="P375" s="158">
        <v>212</v>
      </c>
      <c r="Q375" s="158">
        <v>212</v>
      </c>
    </row>
    <row r="376" spans="1:17" ht="12.75">
      <c r="A376" s="72" t="s">
        <v>354</v>
      </c>
      <c r="B376" s="72" t="s">
        <v>1136</v>
      </c>
      <c r="C376" s="157" t="s">
        <v>272</v>
      </c>
      <c r="D376" s="157" t="s">
        <v>745</v>
      </c>
      <c r="E376" s="72" t="s">
        <v>756</v>
      </c>
      <c r="F376" s="157"/>
      <c r="G376" s="1">
        <v>2004</v>
      </c>
      <c r="H376" s="158">
        <v>241</v>
      </c>
      <c r="I376" s="158">
        <v>241</v>
      </c>
      <c r="J376" s="158">
        <v>241</v>
      </c>
      <c r="K376" s="158">
        <v>241</v>
      </c>
      <c r="L376" s="158">
        <v>241</v>
      </c>
      <c r="M376" s="158">
        <v>241</v>
      </c>
      <c r="N376" s="158">
        <v>241</v>
      </c>
      <c r="O376" s="158">
        <v>241</v>
      </c>
      <c r="P376" s="158">
        <v>241</v>
      </c>
      <c r="Q376" s="158">
        <v>241</v>
      </c>
    </row>
    <row r="377" spans="1:17" ht="12.75">
      <c r="A377" s="72" t="s">
        <v>626</v>
      </c>
      <c r="B377" s="72" t="s">
        <v>1126</v>
      </c>
      <c r="C377" s="157" t="s">
        <v>266</v>
      </c>
      <c r="D377" s="157" t="s">
        <v>745</v>
      </c>
      <c r="E377" s="72" t="s">
        <v>786</v>
      </c>
      <c r="F377" s="157"/>
      <c r="G377" s="1">
        <v>1987</v>
      </c>
      <c r="H377" s="158">
        <v>20</v>
      </c>
      <c r="I377" s="158">
        <v>20</v>
      </c>
      <c r="J377" s="158">
        <v>20</v>
      </c>
      <c r="K377" s="158">
        <v>20</v>
      </c>
      <c r="L377" s="158">
        <v>20</v>
      </c>
      <c r="M377" s="158">
        <v>20</v>
      </c>
      <c r="N377" s="158">
        <v>20</v>
      </c>
      <c r="O377" s="158">
        <v>20</v>
      </c>
      <c r="P377" s="158">
        <v>20</v>
      </c>
      <c r="Q377" s="158">
        <v>20</v>
      </c>
    </row>
    <row r="378" spans="1:17" ht="12.75">
      <c r="A378" s="72" t="s">
        <v>627</v>
      </c>
      <c r="B378" s="72" t="s">
        <v>1127</v>
      </c>
      <c r="C378" s="157" t="s">
        <v>266</v>
      </c>
      <c r="D378" s="157" t="s">
        <v>745</v>
      </c>
      <c r="E378" s="72" t="s">
        <v>786</v>
      </c>
      <c r="F378" s="157"/>
      <c r="G378" s="1">
        <v>1987</v>
      </c>
      <c r="H378" s="158">
        <v>20</v>
      </c>
      <c r="I378" s="158">
        <v>20</v>
      </c>
      <c r="J378" s="158">
        <v>20</v>
      </c>
      <c r="K378" s="158">
        <v>20</v>
      </c>
      <c r="L378" s="158">
        <v>20</v>
      </c>
      <c r="M378" s="158">
        <v>20</v>
      </c>
      <c r="N378" s="158">
        <v>20</v>
      </c>
      <c r="O378" s="158">
        <v>20</v>
      </c>
      <c r="P378" s="158">
        <v>20</v>
      </c>
      <c r="Q378" s="158">
        <v>20</v>
      </c>
    </row>
    <row r="379" spans="1:17" ht="12.75">
      <c r="A379" s="72" t="s">
        <v>628</v>
      </c>
      <c r="B379" s="72" t="s">
        <v>1128</v>
      </c>
      <c r="C379" s="157" t="s">
        <v>266</v>
      </c>
      <c r="D379" s="157" t="s">
        <v>745</v>
      </c>
      <c r="E379" s="72" t="s">
        <v>786</v>
      </c>
      <c r="F379" s="157"/>
      <c r="G379" s="1">
        <v>1987</v>
      </c>
      <c r="H379" s="158">
        <v>20</v>
      </c>
      <c r="I379" s="158">
        <v>20</v>
      </c>
      <c r="J379" s="158">
        <v>20</v>
      </c>
      <c r="K379" s="158">
        <v>20</v>
      </c>
      <c r="L379" s="158">
        <v>20</v>
      </c>
      <c r="M379" s="158">
        <v>20</v>
      </c>
      <c r="N379" s="158">
        <v>20</v>
      </c>
      <c r="O379" s="158">
        <v>20</v>
      </c>
      <c r="P379" s="158">
        <v>20</v>
      </c>
      <c r="Q379" s="158">
        <v>20</v>
      </c>
    </row>
    <row r="380" spans="1:17" ht="12.75">
      <c r="A380" s="72" t="s">
        <v>629</v>
      </c>
      <c r="B380" s="72" t="s">
        <v>1129</v>
      </c>
      <c r="C380" s="157" t="s">
        <v>266</v>
      </c>
      <c r="D380" s="157" t="s">
        <v>745</v>
      </c>
      <c r="E380" s="72" t="s">
        <v>786</v>
      </c>
      <c r="F380" s="157"/>
      <c r="G380" s="1">
        <v>1987</v>
      </c>
      <c r="H380" s="158">
        <v>17</v>
      </c>
      <c r="I380" s="158">
        <v>17</v>
      </c>
      <c r="J380" s="158">
        <v>17</v>
      </c>
      <c r="K380" s="158">
        <v>17</v>
      </c>
      <c r="L380" s="158">
        <v>17</v>
      </c>
      <c r="M380" s="158">
        <v>17</v>
      </c>
      <c r="N380" s="158">
        <v>17</v>
      </c>
      <c r="O380" s="158">
        <v>17</v>
      </c>
      <c r="P380" s="158">
        <v>17</v>
      </c>
      <c r="Q380" s="158">
        <v>17</v>
      </c>
    </row>
    <row r="381" spans="1:17" ht="12.75">
      <c r="A381" s="72" t="s">
        <v>613</v>
      </c>
      <c r="B381" s="72" t="s">
        <v>1137</v>
      </c>
      <c r="C381" s="157" t="s">
        <v>170</v>
      </c>
      <c r="D381" s="157" t="s">
        <v>745</v>
      </c>
      <c r="E381" s="72" t="s">
        <v>756</v>
      </c>
      <c r="F381" s="157"/>
      <c r="G381" s="1">
        <v>2002</v>
      </c>
      <c r="H381" s="158">
        <v>212.5</v>
      </c>
      <c r="I381" s="158">
        <v>212.5</v>
      </c>
      <c r="J381" s="158">
        <v>212.5</v>
      </c>
      <c r="K381" s="158">
        <v>212.5</v>
      </c>
      <c r="L381" s="158">
        <v>212.5</v>
      </c>
      <c r="M381" s="158">
        <v>212.5</v>
      </c>
      <c r="N381" s="158">
        <v>212.5</v>
      </c>
      <c r="O381" s="158">
        <v>212.5</v>
      </c>
      <c r="P381" s="158">
        <v>212.5</v>
      </c>
      <c r="Q381" s="158">
        <v>212.5</v>
      </c>
    </row>
    <row r="382" spans="1:17" ht="12.75">
      <c r="A382" s="72" t="s">
        <v>614</v>
      </c>
      <c r="B382" s="72" t="s">
        <v>1138</v>
      </c>
      <c r="C382" s="157" t="s">
        <v>170</v>
      </c>
      <c r="D382" s="157" t="s">
        <v>745</v>
      </c>
      <c r="E382" s="72" t="s">
        <v>756</v>
      </c>
      <c r="F382" s="157"/>
      <c r="G382" s="1">
        <v>2002</v>
      </c>
      <c r="H382" s="158">
        <v>212.5</v>
      </c>
      <c r="I382" s="158">
        <v>212.5</v>
      </c>
      <c r="J382" s="158">
        <v>212.5</v>
      </c>
      <c r="K382" s="158">
        <v>212.5</v>
      </c>
      <c r="L382" s="158">
        <v>212.5</v>
      </c>
      <c r="M382" s="158">
        <v>212.5</v>
      </c>
      <c r="N382" s="158">
        <v>212.5</v>
      </c>
      <c r="O382" s="158">
        <v>212.5</v>
      </c>
      <c r="P382" s="158">
        <v>212.5</v>
      </c>
      <c r="Q382" s="158">
        <v>212.5</v>
      </c>
    </row>
    <row r="383" spans="1:17" ht="12.75">
      <c r="A383" s="72" t="s">
        <v>615</v>
      </c>
      <c r="B383" s="72" t="s">
        <v>1139</v>
      </c>
      <c r="C383" s="157" t="s">
        <v>170</v>
      </c>
      <c r="D383" s="157" t="s">
        <v>745</v>
      </c>
      <c r="E383" s="72" t="s">
        <v>756</v>
      </c>
      <c r="F383" s="157"/>
      <c r="G383" s="1">
        <v>2002</v>
      </c>
      <c r="H383" s="158">
        <v>280</v>
      </c>
      <c r="I383" s="158">
        <v>280</v>
      </c>
      <c r="J383" s="158">
        <v>280</v>
      </c>
      <c r="K383" s="158">
        <v>280</v>
      </c>
      <c r="L383" s="158">
        <v>280</v>
      </c>
      <c r="M383" s="158">
        <v>280</v>
      </c>
      <c r="N383" s="158">
        <v>280</v>
      </c>
      <c r="O383" s="158">
        <v>280</v>
      </c>
      <c r="P383" s="158">
        <v>280</v>
      </c>
      <c r="Q383" s="158">
        <v>280</v>
      </c>
    </row>
    <row r="384" spans="1:17" ht="12.75">
      <c r="A384" s="72" t="s">
        <v>138</v>
      </c>
      <c r="B384" s="72" t="s">
        <v>1130</v>
      </c>
      <c r="C384" s="157" t="s">
        <v>144</v>
      </c>
      <c r="D384" s="157" t="s">
        <v>745</v>
      </c>
      <c r="E384" s="72" t="s">
        <v>746</v>
      </c>
      <c r="F384" s="157"/>
      <c r="G384" s="1">
        <v>2010</v>
      </c>
      <c r="H384" s="158">
        <v>44.75</v>
      </c>
      <c r="I384" s="158">
        <v>44.75</v>
      </c>
      <c r="J384" s="158">
        <v>44.75</v>
      </c>
      <c r="K384" s="158">
        <v>44.75</v>
      </c>
      <c r="L384" s="158">
        <v>44.75</v>
      </c>
      <c r="M384" s="158">
        <v>44.75</v>
      </c>
      <c r="N384" s="158">
        <v>44.75</v>
      </c>
      <c r="O384" s="158">
        <v>44.75</v>
      </c>
      <c r="P384" s="158">
        <v>44.75</v>
      </c>
      <c r="Q384" s="158">
        <v>44.75</v>
      </c>
    </row>
    <row r="385" spans="1:19" s="133" customFormat="1" ht="12.75">
      <c r="A385" s="72" t="s">
        <v>139</v>
      </c>
      <c r="B385" s="72" t="s">
        <v>1131</v>
      </c>
      <c r="C385" s="157" t="s">
        <v>144</v>
      </c>
      <c r="D385" s="157" t="s">
        <v>745</v>
      </c>
      <c r="E385" s="72" t="s">
        <v>746</v>
      </c>
      <c r="F385" s="157"/>
      <c r="G385" s="1">
        <v>2010</v>
      </c>
      <c r="H385" s="158">
        <v>44.75</v>
      </c>
      <c r="I385" s="158">
        <v>44.75</v>
      </c>
      <c r="J385" s="158">
        <v>44.75</v>
      </c>
      <c r="K385" s="158">
        <v>44.75</v>
      </c>
      <c r="L385" s="158">
        <v>44.75</v>
      </c>
      <c r="M385" s="158">
        <v>44.75</v>
      </c>
      <c r="N385" s="158">
        <v>44.75</v>
      </c>
      <c r="O385" s="158">
        <v>44.75</v>
      </c>
      <c r="P385" s="158">
        <v>44.75</v>
      </c>
      <c r="Q385" s="158">
        <v>44.75</v>
      </c>
      <c r="R385"/>
      <c r="S385"/>
    </row>
    <row r="386" spans="1:19" s="133" customFormat="1" ht="12.75">
      <c r="A386" s="72" t="s">
        <v>140</v>
      </c>
      <c r="B386" s="72" t="s">
        <v>1132</v>
      </c>
      <c r="C386" s="157" t="s">
        <v>144</v>
      </c>
      <c r="D386" s="157" t="s">
        <v>745</v>
      </c>
      <c r="E386" s="72" t="s">
        <v>746</v>
      </c>
      <c r="F386" s="157"/>
      <c r="G386" s="1">
        <v>2010</v>
      </c>
      <c r="H386" s="158">
        <v>44.75</v>
      </c>
      <c r="I386" s="158">
        <v>44.75</v>
      </c>
      <c r="J386" s="158">
        <v>44.75</v>
      </c>
      <c r="K386" s="158">
        <v>44.75</v>
      </c>
      <c r="L386" s="158">
        <v>44.75</v>
      </c>
      <c r="M386" s="158">
        <v>44.75</v>
      </c>
      <c r="N386" s="158">
        <v>44.75</v>
      </c>
      <c r="O386" s="158">
        <v>44.75</v>
      </c>
      <c r="P386" s="158">
        <v>44.75</v>
      </c>
      <c r="Q386" s="158">
        <v>44.75</v>
      </c>
      <c r="R386"/>
      <c r="S386"/>
    </row>
    <row r="387" spans="1:19" s="133" customFormat="1" ht="12.75">
      <c r="A387" s="72" t="s">
        <v>141</v>
      </c>
      <c r="B387" s="72" t="s">
        <v>1133</v>
      </c>
      <c r="C387" s="157" t="s">
        <v>144</v>
      </c>
      <c r="D387" s="157" t="s">
        <v>745</v>
      </c>
      <c r="E387" s="72" t="s">
        <v>746</v>
      </c>
      <c r="F387" s="157"/>
      <c r="G387" s="1">
        <v>2010</v>
      </c>
      <c r="H387" s="158">
        <v>44.75</v>
      </c>
      <c r="I387" s="158">
        <v>44.75</v>
      </c>
      <c r="J387" s="158">
        <v>44.75</v>
      </c>
      <c r="K387" s="158">
        <v>44.75</v>
      </c>
      <c r="L387" s="158">
        <v>44.75</v>
      </c>
      <c r="M387" s="158">
        <v>44.75</v>
      </c>
      <c r="N387" s="158">
        <v>44.75</v>
      </c>
      <c r="O387" s="158">
        <v>44.75</v>
      </c>
      <c r="P387" s="158">
        <v>44.75</v>
      </c>
      <c r="Q387" s="158">
        <v>44.75</v>
      </c>
      <c r="R387"/>
      <c r="S387"/>
    </row>
    <row r="388" spans="1:19" s="133" customFormat="1" ht="12.75">
      <c r="A388" s="72" t="s">
        <v>422</v>
      </c>
      <c r="B388" s="72" t="s">
        <v>872</v>
      </c>
      <c r="C388" s="157" t="s">
        <v>57</v>
      </c>
      <c r="D388" s="157" t="s">
        <v>440</v>
      </c>
      <c r="E388" s="157" t="s">
        <v>746</v>
      </c>
      <c r="F388" s="157"/>
      <c r="G388" s="1">
        <v>1951</v>
      </c>
      <c r="H388" s="158">
        <v>30</v>
      </c>
      <c r="I388" s="158">
        <v>30</v>
      </c>
      <c r="J388" s="158">
        <v>30</v>
      </c>
      <c r="K388" s="158">
        <v>30</v>
      </c>
      <c r="L388" s="158">
        <v>30</v>
      </c>
      <c r="M388" s="158">
        <v>30</v>
      </c>
      <c r="N388" s="158">
        <v>30</v>
      </c>
      <c r="O388" s="158">
        <v>30</v>
      </c>
      <c r="P388" s="158">
        <v>30</v>
      </c>
      <c r="Q388" s="158">
        <v>30</v>
      </c>
      <c r="R388"/>
      <c r="S388"/>
    </row>
    <row r="389" spans="1:19" s="133" customFormat="1" ht="12.75">
      <c r="A389" s="72" t="s">
        <v>423</v>
      </c>
      <c r="B389" s="72" t="s">
        <v>873</v>
      </c>
      <c r="C389" s="157" t="s">
        <v>57</v>
      </c>
      <c r="D389" s="157" t="s">
        <v>440</v>
      </c>
      <c r="E389" s="157" t="s">
        <v>746</v>
      </c>
      <c r="F389" s="157"/>
      <c r="G389" s="1">
        <v>1951</v>
      </c>
      <c r="H389" s="158">
        <v>30</v>
      </c>
      <c r="I389" s="158">
        <v>30</v>
      </c>
      <c r="J389" s="158">
        <v>30</v>
      </c>
      <c r="K389" s="158">
        <v>30</v>
      </c>
      <c r="L389" s="158">
        <v>30</v>
      </c>
      <c r="M389" s="158">
        <v>30</v>
      </c>
      <c r="N389" s="158">
        <v>30</v>
      </c>
      <c r="O389" s="158">
        <v>30</v>
      </c>
      <c r="P389" s="158">
        <v>30</v>
      </c>
      <c r="Q389" s="158">
        <v>30</v>
      </c>
      <c r="R389"/>
      <c r="S389"/>
    </row>
    <row r="390" spans="1:19" s="133" customFormat="1" ht="12.75">
      <c r="A390" s="72" t="s">
        <v>587</v>
      </c>
      <c r="B390" s="72" t="s">
        <v>1124</v>
      </c>
      <c r="C390" s="157" t="s">
        <v>50</v>
      </c>
      <c r="D390" s="157" t="s">
        <v>440</v>
      </c>
      <c r="E390" s="72" t="s">
        <v>756</v>
      </c>
      <c r="F390" s="157"/>
      <c r="G390" s="1">
        <v>1953</v>
      </c>
      <c r="H390" s="158">
        <v>15</v>
      </c>
      <c r="I390" s="158">
        <v>15</v>
      </c>
      <c r="J390" s="158">
        <v>15</v>
      </c>
      <c r="K390" s="158">
        <v>15</v>
      </c>
      <c r="L390" s="158">
        <v>15</v>
      </c>
      <c r="M390" s="158">
        <v>15</v>
      </c>
      <c r="N390" s="158">
        <v>15</v>
      </c>
      <c r="O390" s="158">
        <v>15</v>
      </c>
      <c r="P390" s="158">
        <v>15</v>
      </c>
      <c r="Q390" s="158">
        <v>15</v>
      </c>
      <c r="R390"/>
      <c r="S390"/>
    </row>
    <row r="391" spans="1:19" s="133" customFormat="1" ht="12.75">
      <c r="A391" s="72" t="s">
        <v>588</v>
      </c>
      <c r="B391" s="72" t="s">
        <v>1125</v>
      </c>
      <c r="C391" s="157" t="s">
        <v>50</v>
      </c>
      <c r="D391" s="157" t="s">
        <v>440</v>
      </c>
      <c r="E391" s="72" t="s">
        <v>756</v>
      </c>
      <c r="F391" s="157"/>
      <c r="G391" s="1">
        <v>1953</v>
      </c>
      <c r="H391" s="158">
        <v>15</v>
      </c>
      <c r="I391" s="158">
        <v>15</v>
      </c>
      <c r="J391" s="158">
        <v>15</v>
      </c>
      <c r="K391" s="158">
        <v>15</v>
      </c>
      <c r="L391" s="158">
        <v>15</v>
      </c>
      <c r="M391" s="158">
        <v>15</v>
      </c>
      <c r="N391" s="158">
        <v>15</v>
      </c>
      <c r="O391" s="158">
        <v>15</v>
      </c>
      <c r="P391" s="158">
        <v>15</v>
      </c>
      <c r="Q391" s="158">
        <v>15</v>
      </c>
      <c r="R391"/>
      <c r="S391"/>
    </row>
    <row r="392" spans="1:18" s="133" customFormat="1" ht="12.75">
      <c r="A392" s="51" t="s">
        <v>600</v>
      </c>
      <c r="B392" s="72"/>
      <c r="C392" s="72"/>
      <c r="D392" s="72"/>
      <c r="E392" s="72"/>
      <c r="F392" s="72"/>
      <c r="G392" s="160"/>
      <c r="H392" s="52">
        <f aca="true" t="shared" si="0" ref="H392:Q392">SUM(H8:H391)</f>
        <v>63858.51700000004</v>
      </c>
      <c r="I392" s="52">
        <f t="shared" si="0"/>
        <v>63858.51700000004</v>
      </c>
      <c r="J392" s="52">
        <f t="shared" si="0"/>
        <v>63858.51700000004</v>
      </c>
      <c r="K392" s="52">
        <f t="shared" si="0"/>
        <v>63858.51700000004</v>
      </c>
      <c r="L392" s="52">
        <f t="shared" si="0"/>
        <v>63858.51700000004</v>
      </c>
      <c r="M392" s="52">
        <f t="shared" si="0"/>
        <v>63858.51700000004</v>
      </c>
      <c r="N392" s="52">
        <f t="shared" si="0"/>
        <v>63858.51700000004</v>
      </c>
      <c r="O392" s="52">
        <f t="shared" si="0"/>
        <v>63858.51700000004</v>
      </c>
      <c r="P392" s="52">
        <f t="shared" si="0"/>
        <v>63858.51700000004</v>
      </c>
      <c r="Q392" s="52">
        <f t="shared" si="0"/>
        <v>63858.51700000004</v>
      </c>
      <c r="R392"/>
    </row>
    <row r="393" spans="1:17" ht="12.75">
      <c r="A393" s="73"/>
      <c r="B393" s="73"/>
      <c r="C393" s="73"/>
      <c r="D393" s="73"/>
      <c r="E393" s="73"/>
      <c r="F393" s="73"/>
      <c r="G393" s="162"/>
      <c r="H393" s="67"/>
      <c r="I393" s="163"/>
      <c r="J393" s="163"/>
      <c r="K393" s="163"/>
      <c r="L393" s="72"/>
      <c r="M393" s="72"/>
      <c r="N393" s="72"/>
      <c r="O393" s="72"/>
      <c r="P393" s="72"/>
      <c r="Q393" s="72"/>
    </row>
    <row r="394" spans="1:17" ht="12.75">
      <c r="A394" s="170"/>
      <c r="B394" s="171"/>
      <c r="C394" s="60"/>
      <c r="D394" s="60" t="s">
        <v>745</v>
      </c>
      <c r="E394" s="60" t="s">
        <v>172</v>
      </c>
      <c r="F394" s="60"/>
      <c r="G394" s="160"/>
      <c r="H394" s="64">
        <v>12</v>
      </c>
      <c r="I394" s="64">
        <v>10</v>
      </c>
      <c r="J394" s="64">
        <v>10</v>
      </c>
      <c r="K394" s="64">
        <v>10</v>
      </c>
      <c r="L394" s="64">
        <v>10</v>
      </c>
      <c r="M394" s="64">
        <v>10</v>
      </c>
      <c r="N394" s="64">
        <v>10</v>
      </c>
      <c r="O394" s="64">
        <v>10</v>
      </c>
      <c r="P394" s="64">
        <v>10</v>
      </c>
      <c r="Q394" s="64">
        <v>10</v>
      </c>
    </row>
    <row r="395" spans="1:17" ht="12.75">
      <c r="A395" s="172"/>
      <c r="B395" s="171"/>
      <c r="C395" s="60"/>
      <c r="D395" s="60" t="s">
        <v>745</v>
      </c>
      <c r="E395" s="60" t="s">
        <v>172</v>
      </c>
      <c r="F395" s="60"/>
      <c r="G395" s="160"/>
      <c r="H395" s="64">
        <v>74</v>
      </c>
      <c r="I395" s="64">
        <v>74</v>
      </c>
      <c r="J395" s="64">
        <v>74</v>
      </c>
      <c r="K395" s="64">
        <v>74</v>
      </c>
      <c r="L395" s="64">
        <v>74</v>
      </c>
      <c r="M395" s="64">
        <v>74</v>
      </c>
      <c r="N395" s="64">
        <v>74</v>
      </c>
      <c r="O395" s="64">
        <v>74</v>
      </c>
      <c r="P395" s="64">
        <v>74</v>
      </c>
      <c r="Q395" s="64">
        <v>74</v>
      </c>
    </row>
    <row r="396" spans="1:17" ht="12.75">
      <c r="A396" s="172"/>
      <c r="B396" s="171"/>
      <c r="C396" s="60"/>
      <c r="D396" s="60" t="s">
        <v>745</v>
      </c>
      <c r="E396" s="60" t="s">
        <v>172</v>
      </c>
      <c r="F396" s="60"/>
      <c r="G396" s="160"/>
      <c r="H396" s="64">
        <v>531.1</v>
      </c>
      <c r="I396" s="64">
        <v>531.1</v>
      </c>
      <c r="J396" s="64">
        <v>531.1</v>
      </c>
      <c r="K396" s="64">
        <v>531.1</v>
      </c>
      <c r="L396" s="64">
        <v>531.1</v>
      </c>
      <c r="M396" s="64">
        <v>531.1</v>
      </c>
      <c r="N396" s="64">
        <v>531.1</v>
      </c>
      <c r="O396" s="64">
        <v>531.1</v>
      </c>
      <c r="P396" s="64">
        <v>531.1</v>
      </c>
      <c r="Q396" s="64">
        <v>531.1</v>
      </c>
    </row>
    <row r="397" spans="1:17" ht="12.75">
      <c r="A397" s="172"/>
      <c r="B397" s="171"/>
      <c r="C397" s="60"/>
      <c r="D397" s="60" t="s">
        <v>745</v>
      </c>
      <c r="E397" s="60" t="s">
        <v>172</v>
      </c>
      <c r="F397" s="60"/>
      <c r="G397" s="160"/>
      <c r="H397" s="64">
        <v>74</v>
      </c>
      <c r="I397" s="64">
        <v>74</v>
      </c>
      <c r="J397" s="64">
        <v>74</v>
      </c>
      <c r="K397" s="64">
        <v>74</v>
      </c>
      <c r="L397" s="64">
        <v>74</v>
      </c>
      <c r="M397" s="64">
        <v>74</v>
      </c>
      <c r="N397" s="64">
        <v>74</v>
      </c>
      <c r="O397" s="64">
        <v>74</v>
      </c>
      <c r="P397" s="64">
        <v>74</v>
      </c>
      <c r="Q397" s="64">
        <v>74</v>
      </c>
    </row>
    <row r="398" spans="1:17" ht="12.75">
      <c r="A398" s="172"/>
      <c r="B398" s="171"/>
      <c r="C398" s="60"/>
      <c r="D398" s="60" t="s">
        <v>745</v>
      </c>
      <c r="E398" s="60" t="s">
        <v>172</v>
      </c>
      <c r="F398" s="60"/>
      <c r="G398" s="160"/>
      <c r="H398" s="64">
        <v>620</v>
      </c>
      <c r="I398" s="64">
        <v>620</v>
      </c>
      <c r="J398" s="64">
        <v>620</v>
      </c>
      <c r="K398" s="64">
        <v>620</v>
      </c>
      <c r="L398" s="64">
        <v>620</v>
      </c>
      <c r="M398" s="64">
        <v>620</v>
      </c>
      <c r="N398" s="64">
        <v>620</v>
      </c>
      <c r="O398" s="64">
        <v>620</v>
      </c>
      <c r="P398" s="64">
        <v>620</v>
      </c>
      <c r="Q398" s="64">
        <v>620</v>
      </c>
    </row>
    <row r="399" spans="1:17" ht="12.75">
      <c r="A399" s="172"/>
      <c r="B399" s="171"/>
      <c r="C399" s="60"/>
      <c r="D399" s="60" t="s">
        <v>745</v>
      </c>
      <c r="E399" s="60" t="s">
        <v>172</v>
      </c>
      <c r="F399" s="60"/>
      <c r="G399" s="160"/>
      <c r="H399" s="64">
        <v>300</v>
      </c>
      <c r="I399" s="64">
        <v>300</v>
      </c>
      <c r="J399" s="64">
        <v>300</v>
      </c>
      <c r="K399" s="64">
        <v>300</v>
      </c>
      <c r="L399" s="64">
        <v>300</v>
      </c>
      <c r="M399" s="64">
        <v>300</v>
      </c>
      <c r="N399" s="64">
        <v>300</v>
      </c>
      <c r="O399" s="64">
        <v>300</v>
      </c>
      <c r="P399" s="64">
        <v>300</v>
      </c>
      <c r="Q399" s="64">
        <v>300</v>
      </c>
    </row>
    <row r="400" spans="1:17" ht="12.75">
      <c r="A400" s="172"/>
      <c r="B400" s="171"/>
      <c r="C400" s="60"/>
      <c r="D400" s="60" t="s">
        <v>745</v>
      </c>
      <c r="E400" s="60" t="s">
        <v>172</v>
      </c>
      <c r="F400" s="60"/>
      <c r="G400" s="160"/>
      <c r="H400" s="64">
        <v>166</v>
      </c>
      <c r="I400" s="64">
        <v>166</v>
      </c>
      <c r="J400" s="64">
        <v>166</v>
      </c>
      <c r="K400" s="64">
        <v>166</v>
      </c>
      <c r="L400" s="64">
        <v>166</v>
      </c>
      <c r="M400" s="64">
        <v>166</v>
      </c>
      <c r="N400" s="64">
        <v>166</v>
      </c>
      <c r="O400" s="64">
        <v>166</v>
      </c>
      <c r="P400" s="64">
        <v>166</v>
      </c>
      <c r="Q400" s="64">
        <v>166</v>
      </c>
    </row>
    <row r="401" spans="1:17" ht="12.75">
      <c r="A401" s="173"/>
      <c r="B401" s="171"/>
      <c r="C401" s="60"/>
      <c r="D401" s="60" t="s">
        <v>745</v>
      </c>
      <c r="E401" s="60" t="s">
        <v>786</v>
      </c>
      <c r="F401" s="60"/>
      <c r="G401" s="160"/>
      <c r="H401" s="64">
        <v>17.5</v>
      </c>
      <c r="I401" s="64">
        <v>17.5</v>
      </c>
      <c r="J401" s="64">
        <v>17.5</v>
      </c>
      <c r="K401" s="64">
        <v>17.5</v>
      </c>
      <c r="L401" s="64">
        <v>17.5</v>
      </c>
      <c r="M401" s="64">
        <v>17.5</v>
      </c>
      <c r="N401" s="64">
        <v>17.5</v>
      </c>
      <c r="O401" s="64">
        <v>17.5</v>
      </c>
      <c r="P401" s="64">
        <v>17.5</v>
      </c>
      <c r="Q401" s="64">
        <v>17.5</v>
      </c>
    </row>
    <row r="402" spans="1:17" ht="12.75">
      <c r="A402" s="172"/>
      <c r="B402" s="171"/>
      <c r="C402" s="60"/>
      <c r="D402" s="60" t="s">
        <v>745</v>
      </c>
      <c r="E402" s="60" t="s">
        <v>746</v>
      </c>
      <c r="F402" s="60"/>
      <c r="G402" s="160"/>
      <c r="H402" s="64">
        <v>352</v>
      </c>
      <c r="I402" s="64">
        <v>352</v>
      </c>
      <c r="J402" s="64">
        <v>352</v>
      </c>
      <c r="K402" s="64">
        <v>352</v>
      </c>
      <c r="L402" s="64">
        <v>352</v>
      </c>
      <c r="M402" s="64">
        <v>352</v>
      </c>
      <c r="N402" s="64">
        <v>352</v>
      </c>
      <c r="O402" s="64">
        <v>352</v>
      </c>
      <c r="P402" s="64">
        <v>352</v>
      </c>
      <c r="Q402" s="64">
        <v>352</v>
      </c>
    </row>
    <row r="403" spans="1:17" ht="12.75">
      <c r="A403" s="174"/>
      <c r="B403" s="171"/>
      <c r="C403" s="60"/>
      <c r="D403" s="60" t="s">
        <v>745</v>
      </c>
      <c r="E403" s="60" t="s">
        <v>746</v>
      </c>
      <c r="F403" s="60"/>
      <c r="G403" s="160"/>
      <c r="H403" s="64">
        <v>5</v>
      </c>
      <c r="I403" s="64">
        <v>5</v>
      </c>
      <c r="J403" s="64">
        <v>8</v>
      </c>
      <c r="K403" s="64">
        <v>8</v>
      </c>
      <c r="L403" s="64">
        <v>8</v>
      </c>
      <c r="M403" s="64">
        <v>8</v>
      </c>
      <c r="N403" s="64">
        <v>8</v>
      </c>
      <c r="O403" s="64">
        <v>8</v>
      </c>
      <c r="P403" s="64">
        <v>8</v>
      </c>
      <c r="Q403" s="64">
        <v>8</v>
      </c>
    </row>
    <row r="404" spans="1:17" ht="12.75">
      <c r="A404" s="173"/>
      <c r="B404" s="171"/>
      <c r="C404" s="60"/>
      <c r="D404" s="60" t="s">
        <v>745</v>
      </c>
      <c r="E404" s="60" t="s">
        <v>172</v>
      </c>
      <c r="F404" s="60"/>
      <c r="G404" s="160"/>
      <c r="H404" s="64">
        <v>269</v>
      </c>
      <c r="I404" s="64">
        <v>269</v>
      </c>
      <c r="J404" s="64">
        <v>269</v>
      </c>
      <c r="K404" s="64">
        <v>269</v>
      </c>
      <c r="L404" s="64">
        <v>269</v>
      </c>
      <c r="M404" s="64">
        <v>269</v>
      </c>
      <c r="N404" s="64">
        <v>269</v>
      </c>
      <c r="O404" s="64">
        <v>269</v>
      </c>
      <c r="P404" s="64">
        <v>269</v>
      </c>
      <c r="Q404" s="64">
        <v>269</v>
      </c>
    </row>
    <row r="405" spans="1:17" ht="12.75">
      <c r="A405" s="174"/>
      <c r="B405" s="171"/>
      <c r="C405" s="60"/>
      <c r="D405" s="60" t="s">
        <v>745</v>
      </c>
      <c r="E405" s="60" t="s">
        <v>172</v>
      </c>
      <c r="F405" s="60"/>
      <c r="G405" s="160"/>
      <c r="H405" s="64">
        <v>280</v>
      </c>
      <c r="I405" s="64">
        <v>280</v>
      </c>
      <c r="J405" s="64">
        <v>280</v>
      </c>
      <c r="K405" s="64">
        <v>280</v>
      </c>
      <c r="L405" s="64">
        <v>280</v>
      </c>
      <c r="M405" s="64">
        <v>280</v>
      </c>
      <c r="N405" s="64">
        <v>280</v>
      </c>
      <c r="O405" s="64">
        <v>280</v>
      </c>
      <c r="P405" s="64">
        <v>280</v>
      </c>
      <c r="Q405" s="64">
        <v>280</v>
      </c>
    </row>
    <row r="406" spans="1:17" ht="12.75">
      <c r="A406" s="173"/>
      <c r="B406" s="171"/>
      <c r="C406" s="60"/>
      <c r="D406" s="60" t="s">
        <v>745</v>
      </c>
      <c r="E406" s="60" t="s">
        <v>172</v>
      </c>
      <c r="F406" s="60"/>
      <c r="G406" s="160"/>
      <c r="H406" s="64">
        <v>215</v>
      </c>
      <c r="I406" s="64">
        <v>215</v>
      </c>
      <c r="J406" s="64">
        <v>215</v>
      </c>
      <c r="K406" s="64">
        <v>215</v>
      </c>
      <c r="L406" s="64">
        <v>215</v>
      </c>
      <c r="M406" s="64">
        <v>215</v>
      </c>
      <c r="N406" s="64">
        <v>215</v>
      </c>
      <c r="O406" s="64">
        <v>215</v>
      </c>
      <c r="P406" s="64">
        <v>215</v>
      </c>
      <c r="Q406" s="64">
        <v>215</v>
      </c>
    </row>
    <row r="407" spans="1:17" ht="12.75">
      <c r="A407" s="172"/>
      <c r="B407" s="171"/>
      <c r="C407" s="60"/>
      <c r="D407" s="60" t="s">
        <v>745</v>
      </c>
      <c r="E407" s="60" t="s">
        <v>172</v>
      </c>
      <c r="F407" s="60"/>
      <c r="G407" s="160"/>
      <c r="H407" s="64">
        <v>0</v>
      </c>
      <c r="I407" s="64">
        <v>0</v>
      </c>
      <c r="J407" s="64">
        <v>0</v>
      </c>
      <c r="K407" s="64">
        <v>0</v>
      </c>
      <c r="L407" s="64">
        <v>0</v>
      </c>
      <c r="M407" s="64">
        <v>0</v>
      </c>
      <c r="N407" s="64">
        <v>0</v>
      </c>
      <c r="O407" s="64">
        <v>0</v>
      </c>
      <c r="P407" s="64">
        <v>0</v>
      </c>
      <c r="Q407" s="64">
        <v>0</v>
      </c>
    </row>
    <row r="408" spans="1:17" ht="12.75">
      <c r="A408" s="172"/>
      <c r="B408" s="171"/>
      <c r="C408" s="60"/>
      <c r="D408" s="60" t="s">
        <v>745</v>
      </c>
      <c r="E408" s="60" t="s">
        <v>746</v>
      </c>
      <c r="F408" s="60"/>
      <c r="G408" s="160"/>
      <c r="H408" s="64">
        <v>0</v>
      </c>
      <c r="I408" s="64">
        <v>0</v>
      </c>
      <c r="J408" s="64">
        <v>0</v>
      </c>
      <c r="K408" s="64">
        <v>0</v>
      </c>
      <c r="L408" s="64">
        <v>0</v>
      </c>
      <c r="M408" s="64">
        <v>0</v>
      </c>
      <c r="N408" s="64">
        <v>0</v>
      </c>
      <c r="O408" s="64">
        <v>0</v>
      </c>
      <c r="P408" s="64">
        <v>0</v>
      </c>
      <c r="Q408" s="64">
        <v>0</v>
      </c>
    </row>
    <row r="409" spans="1:17" ht="12.75">
      <c r="A409" s="175"/>
      <c r="B409" s="171"/>
      <c r="C409" s="60"/>
      <c r="D409" s="60" t="s">
        <v>745</v>
      </c>
      <c r="E409" s="60" t="s">
        <v>172</v>
      </c>
      <c r="F409" s="60"/>
      <c r="G409" s="160"/>
      <c r="H409" s="64">
        <v>70</v>
      </c>
      <c r="I409" s="64">
        <v>70</v>
      </c>
      <c r="J409" s="64">
        <v>70</v>
      </c>
      <c r="K409" s="64">
        <v>70</v>
      </c>
      <c r="L409" s="64">
        <v>70</v>
      </c>
      <c r="M409" s="64">
        <v>70</v>
      </c>
      <c r="N409" s="64">
        <v>70</v>
      </c>
      <c r="O409" s="64">
        <v>70</v>
      </c>
      <c r="P409" s="64">
        <v>70</v>
      </c>
      <c r="Q409" s="64">
        <v>70</v>
      </c>
    </row>
    <row r="410" spans="1:17" ht="12.75">
      <c r="A410" s="175"/>
      <c r="B410" s="171"/>
      <c r="C410" s="60"/>
      <c r="D410" s="60" t="s">
        <v>745</v>
      </c>
      <c r="E410" s="60" t="s">
        <v>746</v>
      </c>
      <c r="F410" s="60"/>
      <c r="G410" s="160"/>
      <c r="H410" s="64">
        <v>50</v>
      </c>
      <c r="I410" s="64">
        <v>100</v>
      </c>
      <c r="J410" s="64">
        <v>100</v>
      </c>
      <c r="K410" s="64">
        <v>100</v>
      </c>
      <c r="L410" s="64">
        <v>100</v>
      </c>
      <c r="M410" s="64">
        <v>100</v>
      </c>
      <c r="N410" s="64">
        <v>100</v>
      </c>
      <c r="O410" s="64">
        <v>100</v>
      </c>
      <c r="P410" s="64">
        <v>100</v>
      </c>
      <c r="Q410" s="64">
        <v>100</v>
      </c>
    </row>
    <row r="411" spans="1:17" ht="12.75">
      <c r="A411" s="175"/>
      <c r="B411" s="171"/>
      <c r="C411" s="60"/>
      <c r="D411" s="60" t="s">
        <v>745</v>
      </c>
      <c r="E411" s="60" t="s">
        <v>746</v>
      </c>
      <c r="F411" s="60"/>
      <c r="G411" s="160"/>
      <c r="H411" s="64">
        <v>400</v>
      </c>
      <c r="I411" s="64">
        <v>400</v>
      </c>
      <c r="J411" s="64">
        <v>400</v>
      </c>
      <c r="K411" s="64">
        <v>400</v>
      </c>
      <c r="L411" s="64">
        <v>400</v>
      </c>
      <c r="M411" s="64">
        <v>400</v>
      </c>
      <c r="N411" s="64">
        <v>400</v>
      </c>
      <c r="O411" s="64">
        <v>400</v>
      </c>
      <c r="P411" s="64">
        <v>400</v>
      </c>
      <c r="Q411" s="64">
        <v>400</v>
      </c>
    </row>
    <row r="412" spans="1:17" ht="12.75">
      <c r="A412" s="172"/>
      <c r="B412" s="171"/>
      <c r="C412" s="60"/>
      <c r="D412" s="60" t="s">
        <v>745</v>
      </c>
      <c r="E412" s="60" t="s">
        <v>746</v>
      </c>
      <c r="F412" s="60"/>
      <c r="G412" s="160"/>
      <c r="H412" s="64">
        <v>0</v>
      </c>
      <c r="I412" s="64">
        <v>0</v>
      </c>
      <c r="J412" s="64">
        <v>0</v>
      </c>
      <c r="K412" s="64">
        <v>0</v>
      </c>
      <c r="L412" s="64">
        <v>0</v>
      </c>
      <c r="M412" s="64">
        <v>0</v>
      </c>
      <c r="N412" s="64">
        <v>0</v>
      </c>
      <c r="O412" s="64">
        <v>0</v>
      </c>
      <c r="P412" s="64">
        <v>0</v>
      </c>
      <c r="Q412" s="64">
        <v>0</v>
      </c>
    </row>
    <row r="413" spans="1:17" ht="12.75">
      <c r="A413" s="172"/>
      <c r="B413" s="171"/>
      <c r="C413" s="60"/>
      <c r="D413" s="60" t="s">
        <v>745</v>
      </c>
      <c r="E413" s="60" t="s">
        <v>172</v>
      </c>
      <c r="F413" s="60"/>
      <c r="G413" s="160"/>
      <c r="H413" s="64">
        <v>110</v>
      </c>
      <c r="I413" s="64">
        <v>110</v>
      </c>
      <c r="J413" s="64">
        <v>110</v>
      </c>
      <c r="K413" s="64">
        <v>110</v>
      </c>
      <c r="L413" s="64">
        <v>110</v>
      </c>
      <c r="M413" s="64">
        <v>110</v>
      </c>
      <c r="N413" s="64">
        <v>110</v>
      </c>
      <c r="O413" s="64">
        <v>110</v>
      </c>
      <c r="P413" s="64">
        <v>110</v>
      </c>
      <c r="Q413" s="64">
        <v>110</v>
      </c>
    </row>
    <row r="414" spans="1:17" ht="12.75">
      <c r="A414" s="173"/>
      <c r="B414" s="171"/>
      <c r="C414" s="60"/>
      <c r="D414" s="60" t="s">
        <v>745</v>
      </c>
      <c r="E414" s="60" t="s">
        <v>746</v>
      </c>
      <c r="F414" s="60"/>
      <c r="G414" s="160"/>
      <c r="H414" s="64">
        <v>25</v>
      </c>
      <c r="I414" s="64">
        <v>25</v>
      </c>
      <c r="J414" s="64">
        <v>25</v>
      </c>
      <c r="K414" s="64">
        <v>25</v>
      </c>
      <c r="L414" s="64">
        <v>25</v>
      </c>
      <c r="M414" s="64">
        <v>25</v>
      </c>
      <c r="N414" s="64">
        <v>25</v>
      </c>
      <c r="O414" s="64">
        <v>25</v>
      </c>
      <c r="P414" s="64">
        <v>25</v>
      </c>
      <c r="Q414" s="64">
        <v>25</v>
      </c>
    </row>
    <row r="415" spans="1:17" ht="12.75">
      <c r="A415" s="172"/>
      <c r="B415" s="171"/>
      <c r="C415" s="60"/>
      <c r="D415" s="60" t="s">
        <v>745</v>
      </c>
      <c r="E415" s="60" t="s">
        <v>746</v>
      </c>
      <c r="F415" s="60"/>
      <c r="G415" s="160"/>
      <c r="H415" s="64">
        <v>33.4</v>
      </c>
      <c r="I415" s="64">
        <v>33.4</v>
      </c>
      <c r="J415" s="64">
        <v>33.4</v>
      </c>
      <c r="K415" s="64">
        <v>33.4</v>
      </c>
      <c r="L415" s="64">
        <v>33.4</v>
      </c>
      <c r="M415" s="64">
        <v>33.4</v>
      </c>
      <c r="N415" s="64">
        <v>33.4</v>
      </c>
      <c r="O415" s="64">
        <v>33.4</v>
      </c>
      <c r="P415" s="64">
        <v>33.4</v>
      </c>
      <c r="Q415" s="64">
        <v>33.4</v>
      </c>
    </row>
    <row r="416" spans="1:17" ht="12.75">
      <c r="A416" s="172"/>
      <c r="B416" s="171"/>
      <c r="C416" s="60"/>
      <c r="D416" s="60" t="s">
        <v>745</v>
      </c>
      <c r="E416" s="60" t="s">
        <v>172</v>
      </c>
      <c r="F416" s="60"/>
      <c r="G416" s="160"/>
      <c r="H416" s="64">
        <v>485</v>
      </c>
      <c r="I416" s="64">
        <v>485</v>
      </c>
      <c r="J416" s="64">
        <v>485</v>
      </c>
      <c r="K416" s="64">
        <v>485</v>
      </c>
      <c r="L416" s="64">
        <v>485</v>
      </c>
      <c r="M416" s="64">
        <v>485</v>
      </c>
      <c r="N416" s="64">
        <v>485</v>
      </c>
      <c r="O416" s="64">
        <v>485</v>
      </c>
      <c r="P416" s="64">
        <v>485</v>
      </c>
      <c r="Q416" s="64">
        <v>485</v>
      </c>
    </row>
    <row r="417" spans="1:17" ht="12.75">
      <c r="A417" s="172"/>
      <c r="B417" s="171"/>
      <c r="C417" s="60"/>
      <c r="D417" s="60" t="s">
        <v>745</v>
      </c>
      <c r="E417" s="60" t="s">
        <v>172</v>
      </c>
      <c r="F417" s="60"/>
      <c r="G417" s="160"/>
      <c r="H417" s="64">
        <v>325</v>
      </c>
      <c r="I417" s="64">
        <v>325</v>
      </c>
      <c r="J417" s="64">
        <v>325</v>
      </c>
      <c r="K417" s="64">
        <v>325</v>
      </c>
      <c r="L417" s="64">
        <v>325</v>
      </c>
      <c r="M417" s="64">
        <v>325</v>
      </c>
      <c r="N417" s="64">
        <v>325</v>
      </c>
      <c r="O417" s="64">
        <v>325</v>
      </c>
      <c r="P417" s="64">
        <v>325</v>
      </c>
      <c r="Q417" s="64">
        <v>325</v>
      </c>
    </row>
    <row r="418" spans="1:17" ht="12.75">
      <c r="A418" s="172"/>
      <c r="B418" s="171"/>
      <c r="C418" s="60"/>
      <c r="D418" s="60" t="s">
        <v>728</v>
      </c>
      <c r="E418" s="60" t="s">
        <v>746</v>
      </c>
      <c r="F418" s="60"/>
      <c r="G418" s="160"/>
      <c r="H418" s="64">
        <v>575</v>
      </c>
      <c r="I418" s="64">
        <v>575</v>
      </c>
      <c r="J418" s="64">
        <v>575</v>
      </c>
      <c r="K418" s="64">
        <v>575</v>
      </c>
      <c r="L418" s="64">
        <v>575</v>
      </c>
      <c r="M418" s="64">
        <v>575</v>
      </c>
      <c r="N418" s="64">
        <v>575</v>
      </c>
      <c r="O418" s="64">
        <v>575</v>
      </c>
      <c r="P418" s="64">
        <v>575</v>
      </c>
      <c r="Q418" s="64">
        <v>575</v>
      </c>
    </row>
    <row r="419" spans="1:17" ht="12.75">
      <c r="A419" s="172"/>
      <c r="B419" s="171"/>
      <c r="C419" s="60"/>
      <c r="D419" s="60" t="s">
        <v>745</v>
      </c>
      <c r="E419" s="60" t="s">
        <v>746</v>
      </c>
      <c r="F419" s="60"/>
      <c r="G419" s="160"/>
      <c r="H419" s="64">
        <v>3</v>
      </c>
      <c r="I419" s="64">
        <v>3</v>
      </c>
      <c r="J419" s="64">
        <v>3</v>
      </c>
      <c r="K419" s="64">
        <v>3</v>
      </c>
      <c r="L419" s="64">
        <v>3</v>
      </c>
      <c r="M419" s="64">
        <v>3</v>
      </c>
      <c r="N419" s="64">
        <v>3</v>
      </c>
      <c r="O419" s="64">
        <v>3</v>
      </c>
      <c r="P419" s="64">
        <v>3</v>
      </c>
      <c r="Q419" s="64">
        <v>3</v>
      </c>
    </row>
    <row r="420" spans="1:17" ht="12.75">
      <c r="A420" s="170"/>
      <c r="B420" s="171"/>
      <c r="C420" s="60"/>
      <c r="D420" s="60" t="s">
        <v>745</v>
      </c>
      <c r="E420" s="60" t="s">
        <v>172</v>
      </c>
      <c r="F420" s="60"/>
      <c r="G420" s="160"/>
      <c r="H420" s="64">
        <v>15</v>
      </c>
      <c r="I420" s="64">
        <v>15</v>
      </c>
      <c r="J420" s="64">
        <v>15</v>
      </c>
      <c r="K420" s="64">
        <v>15</v>
      </c>
      <c r="L420" s="64">
        <v>15</v>
      </c>
      <c r="M420" s="64">
        <v>15</v>
      </c>
      <c r="N420" s="64">
        <v>15</v>
      </c>
      <c r="O420" s="64">
        <v>15</v>
      </c>
      <c r="P420" s="64">
        <v>15</v>
      </c>
      <c r="Q420" s="64">
        <v>15</v>
      </c>
    </row>
    <row r="421" spans="1:17" ht="12.75">
      <c r="A421" s="172"/>
      <c r="B421" s="171"/>
      <c r="C421" s="60"/>
      <c r="D421" s="60" t="s">
        <v>745</v>
      </c>
      <c r="E421" s="60" t="s">
        <v>746</v>
      </c>
      <c r="F421" s="60"/>
      <c r="G421" s="160"/>
      <c r="H421" s="64">
        <v>15</v>
      </c>
      <c r="I421" s="64">
        <v>15</v>
      </c>
      <c r="J421" s="64">
        <v>15</v>
      </c>
      <c r="K421" s="64">
        <v>15</v>
      </c>
      <c r="L421" s="64">
        <v>15</v>
      </c>
      <c r="M421" s="64">
        <v>15</v>
      </c>
      <c r="N421" s="64">
        <v>15</v>
      </c>
      <c r="O421" s="64">
        <v>15</v>
      </c>
      <c r="P421" s="64">
        <v>15</v>
      </c>
      <c r="Q421" s="64">
        <v>15</v>
      </c>
    </row>
    <row r="422" spans="1:17" ht="12.75">
      <c r="A422" s="173"/>
      <c r="B422" s="171"/>
      <c r="C422" s="60"/>
      <c r="D422" s="60" t="s">
        <v>745</v>
      </c>
      <c r="E422" s="60" t="s">
        <v>172</v>
      </c>
      <c r="F422" s="60"/>
      <c r="G422" s="160"/>
      <c r="H422" s="64">
        <v>1</v>
      </c>
      <c r="I422" s="64">
        <v>1</v>
      </c>
      <c r="J422" s="64">
        <v>1</v>
      </c>
      <c r="K422" s="64">
        <v>1</v>
      </c>
      <c r="L422" s="64">
        <v>1</v>
      </c>
      <c r="M422" s="64">
        <v>1</v>
      </c>
      <c r="N422" s="64">
        <v>1</v>
      </c>
      <c r="O422" s="64">
        <v>1</v>
      </c>
      <c r="P422" s="64">
        <v>1</v>
      </c>
      <c r="Q422" s="64">
        <v>1</v>
      </c>
    </row>
    <row r="423" spans="1:17" ht="12.75">
      <c r="A423" s="61" t="s">
        <v>1140</v>
      </c>
      <c r="B423" s="61"/>
      <c r="C423" s="61"/>
      <c r="D423" s="61"/>
      <c r="E423" s="61"/>
      <c r="F423" s="61"/>
      <c r="G423" s="164"/>
      <c r="H423" s="62">
        <f aca="true" t="shared" si="1" ref="H423:Q423">SUM(H394:H422)</f>
        <v>5023</v>
      </c>
      <c r="I423" s="62">
        <f t="shared" si="1"/>
        <v>5071</v>
      </c>
      <c r="J423" s="62">
        <f t="shared" si="1"/>
        <v>5074</v>
      </c>
      <c r="K423" s="62">
        <f t="shared" si="1"/>
        <v>5074</v>
      </c>
      <c r="L423" s="62">
        <f t="shared" si="1"/>
        <v>5074</v>
      </c>
      <c r="M423" s="62">
        <f t="shared" si="1"/>
        <v>5074</v>
      </c>
      <c r="N423" s="62">
        <f t="shared" si="1"/>
        <v>5074</v>
      </c>
      <c r="O423" s="62">
        <f t="shared" si="1"/>
        <v>5074</v>
      </c>
      <c r="P423" s="62">
        <f t="shared" si="1"/>
        <v>5074</v>
      </c>
      <c r="Q423" s="62">
        <f t="shared" si="1"/>
        <v>5074</v>
      </c>
    </row>
    <row r="424" spans="1:17" ht="12.75">
      <c r="A424" s="78"/>
      <c r="B424" s="166"/>
      <c r="C424" s="166"/>
      <c r="D424" s="166"/>
      <c r="E424" s="166"/>
      <c r="F424" s="72"/>
      <c r="G424" s="160"/>
      <c r="H424" s="71"/>
      <c r="I424" s="143"/>
      <c r="J424" s="143"/>
      <c r="K424" s="143"/>
      <c r="L424" s="143"/>
      <c r="M424" s="143"/>
      <c r="N424" s="143"/>
      <c r="O424" s="143"/>
      <c r="P424" s="143"/>
      <c r="Q424" s="143"/>
    </row>
    <row r="425" spans="1:17" ht="12.75">
      <c r="A425" s="61" t="s">
        <v>601</v>
      </c>
      <c r="B425" s="61"/>
      <c r="C425" s="61"/>
      <c r="D425" s="61"/>
      <c r="E425" s="61"/>
      <c r="F425" s="72"/>
      <c r="G425" s="160"/>
      <c r="H425" s="62">
        <f aca="true" t="shared" si="2" ref="H425:Q425">SUM(H424:H424)</f>
        <v>0</v>
      </c>
      <c r="I425" s="62">
        <f t="shared" si="2"/>
        <v>0</v>
      </c>
      <c r="J425" s="62">
        <f t="shared" si="2"/>
        <v>0</v>
      </c>
      <c r="K425" s="62">
        <f t="shared" si="2"/>
        <v>0</v>
      </c>
      <c r="L425" s="62">
        <f t="shared" si="2"/>
        <v>0</v>
      </c>
      <c r="M425" s="62">
        <f t="shared" si="2"/>
        <v>0</v>
      </c>
      <c r="N425" s="62">
        <f t="shared" si="2"/>
        <v>0</v>
      </c>
      <c r="O425" s="62">
        <f t="shared" si="2"/>
        <v>0</v>
      </c>
      <c r="P425" s="62">
        <f t="shared" si="2"/>
        <v>0</v>
      </c>
      <c r="Q425" s="62">
        <f t="shared" si="2"/>
        <v>0</v>
      </c>
    </row>
    <row r="426" spans="1:17" ht="12.75">
      <c r="A426" s="69"/>
      <c r="B426" s="69"/>
      <c r="C426" s="69"/>
      <c r="D426" s="69"/>
      <c r="E426" s="69"/>
      <c r="F426" s="72"/>
      <c r="G426" s="160"/>
      <c r="H426" s="67"/>
      <c r="I426" s="163"/>
      <c r="J426" s="163"/>
      <c r="K426" s="163"/>
      <c r="L426" s="72"/>
      <c r="M426" s="72"/>
      <c r="N426" s="72"/>
      <c r="O426" s="72"/>
      <c r="P426" s="72"/>
      <c r="Q426" s="72"/>
    </row>
    <row r="427" spans="1:17" ht="12.75">
      <c r="A427" s="69" t="s">
        <v>620</v>
      </c>
      <c r="B427" s="69" t="s">
        <v>1142</v>
      </c>
      <c r="C427" s="69" t="s">
        <v>207</v>
      </c>
      <c r="D427" s="69" t="s">
        <v>731</v>
      </c>
      <c r="E427" s="69" t="s">
        <v>746</v>
      </c>
      <c r="F427" s="72"/>
      <c r="G427" s="160"/>
      <c r="H427" s="64">
        <v>36</v>
      </c>
      <c r="I427" s="167">
        <v>36</v>
      </c>
      <c r="J427" s="167">
        <v>36</v>
      </c>
      <c r="K427" s="167">
        <v>36</v>
      </c>
      <c r="L427" s="167">
        <v>36</v>
      </c>
      <c r="M427" s="167">
        <v>36</v>
      </c>
      <c r="N427" s="167">
        <v>36</v>
      </c>
      <c r="O427" s="167">
        <v>36</v>
      </c>
      <c r="P427" s="167">
        <v>36</v>
      </c>
      <c r="Q427" s="167">
        <v>36</v>
      </c>
    </row>
    <row r="428" spans="1:17" ht="12.75">
      <c r="A428" s="69" t="s">
        <v>621</v>
      </c>
      <c r="B428" s="69" t="s">
        <v>1142</v>
      </c>
      <c r="C428" s="69" t="s">
        <v>367</v>
      </c>
      <c r="D428" s="69" t="s">
        <v>731</v>
      </c>
      <c r="E428" s="69" t="s">
        <v>756</v>
      </c>
      <c r="F428" s="72"/>
      <c r="G428" s="160"/>
      <c r="H428" s="64">
        <v>600</v>
      </c>
      <c r="I428" s="167">
        <v>600</v>
      </c>
      <c r="J428" s="167">
        <v>600</v>
      </c>
      <c r="K428" s="167">
        <v>600</v>
      </c>
      <c r="L428" s="167">
        <v>600</v>
      </c>
      <c r="M428" s="167">
        <v>600</v>
      </c>
      <c r="N428" s="167">
        <v>600</v>
      </c>
      <c r="O428" s="167">
        <v>600</v>
      </c>
      <c r="P428" s="167">
        <v>600</v>
      </c>
      <c r="Q428" s="167">
        <v>600</v>
      </c>
    </row>
    <row r="429" spans="1:17" ht="12.75">
      <c r="A429" s="69" t="s">
        <v>663</v>
      </c>
      <c r="B429" s="69" t="s">
        <v>1142</v>
      </c>
      <c r="C429" s="69" t="s">
        <v>264</v>
      </c>
      <c r="D429" s="69" t="s">
        <v>731</v>
      </c>
      <c r="E429" s="69" t="s">
        <v>746</v>
      </c>
      <c r="F429" s="72"/>
      <c r="G429" s="160"/>
      <c r="H429" s="64">
        <v>100</v>
      </c>
      <c r="I429" s="167">
        <v>100</v>
      </c>
      <c r="J429" s="167">
        <v>100</v>
      </c>
      <c r="K429" s="167">
        <v>100</v>
      </c>
      <c r="L429" s="167">
        <v>100</v>
      </c>
      <c r="M429" s="167">
        <v>100</v>
      </c>
      <c r="N429" s="167">
        <v>100</v>
      </c>
      <c r="O429" s="167">
        <v>100</v>
      </c>
      <c r="P429" s="167">
        <v>100</v>
      </c>
      <c r="Q429" s="167">
        <v>100</v>
      </c>
    </row>
    <row r="430" spans="1:17" ht="12.75">
      <c r="A430" s="168" t="s">
        <v>622</v>
      </c>
      <c r="B430" s="69" t="s">
        <v>1142</v>
      </c>
      <c r="C430" s="69" t="s">
        <v>267</v>
      </c>
      <c r="D430" s="69" t="s">
        <v>731</v>
      </c>
      <c r="E430" s="69" t="s">
        <v>786</v>
      </c>
      <c r="F430" s="72"/>
      <c r="G430" s="160"/>
      <c r="H430" s="64">
        <v>220</v>
      </c>
      <c r="I430" s="167">
        <v>220</v>
      </c>
      <c r="J430" s="167">
        <v>220</v>
      </c>
      <c r="K430" s="167">
        <v>220</v>
      </c>
      <c r="L430" s="167">
        <v>220</v>
      </c>
      <c r="M430" s="167">
        <v>220</v>
      </c>
      <c r="N430" s="167">
        <v>220</v>
      </c>
      <c r="O430" s="167">
        <v>220</v>
      </c>
      <c r="P430" s="167">
        <v>220</v>
      </c>
      <c r="Q430" s="167">
        <v>220</v>
      </c>
    </row>
    <row r="431" spans="1:17" ht="12.75">
      <c r="A431" s="168" t="s">
        <v>623</v>
      </c>
      <c r="B431" s="69" t="s">
        <v>1142</v>
      </c>
      <c r="C431" s="69" t="s">
        <v>168</v>
      </c>
      <c r="D431" s="69" t="s">
        <v>731</v>
      </c>
      <c r="E431" s="69" t="s">
        <v>746</v>
      </c>
      <c r="F431" s="72"/>
      <c r="G431" s="160"/>
      <c r="H431" s="64">
        <v>150</v>
      </c>
      <c r="I431" s="167">
        <v>150</v>
      </c>
      <c r="J431" s="167">
        <v>150</v>
      </c>
      <c r="K431" s="167">
        <v>150</v>
      </c>
      <c r="L431" s="167">
        <v>150</v>
      </c>
      <c r="M431" s="167">
        <v>150</v>
      </c>
      <c r="N431" s="167">
        <v>150</v>
      </c>
      <c r="O431" s="167">
        <v>150</v>
      </c>
      <c r="P431" s="167">
        <v>150</v>
      </c>
      <c r="Q431" s="167">
        <v>150</v>
      </c>
    </row>
    <row r="432" spans="1:17" ht="12.75">
      <c r="A432" s="63" t="s">
        <v>1143</v>
      </c>
      <c r="B432" s="63"/>
      <c r="C432" s="63"/>
      <c r="D432" s="63"/>
      <c r="E432" s="63"/>
      <c r="F432" s="72"/>
      <c r="G432" s="160"/>
      <c r="H432" s="62">
        <f aca="true" t="shared" si="3" ref="H432:Q432">SUM(H427:H431)</f>
        <v>1106</v>
      </c>
      <c r="I432" s="62">
        <f t="shared" si="3"/>
        <v>1106</v>
      </c>
      <c r="J432" s="62">
        <f t="shared" si="3"/>
        <v>1106</v>
      </c>
      <c r="K432" s="62">
        <f t="shared" si="3"/>
        <v>1106</v>
      </c>
      <c r="L432" s="62">
        <f t="shared" si="3"/>
        <v>1106</v>
      </c>
      <c r="M432" s="62">
        <f t="shared" si="3"/>
        <v>1106</v>
      </c>
      <c r="N432" s="62">
        <f t="shared" si="3"/>
        <v>1106</v>
      </c>
      <c r="O432" s="62">
        <f t="shared" si="3"/>
        <v>1106</v>
      </c>
      <c r="P432" s="62">
        <f t="shared" si="3"/>
        <v>1106</v>
      </c>
      <c r="Q432" s="62">
        <f t="shared" si="3"/>
        <v>1106</v>
      </c>
    </row>
    <row r="433" spans="1:17" ht="12.75">
      <c r="A433" s="69"/>
      <c r="B433" s="69"/>
      <c r="C433" s="69"/>
      <c r="D433" s="69"/>
      <c r="E433" s="69"/>
      <c r="F433" s="72"/>
      <c r="G433" s="160"/>
      <c r="H433" s="67"/>
      <c r="I433" s="163"/>
      <c r="J433" s="163"/>
      <c r="K433" s="163"/>
      <c r="L433" s="72"/>
      <c r="M433" s="72"/>
      <c r="N433" s="72"/>
      <c r="O433" s="72"/>
      <c r="P433" s="72"/>
      <c r="Q433" s="72"/>
    </row>
    <row r="434" spans="1:17" ht="12.75">
      <c r="A434" s="72" t="s">
        <v>717</v>
      </c>
      <c r="B434" s="72" t="s">
        <v>1144</v>
      </c>
      <c r="C434" s="72" t="s">
        <v>367</v>
      </c>
      <c r="D434" s="72" t="s">
        <v>745</v>
      </c>
      <c r="E434" s="72" t="s">
        <v>756</v>
      </c>
      <c r="F434" s="72"/>
      <c r="G434" s="160">
        <v>2003</v>
      </c>
      <c r="H434" s="158">
        <v>153</v>
      </c>
      <c r="I434" s="158">
        <v>153</v>
      </c>
      <c r="J434" s="158">
        <v>153</v>
      </c>
      <c r="K434" s="158">
        <v>153</v>
      </c>
      <c r="L434" s="158">
        <v>153</v>
      </c>
      <c r="M434" s="158">
        <v>153</v>
      </c>
      <c r="N434" s="158">
        <v>153</v>
      </c>
      <c r="O434" s="158">
        <v>153</v>
      </c>
      <c r="P434" s="158">
        <v>153</v>
      </c>
      <c r="Q434" s="158">
        <v>153</v>
      </c>
    </row>
    <row r="435" spans="1:17" ht="12.75">
      <c r="A435" s="72" t="s">
        <v>718</v>
      </c>
      <c r="B435" s="72" t="s">
        <v>1145</v>
      </c>
      <c r="C435" s="72" t="s">
        <v>367</v>
      </c>
      <c r="D435" s="72" t="s">
        <v>745</v>
      </c>
      <c r="E435" s="72" t="s">
        <v>756</v>
      </c>
      <c r="F435" s="72"/>
      <c r="G435" s="160">
        <v>2003</v>
      </c>
      <c r="H435" s="158">
        <v>155</v>
      </c>
      <c r="I435" s="158">
        <v>155</v>
      </c>
      <c r="J435" s="158">
        <v>155</v>
      </c>
      <c r="K435" s="158">
        <v>155</v>
      </c>
      <c r="L435" s="158">
        <v>155</v>
      </c>
      <c r="M435" s="158">
        <v>155</v>
      </c>
      <c r="N435" s="158">
        <v>155</v>
      </c>
      <c r="O435" s="158">
        <v>155</v>
      </c>
      <c r="P435" s="158">
        <v>155</v>
      </c>
      <c r="Q435" s="158">
        <v>155</v>
      </c>
    </row>
    <row r="436" spans="1:17" ht="12.75">
      <c r="A436" s="72" t="s">
        <v>719</v>
      </c>
      <c r="B436" s="72" t="s">
        <v>1146</v>
      </c>
      <c r="C436" s="72" t="s">
        <v>367</v>
      </c>
      <c r="D436" s="72" t="s">
        <v>745</v>
      </c>
      <c r="E436" s="72" t="s">
        <v>756</v>
      </c>
      <c r="F436" s="72"/>
      <c r="G436" s="160">
        <v>2003</v>
      </c>
      <c r="H436" s="158">
        <v>315</v>
      </c>
      <c r="I436" s="158">
        <v>315</v>
      </c>
      <c r="J436" s="158">
        <v>315</v>
      </c>
      <c r="K436" s="158">
        <v>315</v>
      </c>
      <c r="L436" s="158">
        <v>315</v>
      </c>
      <c r="M436" s="158">
        <v>315</v>
      </c>
      <c r="N436" s="158">
        <v>315</v>
      </c>
      <c r="O436" s="158">
        <v>315</v>
      </c>
      <c r="P436" s="158">
        <v>315</v>
      </c>
      <c r="Q436" s="158">
        <v>315</v>
      </c>
    </row>
    <row r="437" spans="1:17" ht="12.75">
      <c r="A437" s="72" t="s">
        <v>720</v>
      </c>
      <c r="B437" s="72" t="s">
        <v>1147</v>
      </c>
      <c r="C437" s="72" t="s">
        <v>367</v>
      </c>
      <c r="D437" s="72" t="s">
        <v>745</v>
      </c>
      <c r="E437" s="72" t="s">
        <v>756</v>
      </c>
      <c r="F437" s="72"/>
      <c r="G437" s="160">
        <v>2003</v>
      </c>
      <c r="H437" s="158">
        <v>153</v>
      </c>
      <c r="I437" s="158">
        <v>153</v>
      </c>
      <c r="J437" s="158">
        <v>153</v>
      </c>
      <c r="K437" s="158">
        <v>153</v>
      </c>
      <c r="L437" s="158">
        <v>153</v>
      </c>
      <c r="M437" s="158">
        <v>153</v>
      </c>
      <c r="N437" s="158">
        <v>153</v>
      </c>
      <c r="O437" s="158">
        <v>153</v>
      </c>
      <c r="P437" s="158">
        <v>153</v>
      </c>
      <c r="Q437" s="158">
        <v>153</v>
      </c>
    </row>
    <row r="438" spans="1:17" ht="12.75">
      <c r="A438" s="72" t="s">
        <v>721</v>
      </c>
      <c r="B438" s="72" t="s">
        <v>1148</v>
      </c>
      <c r="C438" s="72" t="s">
        <v>367</v>
      </c>
      <c r="D438" s="72" t="s">
        <v>745</v>
      </c>
      <c r="E438" s="72" t="s">
        <v>756</v>
      </c>
      <c r="F438" s="72"/>
      <c r="G438" s="160">
        <v>2003</v>
      </c>
      <c r="H438" s="158">
        <v>155</v>
      </c>
      <c r="I438" s="158">
        <v>155</v>
      </c>
      <c r="J438" s="158">
        <v>155</v>
      </c>
      <c r="K438" s="158">
        <v>155</v>
      </c>
      <c r="L438" s="158">
        <v>155</v>
      </c>
      <c r="M438" s="158">
        <v>155</v>
      </c>
      <c r="N438" s="158">
        <v>155</v>
      </c>
      <c r="O438" s="158">
        <v>155</v>
      </c>
      <c r="P438" s="158">
        <v>155</v>
      </c>
      <c r="Q438" s="158">
        <v>155</v>
      </c>
    </row>
    <row r="439" spans="1:17" ht="12.75">
      <c r="A439" s="72" t="s">
        <v>722</v>
      </c>
      <c r="B439" s="72" t="s">
        <v>1149</v>
      </c>
      <c r="C439" s="72" t="s">
        <v>367</v>
      </c>
      <c r="D439" s="72" t="s">
        <v>745</v>
      </c>
      <c r="E439" s="72" t="s">
        <v>756</v>
      </c>
      <c r="F439" s="72"/>
      <c r="G439" s="160">
        <v>2003</v>
      </c>
      <c r="H439" s="158">
        <v>315</v>
      </c>
      <c r="I439" s="158">
        <v>315</v>
      </c>
      <c r="J439" s="158">
        <v>315</v>
      </c>
      <c r="K439" s="158">
        <v>315</v>
      </c>
      <c r="L439" s="158">
        <v>315</v>
      </c>
      <c r="M439" s="158">
        <v>315</v>
      </c>
      <c r="N439" s="158">
        <v>315</v>
      </c>
      <c r="O439" s="158">
        <v>315</v>
      </c>
      <c r="P439" s="158">
        <v>315</v>
      </c>
      <c r="Q439" s="158">
        <v>315</v>
      </c>
    </row>
    <row r="440" spans="1:17" ht="12.75">
      <c r="A440" s="72" t="s">
        <v>589</v>
      </c>
      <c r="B440" s="72" t="s">
        <v>1150</v>
      </c>
      <c r="C440" s="72" t="s">
        <v>159</v>
      </c>
      <c r="D440" s="72" t="s">
        <v>745</v>
      </c>
      <c r="E440" s="72" t="s">
        <v>756</v>
      </c>
      <c r="F440" s="72"/>
      <c r="G440" s="160">
        <v>2000</v>
      </c>
      <c r="H440" s="158">
        <v>160</v>
      </c>
      <c r="I440" s="158">
        <v>160</v>
      </c>
      <c r="J440" s="158">
        <v>160</v>
      </c>
      <c r="K440" s="158">
        <v>160</v>
      </c>
      <c r="L440" s="158">
        <v>160</v>
      </c>
      <c r="M440" s="158">
        <v>160</v>
      </c>
      <c r="N440" s="158">
        <v>160</v>
      </c>
      <c r="O440" s="158">
        <v>160</v>
      </c>
      <c r="P440" s="158">
        <v>160</v>
      </c>
      <c r="Q440" s="158">
        <v>160</v>
      </c>
    </row>
    <row r="441" spans="1:17" ht="12.75">
      <c r="A441" s="72" t="s">
        <v>590</v>
      </c>
      <c r="B441" s="72" t="s">
        <v>1151</v>
      </c>
      <c r="C441" s="72" t="s">
        <v>159</v>
      </c>
      <c r="D441" s="72" t="s">
        <v>745</v>
      </c>
      <c r="E441" s="72" t="s">
        <v>756</v>
      </c>
      <c r="F441" s="72"/>
      <c r="G441" s="160">
        <v>2000</v>
      </c>
      <c r="H441" s="158">
        <v>160</v>
      </c>
      <c r="I441" s="158">
        <v>160</v>
      </c>
      <c r="J441" s="158">
        <v>160</v>
      </c>
      <c r="K441" s="158">
        <v>160</v>
      </c>
      <c r="L441" s="158">
        <v>160</v>
      </c>
      <c r="M441" s="158">
        <v>160</v>
      </c>
      <c r="N441" s="158">
        <v>160</v>
      </c>
      <c r="O441" s="158">
        <v>160</v>
      </c>
      <c r="P441" s="158">
        <v>160</v>
      </c>
      <c r="Q441" s="158">
        <v>160</v>
      </c>
    </row>
    <row r="442" spans="1:17" ht="12.75">
      <c r="A442" s="72" t="s">
        <v>591</v>
      </c>
      <c r="B442" s="72" t="s">
        <v>1152</v>
      </c>
      <c r="C442" s="72" t="s">
        <v>159</v>
      </c>
      <c r="D442" s="72" t="s">
        <v>745</v>
      </c>
      <c r="E442" s="72" t="s">
        <v>756</v>
      </c>
      <c r="F442" s="72"/>
      <c r="G442" s="160">
        <v>2000</v>
      </c>
      <c r="H442" s="158">
        <v>160</v>
      </c>
      <c r="I442" s="158">
        <v>160</v>
      </c>
      <c r="J442" s="158">
        <v>160</v>
      </c>
      <c r="K442" s="158">
        <v>160</v>
      </c>
      <c r="L442" s="158">
        <v>160</v>
      </c>
      <c r="M442" s="158">
        <v>160</v>
      </c>
      <c r="N442" s="158">
        <v>160</v>
      </c>
      <c r="O442" s="158">
        <v>160</v>
      </c>
      <c r="P442" s="158">
        <v>160</v>
      </c>
      <c r="Q442" s="158">
        <v>160</v>
      </c>
    </row>
    <row r="443" spans="1:17" ht="12.75">
      <c r="A443" s="72" t="s">
        <v>592</v>
      </c>
      <c r="B443" s="72" t="s">
        <v>1153</v>
      </c>
      <c r="C443" s="72" t="s">
        <v>159</v>
      </c>
      <c r="D443" s="72" t="s">
        <v>745</v>
      </c>
      <c r="E443" s="72" t="s">
        <v>756</v>
      </c>
      <c r="F443" s="72"/>
      <c r="G443" s="160">
        <v>2000</v>
      </c>
      <c r="H443" s="158">
        <v>390</v>
      </c>
      <c r="I443" s="158">
        <v>390</v>
      </c>
      <c r="J443" s="158">
        <v>390</v>
      </c>
      <c r="K443" s="158">
        <v>390</v>
      </c>
      <c r="L443" s="158">
        <v>390</v>
      </c>
      <c r="M443" s="158">
        <v>390</v>
      </c>
      <c r="N443" s="158">
        <v>390</v>
      </c>
      <c r="O443" s="158">
        <v>390</v>
      </c>
      <c r="P443" s="158">
        <v>390</v>
      </c>
      <c r="Q443" s="158">
        <v>390</v>
      </c>
    </row>
    <row r="444" spans="1:17" ht="12.75">
      <c r="A444" s="72" t="s">
        <v>593</v>
      </c>
      <c r="B444" s="72" t="s">
        <v>1154</v>
      </c>
      <c r="C444" s="72" t="s">
        <v>237</v>
      </c>
      <c r="D444" s="72" t="s">
        <v>745</v>
      </c>
      <c r="E444" s="72" t="s">
        <v>756</v>
      </c>
      <c r="F444" s="72"/>
      <c r="G444" s="160">
        <v>2001</v>
      </c>
      <c r="H444" s="158">
        <v>156</v>
      </c>
      <c r="I444" s="158">
        <v>156</v>
      </c>
      <c r="J444" s="158">
        <v>156</v>
      </c>
      <c r="K444" s="158">
        <v>156</v>
      </c>
      <c r="L444" s="158">
        <v>156</v>
      </c>
      <c r="M444" s="158">
        <v>156</v>
      </c>
      <c r="N444" s="158">
        <v>156</v>
      </c>
      <c r="O444" s="158">
        <v>156</v>
      </c>
      <c r="P444" s="158">
        <v>156</v>
      </c>
      <c r="Q444" s="158">
        <v>156</v>
      </c>
    </row>
    <row r="445" spans="1:17" ht="12.75">
      <c r="A445" s="72" t="s">
        <v>594</v>
      </c>
      <c r="B445" s="72" t="s">
        <v>1155</v>
      </c>
      <c r="C445" s="72" t="s">
        <v>237</v>
      </c>
      <c r="D445" s="72" t="s">
        <v>745</v>
      </c>
      <c r="E445" s="72" t="s">
        <v>756</v>
      </c>
      <c r="F445" s="72"/>
      <c r="G445" s="160">
        <v>2001</v>
      </c>
      <c r="H445" s="158">
        <v>135</v>
      </c>
      <c r="I445" s="158">
        <v>135</v>
      </c>
      <c r="J445" s="158">
        <v>135</v>
      </c>
      <c r="K445" s="158">
        <v>135</v>
      </c>
      <c r="L445" s="158">
        <v>135</v>
      </c>
      <c r="M445" s="158">
        <v>135</v>
      </c>
      <c r="N445" s="158">
        <v>135</v>
      </c>
      <c r="O445" s="158">
        <v>135</v>
      </c>
      <c r="P445" s="158">
        <v>135</v>
      </c>
      <c r="Q445" s="158">
        <v>135</v>
      </c>
    </row>
    <row r="446" spans="1:17" ht="12.75">
      <c r="A446" s="72" t="s">
        <v>595</v>
      </c>
      <c r="B446" s="72" t="s">
        <v>1156</v>
      </c>
      <c r="C446" s="72" t="s">
        <v>237</v>
      </c>
      <c r="D446" s="72" t="s">
        <v>745</v>
      </c>
      <c r="E446" s="72" t="s">
        <v>756</v>
      </c>
      <c r="F446" s="72"/>
      <c r="G446" s="160">
        <v>2001</v>
      </c>
      <c r="H446" s="158">
        <v>153</v>
      </c>
      <c r="I446" s="158">
        <v>153</v>
      </c>
      <c r="J446" s="158">
        <v>153</v>
      </c>
      <c r="K446" s="158">
        <v>153</v>
      </c>
      <c r="L446" s="158">
        <v>153</v>
      </c>
      <c r="M446" s="158">
        <v>153</v>
      </c>
      <c r="N446" s="158">
        <v>153</v>
      </c>
      <c r="O446" s="158">
        <v>153</v>
      </c>
      <c r="P446" s="158">
        <v>153</v>
      </c>
      <c r="Q446" s="158">
        <v>153</v>
      </c>
    </row>
    <row r="447" spans="1:17" ht="12.75">
      <c r="A447" s="72" t="s">
        <v>596</v>
      </c>
      <c r="B447" s="72" t="s">
        <v>1157</v>
      </c>
      <c r="C447" s="72" t="s">
        <v>237</v>
      </c>
      <c r="D447" s="72" t="s">
        <v>745</v>
      </c>
      <c r="E447" s="72" t="s">
        <v>756</v>
      </c>
      <c r="F447" s="72"/>
      <c r="G447" s="160">
        <v>2001</v>
      </c>
      <c r="H447" s="158">
        <v>402</v>
      </c>
      <c r="I447" s="158">
        <v>402</v>
      </c>
      <c r="J447" s="158">
        <v>402</v>
      </c>
      <c r="K447" s="158">
        <v>402</v>
      </c>
      <c r="L447" s="158">
        <v>402</v>
      </c>
      <c r="M447" s="158">
        <v>402</v>
      </c>
      <c r="N447" s="158">
        <v>402</v>
      </c>
      <c r="O447" s="158">
        <v>402</v>
      </c>
      <c r="P447" s="158">
        <v>402</v>
      </c>
      <c r="Q447" s="158">
        <v>402</v>
      </c>
    </row>
    <row r="448" spans="1:17" ht="12.75">
      <c r="A448" s="61" t="s">
        <v>1158</v>
      </c>
      <c r="B448" s="61"/>
      <c r="C448" s="61"/>
      <c r="D448" s="61"/>
      <c r="E448" s="61"/>
      <c r="F448" s="61"/>
      <c r="G448" s="164"/>
      <c r="H448" s="62">
        <f aca="true" t="shared" si="4" ref="H448:Q448">SUM(H434:H447)</f>
        <v>2962</v>
      </c>
      <c r="I448" s="62">
        <f t="shared" si="4"/>
        <v>2962</v>
      </c>
      <c r="J448" s="62">
        <f t="shared" si="4"/>
        <v>2962</v>
      </c>
      <c r="K448" s="62">
        <f t="shared" si="4"/>
        <v>2962</v>
      </c>
      <c r="L448" s="62">
        <f t="shared" si="4"/>
        <v>2962</v>
      </c>
      <c r="M448" s="62">
        <f t="shared" si="4"/>
        <v>2962</v>
      </c>
      <c r="N448" s="62">
        <f t="shared" si="4"/>
        <v>2962</v>
      </c>
      <c r="O448" s="62">
        <f t="shared" si="4"/>
        <v>2962</v>
      </c>
      <c r="P448" s="62">
        <f t="shared" si="4"/>
        <v>2962</v>
      </c>
      <c r="Q448" s="62">
        <f t="shared" si="4"/>
        <v>2962</v>
      </c>
    </row>
    <row r="449" spans="1:17" ht="12.75">
      <c r="A449" s="69"/>
      <c r="B449" s="69"/>
      <c r="C449" s="69"/>
      <c r="D449" s="69"/>
      <c r="E449" s="69"/>
      <c r="F449" s="69"/>
      <c r="G449" s="165"/>
      <c r="H449" s="67"/>
      <c r="I449" s="163"/>
      <c r="J449" s="163"/>
      <c r="K449" s="163"/>
      <c r="L449" s="72"/>
      <c r="M449" s="72"/>
      <c r="N449" s="72"/>
      <c r="O449" s="72"/>
      <c r="P449" s="72"/>
      <c r="Q449" s="72"/>
    </row>
    <row r="450" spans="1:17" ht="12.75">
      <c r="A450" s="72" t="s">
        <v>112</v>
      </c>
      <c r="B450" s="72" t="s">
        <v>1197</v>
      </c>
      <c r="C450" s="72" t="s">
        <v>79</v>
      </c>
      <c r="D450" s="72" t="s">
        <v>732</v>
      </c>
      <c r="E450" s="72" t="s">
        <v>786</v>
      </c>
      <c r="F450" s="72"/>
      <c r="G450" s="160">
        <v>1995</v>
      </c>
      <c r="H450" s="158">
        <v>39.8</v>
      </c>
      <c r="I450" s="158">
        <v>39.8</v>
      </c>
      <c r="J450" s="158">
        <v>39.8</v>
      </c>
      <c r="K450" s="158">
        <v>39.8</v>
      </c>
      <c r="L450" s="158">
        <v>39.8</v>
      </c>
      <c r="M450" s="158">
        <v>39.8</v>
      </c>
      <c r="N450" s="158">
        <v>39.8</v>
      </c>
      <c r="O450" s="158">
        <v>39.8</v>
      </c>
      <c r="P450" s="158">
        <v>39.8</v>
      </c>
      <c r="Q450" s="158">
        <v>39.8</v>
      </c>
    </row>
    <row r="451" spans="1:17" ht="12.75">
      <c r="A451" s="72" t="s">
        <v>127</v>
      </c>
      <c r="B451" s="72" t="s">
        <v>1231</v>
      </c>
      <c r="C451" s="72" t="s">
        <v>173</v>
      </c>
      <c r="D451" s="72" t="s">
        <v>732</v>
      </c>
      <c r="E451" s="72" t="s">
        <v>786</v>
      </c>
      <c r="F451" s="72"/>
      <c r="G451" s="160">
        <v>1999</v>
      </c>
      <c r="H451" s="158">
        <v>34.32</v>
      </c>
      <c r="I451" s="158">
        <v>34.32</v>
      </c>
      <c r="J451" s="158">
        <v>34.32</v>
      </c>
      <c r="K451" s="158">
        <v>34.32</v>
      </c>
      <c r="L451" s="158">
        <v>34.32</v>
      </c>
      <c r="M451" s="158">
        <v>34.32</v>
      </c>
      <c r="N451" s="158">
        <v>34.32</v>
      </c>
      <c r="O451" s="158">
        <v>34.32</v>
      </c>
      <c r="P451" s="158">
        <v>34.32</v>
      </c>
      <c r="Q451" s="158">
        <v>34.32</v>
      </c>
    </row>
    <row r="452" spans="1:17" ht="12.75">
      <c r="A452" s="72" t="s">
        <v>130</v>
      </c>
      <c r="B452" s="72" t="s">
        <v>1235</v>
      </c>
      <c r="C452" s="72" t="s">
        <v>256</v>
      </c>
      <c r="D452" s="72" t="s">
        <v>732</v>
      </c>
      <c r="E452" s="72" t="s">
        <v>786</v>
      </c>
      <c r="F452" s="72"/>
      <c r="G452" s="160">
        <v>1999</v>
      </c>
      <c r="H452" s="158">
        <v>74.2</v>
      </c>
      <c r="I452" s="158">
        <v>74.2</v>
      </c>
      <c r="J452" s="158">
        <v>74.2</v>
      </c>
      <c r="K452" s="158">
        <v>74.2</v>
      </c>
      <c r="L452" s="158">
        <v>74.2</v>
      </c>
      <c r="M452" s="158">
        <v>74.2</v>
      </c>
      <c r="N452" s="158">
        <v>74.2</v>
      </c>
      <c r="O452" s="158">
        <v>74.2</v>
      </c>
      <c r="P452" s="158">
        <v>74.2</v>
      </c>
      <c r="Q452" s="158">
        <v>74.2</v>
      </c>
    </row>
    <row r="453" spans="1:17" ht="12.75">
      <c r="A453" s="72" t="s">
        <v>111</v>
      </c>
      <c r="B453" s="72" t="s">
        <v>1188</v>
      </c>
      <c r="C453" s="72" t="s">
        <v>226</v>
      </c>
      <c r="D453" s="72" t="s">
        <v>732</v>
      </c>
      <c r="E453" s="72" t="s">
        <v>786</v>
      </c>
      <c r="F453" s="72"/>
      <c r="G453" s="160">
        <v>2001</v>
      </c>
      <c r="H453" s="158">
        <v>82.5</v>
      </c>
      <c r="I453" s="158">
        <v>82.5</v>
      </c>
      <c r="J453" s="158">
        <v>82.5</v>
      </c>
      <c r="K453" s="158">
        <v>82.5</v>
      </c>
      <c r="L453" s="158">
        <v>82.5</v>
      </c>
      <c r="M453" s="158">
        <v>82.5</v>
      </c>
      <c r="N453" s="158">
        <v>82.5</v>
      </c>
      <c r="O453" s="158">
        <v>82.5</v>
      </c>
      <c r="P453" s="158">
        <v>82.5</v>
      </c>
      <c r="Q453" s="158">
        <v>82.5</v>
      </c>
    </row>
    <row r="454" spans="1:18" ht="12.75">
      <c r="A454" s="72" t="s">
        <v>1189</v>
      </c>
      <c r="B454" s="72" t="s">
        <v>1190</v>
      </c>
      <c r="C454" s="72" t="s">
        <v>256</v>
      </c>
      <c r="D454" s="72" t="s">
        <v>732</v>
      </c>
      <c r="E454" s="72" t="s">
        <v>786</v>
      </c>
      <c r="F454" s="72"/>
      <c r="G454" s="160">
        <v>2001</v>
      </c>
      <c r="H454" s="158">
        <v>79.3</v>
      </c>
      <c r="I454" s="158">
        <v>79.3</v>
      </c>
      <c r="J454" s="158">
        <v>79.3</v>
      </c>
      <c r="K454" s="158">
        <v>79.3</v>
      </c>
      <c r="L454" s="158">
        <v>79.3</v>
      </c>
      <c r="M454" s="158">
        <v>79.3</v>
      </c>
      <c r="N454" s="158">
        <v>79.3</v>
      </c>
      <c r="O454" s="158">
        <v>79.3</v>
      </c>
      <c r="P454" s="158">
        <v>79.3</v>
      </c>
      <c r="Q454" s="158">
        <v>79.3</v>
      </c>
      <c r="R454" s="66"/>
    </row>
    <row r="455" spans="1:18" ht="12.75">
      <c r="A455" s="72" t="s">
        <v>1191</v>
      </c>
      <c r="B455" s="72" t="s">
        <v>1192</v>
      </c>
      <c r="C455" s="72" t="s">
        <v>256</v>
      </c>
      <c r="D455" s="72" t="s">
        <v>732</v>
      </c>
      <c r="E455" s="72" t="s">
        <v>786</v>
      </c>
      <c r="F455" s="72"/>
      <c r="G455" s="160">
        <v>2001</v>
      </c>
      <c r="H455" s="158">
        <v>79.3</v>
      </c>
      <c r="I455" s="158">
        <v>79.3</v>
      </c>
      <c r="J455" s="158">
        <v>79.3</v>
      </c>
      <c r="K455" s="158">
        <v>79.3</v>
      </c>
      <c r="L455" s="158">
        <v>79.3</v>
      </c>
      <c r="M455" s="158">
        <v>79.3</v>
      </c>
      <c r="N455" s="158">
        <v>79.3</v>
      </c>
      <c r="O455" s="158">
        <v>79.3</v>
      </c>
      <c r="P455" s="158">
        <v>79.3</v>
      </c>
      <c r="Q455" s="158">
        <v>79.3</v>
      </c>
      <c r="R455" s="66"/>
    </row>
    <row r="456" spans="1:18" ht="12.75">
      <c r="A456" s="72" t="s">
        <v>1193</v>
      </c>
      <c r="B456" s="72" t="s">
        <v>1194</v>
      </c>
      <c r="C456" s="72" t="s">
        <v>256</v>
      </c>
      <c r="D456" s="72" t="s">
        <v>732</v>
      </c>
      <c r="E456" s="72" t="s">
        <v>786</v>
      </c>
      <c r="F456" s="72"/>
      <c r="G456" s="160">
        <v>2001</v>
      </c>
      <c r="H456" s="158">
        <v>40.3</v>
      </c>
      <c r="I456" s="158">
        <v>40.3</v>
      </c>
      <c r="J456" s="158">
        <v>40.3</v>
      </c>
      <c r="K456" s="158">
        <v>40.3</v>
      </c>
      <c r="L456" s="158">
        <v>40.3</v>
      </c>
      <c r="M456" s="158">
        <v>40.3</v>
      </c>
      <c r="N456" s="158">
        <v>40.3</v>
      </c>
      <c r="O456" s="158">
        <v>40.3</v>
      </c>
      <c r="P456" s="158">
        <v>40.3</v>
      </c>
      <c r="Q456" s="158">
        <v>40.3</v>
      </c>
      <c r="R456" s="66"/>
    </row>
    <row r="457" spans="1:18" ht="12.75">
      <c r="A457" s="72" t="s">
        <v>1195</v>
      </c>
      <c r="B457" s="72" t="s">
        <v>1196</v>
      </c>
      <c r="C457" s="72" t="s">
        <v>256</v>
      </c>
      <c r="D457" s="72" t="s">
        <v>732</v>
      </c>
      <c r="E457" s="72" t="s">
        <v>786</v>
      </c>
      <c r="F457" s="72"/>
      <c r="G457" s="160">
        <v>2001</v>
      </c>
      <c r="H457" s="158">
        <v>79.3</v>
      </c>
      <c r="I457" s="158">
        <v>79.3</v>
      </c>
      <c r="J457" s="158">
        <v>79.3</v>
      </c>
      <c r="K457" s="158">
        <v>79.3</v>
      </c>
      <c r="L457" s="158">
        <v>79.3</v>
      </c>
      <c r="M457" s="158">
        <v>79.3</v>
      </c>
      <c r="N457" s="158">
        <v>79.3</v>
      </c>
      <c r="O457" s="158">
        <v>79.3</v>
      </c>
      <c r="P457" s="158">
        <v>79.3</v>
      </c>
      <c r="Q457" s="158">
        <v>79.3</v>
      </c>
      <c r="R457" s="66"/>
    </row>
    <row r="458" spans="1:18" ht="12.75">
      <c r="A458" s="72" t="s">
        <v>358</v>
      </c>
      <c r="B458" s="72" t="s">
        <v>1209</v>
      </c>
      <c r="C458" s="72" t="s">
        <v>226</v>
      </c>
      <c r="D458" s="72" t="s">
        <v>732</v>
      </c>
      <c r="E458" s="72" t="s">
        <v>786</v>
      </c>
      <c r="F458" s="72"/>
      <c r="G458" s="160">
        <v>2001</v>
      </c>
      <c r="H458" s="158">
        <v>82.5</v>
      </c>
      <c r="I458" s="158">
        <v>82.5</v>
      </c>
      <c r="J458" s="158">
        <v>82.5</v>
      </c>
      <c r="K458" s="158">
        <v>82.5</v>
      </c>
      <c r="L458" s="158">
        <v>82.5</v>
      </c>
      <c r="M458" s="158">
        <v>82.5</v>
      </c>
      <c r="N458" s="158">
        <v>82.5</v>
      </c>
      <c r="O458" s="158">
        <v>82.5</v>
      </c>
      <c r="P458" s="158">
        <v>82.5</v>
      </c>
      <c r="Q458" s="158">
        <v>82.5</v>
      </c>
      <c r="R458" s="66"/>
    </row>
    <row r="459" spans="1:18" ht="12.75">
      <c r="A459" s="72" t="s">
        <v>359</v>
      </c>
      <c r="B459" s="72" t="s">
        <v>1210</v>
      </c>
      <c r="C459" s="72" t="s">
        <v>226</v>
      </c>
      <c r="D459" s="72" t="s">
        <v>732</v>
      </c>
      <c r="E459" s="72" t="s">
        <v>786</v>
      </c>
      <c r="F459" s="72"/>
      <c r="G459" s="160">
        <v>2001</v>
      </c>
      <c r="H459" s="158">
        <v>77.22</v>
      </c>
      <c r="I459" s="158">
        <v>77.22</v>
      </c>
      <c r="J459" s="158">
        <v>77.22</v>
      </c>
      <c r="K459" s="158">
        <v>77.22</v>
      </c>
      <c r="L459" s="158">
        <v>77.22</v>
      </c>
      <c r="M459" s="158">
        <v>77.22</v>
      </c>
      <c r="N459" s="158">
        <v>77.22</v>
      </c>
      <c r="O459" s="158">
        <v>77.22</v>
      </c>
      <c r="P459" s="158">
        <v>77.22</v>
      </c>
      <c r="Q459" s="158">
        <v>77.22</v>
      </c>
      <c r="R459" s="66"/>
    </row>
    <row r="460" spans="1:18" ht="12.75">
      <c r="A460" s="72" t="s">
        <v>128</v>
      </c>
      <c r="B460" s="72" t="s">
        <v>1232</v>
      </c>
      <c r="C460" s="72" t="s">
        <v>222</v>
      </c>
      <c r="D460" s="72" t="s">
        <v>732</v>
      </c>
      <c r="E460" s="72" t="s">
        <v>786</v>
      </c>
      <c r="F460" s="72"/>
      <c r="G460" s="160">
        <v>2001</v>
      </c>
      <c r="H460" s="158">
        <v>150</v>
      </c>
      <c r="I460" s="158">
        <v>150</v>
      </c>
      <c r="J460" s="158">
        <v>150</v>
      </c>
      <c r="K460" s="158">
        <v>150</v>
      </c>
      <c r="L460" s="158">
        <v>150</v>
      </c>
      <c r="M460" s="158">
        <v>150</v>
      </c>
      <c r="N460" s="158">
        <v>150</v>
      </c>
      <c r="O460" s="158">
        <v>150</v>
      </c>
      <c r="P460" s="158">
        <v>150</v>
      </c>
      <c r="Q460" s="158">
        <v>150</v>
      </c>
      <c r="R460" s="66"/>
    </row>
    <row r="461" spans="1:18" ht="12.75">
      <c r="A461" s="72" t="s">
        <v>102</v>
      </c>
      <c r="B461" s="72" t="s">
        <v>1172</v>
      </c>
      <c r="C461" s="72" t="s">
        <v>226</v>
      </c>
      <c r="D461" s="72" t="s">
        <v>732</v>
      </c>
      <c r="E461" s="72" t="s">
        <v>786</v>
      </c>
      <c r="F461" s="72"/>
      <c r="G461" s="160">
        <v>2002</v>
      </c>
      <c r="H461" s="158">
        <v>84</v>
      </c>
      <c r="I461" s="158">
        <v>84</v>
      </c>
      <c r="J461" s="158">
        <v>84</v>
      </c>
      <c r="K461" s="158">
        <v>84</v>
      </c>
      <c r="L461" s="158">
        <v>84</v>
      </c>
      <c r="M461" s="158">
        <v>84</v>
      </c>
      <c r="N461" s="158">
        <v>84</v>
      </c>
      <c r="O461" s="158">
        <v>84</v>
      </c>
      <c r="P461" s="158">
        <v>84</v>
      </c>
      <c r="Q461" s="158">
        <v>84</v>
      </c>
      <c r="R461" s="66"/>
    </row>
    <row r="462" spans="1:18" ht="12.75">
      <c r="A462" s="72" t="s">
        <v>103</v>
      </c>
      <c r="B462" s="72" t="s">
        <v>1173</v>
      </c>
      <c r="C462" s="72" t="s">
        <v>226</v>
      </c>
      <c r="D462" s="72" t="s">
        <v>732</v>
      </c>
      <c r="E462" s="72" t="s">
        <v>786</v>
      </c>
      <c r="F462" s="72"/>
      <c r="G462" s="160">
        <v>2002</v>
      </c>
      <c r="H462" s="158">
        <v>76.5</v>
      </c>
      <c r="I462" s="158">
        <v>76.5</v>
      </c>
      <c r="J462" s="158">
        <v>76.5</v>
      </c>
      <c r="K462" s="158">
        <v>76.5</v>
      </c>
      <c r="L462" s="158">
        <v>76.5</v>
      </c>
      <c r="M462" s="158">
        <v>76.5</v>
      </c>
      <c r="N462" s="158">
        <v>76.5</v>
      </c>
      <c r="O462" s="158">
        <v>76.5</v>
      </c>
      <c r="P462" s="158">
        <v>76.5</v>
      </c>
      <c r="Q462" s="158">
        <v>76.5</v>
      </c>
      <c r="R462" s="66"/>
    </row>
    <row r="463" spans="1:18" ht="12.75">
      <c r="A463" s="72" t="s">
        <v>136</v>
      </c>
      <c r="B463" s="72" t="s">
        <v>1177</v>
      </c>
      <c r="C463" s="72" t="s">
        <v>241</v>
      </c>
      <c r="D463" s="72" t="s">
        <v>732</v>
      </c>
      <c r="E463" s="72" t="s">
        <v>786</v>
      </c>
      <c r="F463" s="72"/>
      <c r="G463" s="160">
        <v>2003</v>
      </c>
      <c r="H463" s="158">
        <v>99</v>
      </c>
      <c r="I463" s="158">
        <v>99</v>
      </c>
      <c r="J463" s="158">
        <v>99</v>
      </c>
      <c r="K463" s="158">
        <v>99</v>
      </c>
      <c r="L463" s="158">
        <v>99</v>
      </c>
      <c r="M463" s="158">
        <v>99</v>
      </c>
      <c r="N463" s="158">
        <v>99</v>
      </c>
      <c r="O463" s="158">
        <v>99</v>
      </c>
      <c r="P463" s="158">
        <v>99</v>
      </c>
      <c r="Q463" s="158">
        <v>99</v>
      </c>
      <c r="R463" s="66"/>
    </row>
    <row r="464" spans="1:18" ht="12.75">
      <c r="A464" s="72" t="s">
        <v>137</v>
      </c>
      <c r="B464" s="72" t="s">
        <v>1178</v>
      </c>
      <c r="C464" s="72" t="s">
        <v>241</v>
      </c>
      <c r="D464" s="72" t="s">
        <v>732</v>
      </c>
      <c r="E464" s="72" t="s">
        <v>786</v>
      </c>
      <c r="F464" s="72"/>
      <c r="G464" s="160">
        <v>2003</v>
      </c>
      <c r="H464" s="158">
        <v>61</v>
      </c>
      <c r="I464" s="158">
        <v>61</v>
      </c>
      <c r="J464" s="158">
        <v>61</v>
      </c>
      <c r="K464" s="158">
        <v>61</v>
      </c>
      <c r="L464" s="158">
        <v>61</v>
      </c>
      <c r="M464" s="158">
        <v>61</v>
      </c>
      <c r="N464" s="158">
        <v>61</v>
      </c>
      <c r="O464" s="158">
        <v>61</v>
      </c>
      <c r="P464" s="158">
        <v>61</v>
      </c>
      <c r="Q464" s="158">
        <v>61</v>
      </c>
      <c r="R464" s="66"/>
    </row>
    <row r="465" spans="1:18" ht="12.75">
      <c r="A465" s="72" t="s">
        <v>673</v>
      </c>
      <c r="B465" s="72" t="s">
        <v>1224</v>
      </c>
      <c r="C465" s="72" t="s">
        <v>222</v>
      </c>
      <c r="D465" s="72" t="s">
        <v>732</v>
      </c>
      <c r="E465" s="72" t="s">
        <v>786</v>
      </c>
      <c r="F465" s="72"/>
      <c r="G465" s="160">
        <v>2003</v>
      </c>
      <c r="H465" s="158">
        <v>36.58</v>
      </c>
      <c r="I465" s="158">
        <v>36.58</v>
      </c>
      <c r="J465" s="158">
        <v>36.58</v>
      </c>
      <c r="K465" s="158">
        <v>36.58</v>
      </c>
      <c r="L465" s="158">
        <v>36.58</v>
      </c>
      <c r="M465" s="158">
        <v>36.58</v>
      </c>
      <c r="N465" s="158">
        <v>36.58</v>
      </c>
      <c r="O465" s="158">
        <v>36.58</v>
      </c>
      <c r="P465" s="158">
        <v>36.58</v>
      </c>
      <c r="Q465" s="158">
        <v>36.58</v>
      </c>
      <c r="R465" s="66"/>
    </row>
    <row r="466" spans="1:18" ht="12.75">
      <c r="A466" s="72" t="s">
        <v>95</v>
      </c>
      <c r="B466" s="72" t="s">
        <v>1165</v>
      </c>
      <c r="C466" s="72" t="s">
        <v>60</v>
      </c>
      <c r="D466" s="72" t="s">
        <v>732</v>
      </c>
      <c r="E466" s="72" t="s">
        <v>786</v>
      </c>
      <c r="F466" s="72"/>
      <c r="G466" s="160">
        <v>2004</v>
      </c>
      <c r="H466" s="158">
        <v>114</v>
      </c>
      <c r="I466" s="158">
        <v>114</v>
      </c>
      <c r="J466" s="158">
        <v>114</v>
      </c>
      <c r="K466" s="158">
        <v>114</v>
      </c>
      <c r="L466" s="158">
        <v>114</v>
      </c>
      <c r="M466" s="158">
        <v>114</v>
      </c>
      <c r="N466" s="158">
        <v>114</v>
      </c>
      <c r="O466" s="158">
        <v>114</v>
      </c>
      <c r="P466" s="158">
        <v>114</v>
      </c>
      <c r="Q466" s="158">
        <v>114</v>
      </c>
      <c r="R466" s="66"/>
    </row>
    <row r="467" spans="1:18" ht="12.75">
      <c r="A467" s="72" t="s">
        <v>624</v>
      </c>
      <c r="B467" s="72" t="s">
        <v>1226</v>
      </c>
      <c r="C467" s="72" t="s">
        <v>222</v>
      </c>
      <c r="D467" s="72" t="s">
        <v>732</v>
      </c>
      <c r="E467" s="72" t="s">
        <v>786</v>
      </c>
      <c r="F467" s="72"/>
      <c r="G467" s="160">
        <v>2004</v>
      </c>
      <c r="H467" s="158">
        <v>97.5</v>
      </c>
      <c r="I467" s="158">
        <v>97.5</v>
      </c>
      <c r="J467" s="158">
        <v>97.5</v>
      </c>
      <c r="K467" s="158">
        <v>97.5</v>
      </c>
      <c r="L467" s="158">
        <v>97.5</v>
      </c>
      <c r="M467" s="158">
        <v>97.5</v>
      </c>
      <c r="N467" s="158">
        <v>97.5</v>
      </c>
      <c r="O467" s="158">
        <v>97.5</v>
      </c>
      <c r="P467" s="158">
        <v>97.5</v>
      </c>
      <c r="Q467" s="158">
        <v>97.5</v>
      </c>
      <c r="R467" s="66"/>
    </row>
    <row r="468" spans="1:18" ht="12.75">
      <c r="A468" s="72" t="s">
        <v>106</v>
      </c>
      <c r="B468" s="72" t="s">
        <v>1183</v>
      </c>
      <c r="C468" s="72" t="s">
        <v>251</v>
      </c>
      <c r="D468" s="72" t="s">
        <v>732</v>
      </c>
      <c r="E468" s="72" t="s">
        <v>786</v>
      </c>
      <c r="F468" s="72"/>
      <c r="G468" s="160">
        <v>2005</v>
      </c>
      <c r="H468" s="158">
        <v>213</v>
      </c>
      <c r="I468" s="158">
        <v>213</v>
      </c>
      <c r="J468" s="158">
        <v>213</v>
      </c>
      <c r="K468" s="158">
        <v>213</v>
      </c>
      <c r="L468" s="158">
        <v>213</v>
      </c>
      <c r="M468" s="158">
        <v>213</v>
      </c>
      <c r="N468" s="158">
        <v>213</v>
      </c>
      <c r="O468" s="158">
        <v>213</v>
      </c>
      <c r="P468" s="158">
        <v>213</v>
      </c>
      <c r="Q468" s="158">
        <v>213</v>
      </c>
      <c r="R468" s="66"/>
    </row>
    <row r="469" spans="1:18" ht="12.75">
      <c r="A469" s="72" t="s">
        <v>652</v>
      </c>
      <c r="B469" s="72" t="s">
        <v>1227</v>
      </c>
      <c r="C469" s="72" t="s">
        <v>222</v>
      </c>
      <c r="D469" s="72" t="s">
        <v>732</v>
      </c>
      <c r="E469" s="72" t="s">
        <v>786</v>
      </c>
      <c r="F469" s="72"/>
      <c r="G469" s="160">
        <v>2005</v>
      </c>
      <c r="H469" s="158">
        <v>129</v>
      </c>
      <c r="I469" s="158">
        <v>129</v>
      </c>
      <c r="J469" s="158">
        <v>129</v>
      </c>
      <c r="K469" s="158">
        <v>129</v>
      </c>
      <c r="L469" s="158">
        <v>129</v>
      </c>
      <c r="M469" s="158">
        <v>129</v>
      </c>
      <c r="N469" s="158">
        <v>129</v>
      </c>
      <c r="O469" s="158">
        <v>129</v>
      </c>
      <c r="P469" s="158">
        <v>129</v>
      </c>
      <c r="Q469" s="158">
        <v>129</v>
      </c>
      <c r="R469" s="66"/>
    </row>
    <row r="470" spans="1:18" ht="12.75">
      <c r="A470" s="72" t="s">
        <v>625</v>
      </c>
      <c r="B470" s="72" t="s">
        <v>1160</v>
      </c>
      <c r="C470" s="72" t="s">
        <v>251</v>
      </c>
      <c r="D470" s="72" t="s">
        <v>732</v>
      </c>
      <c r="E470" s="72" t="s">
        <v>786</v>
      </c>
      <c r="F470" s="72"/>
      <c r="G470" s="160">
        <v>2006</v>
      </c>
      <c r="H470" s="158">
        <v>120.6</v>
      </c>
      <c r="I470" s="158">
        <v>120.6</v>
      </c>
      <c r="J470" s="158">
        <v>120.6</v>
      </c>
      <c r="K470" s="158">
        <v>120.6</v>
      </c>
      <c r="L470" s="158">
        <v>120.6</v>
      </c>
      <c r="M470" s="158">
        <v>120.6</v>
      </c>
      <c r="N470" s="158">
        <v>120.6</v>
      </c>
      <c r="O470" s="158">
        <v>120.6</v>
      </c>
      <c r="P470" s="158">
        <v>120.6</v>
      </c>
      <c r="Q470" s="158">
        <v>120.6</v>
      </c>
      <c r="R470" s="66"/>
    </row>
    <row r="471" spans="1:18" ht="12.75">
      <c r="A471" s="72" t="s">
        <v>107</v>
      </c>
      <c r="B471" s="72" t="s">
        <v>1186</v>
      </c>
      <c r="C471" s="72" t="s">
        <v>251</v>
      </c>
      <c r="D471" s="72" t="s">
        <v>732</v>
      </c>
      <c r="E471" s="72" t="s">
        <v>786</v>
      </c>
      <c r="F471" s="72"/>
      <c r="G471" s="160">
        <v>2006</v>
      </c>
      <c r="H471" s="158">
        <v>184</v>
      </c>
      <c r="I471" s="158">
        <v>184</v>
      </c>
      <c r="J471" s="158">
        <v>184</v>
      </c>
      <c r="K471" s="158">
        <v>184</v>
      </c>
      <c r="L471" s="158">
        <v>184</v>
      </c>
      <c r="M471" s="158">
        <v>184</v>
      </c>
      <c r="N471" s="158">
        <v>184</v>
      </c>
      <c r="O471" s="158">
        <v>184</v>
      </c>
      <c r="P471" s="158">
        <v>184</v>
      </c>
      <c r="Q471" s="158">
        <v>184</v>
      </c>
      <c r="R471" s="66"/>
    </row>
    <row r="472" spans="1:18" ht="12.75">
      <c r="A472" s="72" t="s">
        <v>108</v>
      </c>
      <c r="B472" s="72" t="s">
        <v>1185</v>
      </c>
      <c r="C472" s="72" t="s">
        <v>251</v>
      </c>
      <c r="D472" s="72" t="s">
        <v>732</v>
      </c>
      <c r="E472" s="72" t="s">
        <v>786</v>
      </c>
      <c r="F472" s="72"/>
      <c r="G472" s="160">
        <v>2006</v>
      </c>
      <c r="H472" s="158">
        <v>223.5</v>
      </c>
      <c r="I472" s="158">
        <v>223.5</v>
      </c>
      <c r="J472" s="158">
        <v>223.5</v>
      </c>
      <c r="K472" s="158">
        <v>223.5</v>
      </c>
      <c r="L472" s="158">
        <v>223.5</v>
      </c>
      <c r="M472" s="158">
        <v>223.5</v>
      </c>
      <c r="N472" s="158">
        <v>223.5</v>
      </c>
      <c r="O472" s="158">
        <v>223.5</v>
      </c>
      <c r="P472" s="158">
        <v>223.5</v>
      </c>
      <c r="Q472" s="158">
        <v>223.5</v>
      </c>
      <c r="R472" s="66"/>
    </row>
    <row r="473" spans="1:18" ht="12.75">
      <c r="A473" s="72" t="s">
        <v>109</v>
      </c>
      <c r="B473" s="72" t="s">
        <v>1184</v>
      </c>
      <c r="C473" s="72" t="s">
        <v>251</v>
      </c>
      <c r="D473" s="72" t="s">
        <v>732</v>
      </c>
      <c r="E473" s="72" t="s">
        <v>786</v>
      </c>
      <c r="F473" s="72"/>
      <c r="G473" s="160">
        <v>2006</v>
      </c>
      <c r="H473" s="158">
        <v>115</v>
      </c>
      <c r="I473" s="158">
        <v>115</v>
      </c>
      <c r="J473" s="158">
        <v>115</v>
      </c>
      <c r="K473" s="158">
        <v>115</v>
      </c>
      <c r="L473" s="158">
        <v>115</v>
      </c>
      <c r="M473" s="158">
        <v>115</v>
      </c>
      <c r="N473" s="158">
        <v>115</v>
      </c>
      <c r="O473" s="158">
        <v>115</v>
      </c>
      <c r="P473" s="158">
        <v>115</v>
      </c>
      <c r="Q473" s="158">
        <v>115</v>
      </c>
      <c r="R473" s="66"/>
    </row>
    <row r="474" spans="1:18" ht="12.75">
      <c r="A474" s="72" t="s">
        <v>113</v>
      </c>
      <c r="B474" s="72" t="s">
        <v>1204</v>
      </c>
      <c r="C474" s="72" t="s">
        <v>242</v>
      </c>
      <c r="D474" s="72" t="s">
        <v>732</v>
      </c>
      <c r="E474" s="72" t="s">
        <v>786</v>
      </c>
      <c r="F474" s="72"/>
      <c r="G474" s="160">
        <v>2006</v>
      </c>
      <c r="H474" s="158">
        <v>200</v>
      </c>
      <c r="I474" s="158">
        <v>200</v>
      </c>
      <c r="J474" s="158">
        <v>200</v>
      </c>
      <c r="K474" s="158">
        <v>200</v>
      </c>
      <c r="L474" s="158">
        <v>200</v>
      </c>
      <c r="M474" s="158">
        <v>200</v>
      </c>
      <c r="N474" s="158">
        <v>200</v>
      </c>
      <c r="O474" s="158">
        <v>200</v>
      </c>
      <c r="P474" s="158">
        <v>200</v>
      </c>
      <c r="Q474" s="158">
        <v>200</v>
      </c>
      <c r="R474" s="66"/>
    </row>
    <row r="475" spans="1:18" ht="12.75">
      <c r="A475" s="72" t="s">
        <v>357</v>
      </c>
      <c r="B475" s="72" t="s">
        <v>1216</v>
      </c>
      <c r="C475" s="72" t="s">
        <v>49</v>
      </c>
      <c r="D475" s="72" t="s">
        <v>732</v>
      </c>
      <c r="E475" s="72" t="s">
        <v>786</v>
      </c>
      <c r="F475" s="72"/>
      <c r="G475" s="160">
        <v>2006</v>
      </c>
      <c r="H475" s="158">
        <v>84</v>
      </c>
      <c r="I475" s="158">
        <v>84</v>
      </c>
      <c r="J475" s="158">
        <v>84</v>
      </c>
      <c r="K475" s="158">
        <v>84</v>
      </c>
      <c r="L475" s="158">
        <v>84</v>
      </c>
      <c r="M475" s="158">
        <v>84</v>
      </c>
      <c r="N475" s="158">
        <v>84</v>
      </c>
      <c r="O475" s="158">
        <v>84</v>
      </c>
      <c r="P475" s="158">
        <v>84</v>
      </c>
      <c r="Q475" s="158">
        <v>84</v>
      </c>
      <c r="R475" s="66"/>
    </row>
    <row r="476" spans="1:18" ht="12.75">
      <c r="A476" s="72" t="s">
        <v>676</v>
      </c>
      <c r="B476" s="72" t="s">
        <v>1225</v>
      </c>
      <c r="C476" s="72" t="s">
        <v>222</v>
      </c>
      <c r="D476" s="72" t="s">
        <v>732</v>
      </c>
      <c r="E476" s="72" t="s">
        <v>786</v>
      </c>
      <c r="F476" s="72"/>
      <c r="G476" s="160">
        <v>2006</v>
      </c>
      <c r="H476" s="158">
        <v>15.87</v>
      </c>
      <c r="I476" s="158">
        <v>15.87</v>
      </c>
      <c r="J476" s="158">
        <v>15.87</v>
      </c>
      <c r="K476" s="158">
        <v>15.87</v>
      </c>
      <c r="L476" s="158">
        <v>15.87</v>
      </c>
      <c r="M476" s="158">
        <v>15.87</v>
      </c>
      <c r="N476" s="158">
        <v>15.87</v>
      </c>
      <c r="O476" s="158">
        <v>15.87</v>
      </c>
      <c r="P476" s="158">
        <v>15.87</v>
      </c>
      <c r="Q476" s="158">
        <v>15.87</v>
      </c>
      <c r="R476" s="66"/>
    </row>
    <row r="477" spans="1:18" ht="12.75">
      <c r="A477" s="72" t="s">
        <v>93</v>
      </c>
      <c r="B477" s="72" t="s">
        <v>1159</v>
      </c>
      <c r="C477" s="72" t="s">
        <v>176</v>
      </c>
      <c r="D477" s="72" t="s">
        <v>732</v>
      </c>
      <c r="E477" s="72" t="s">
        <v>756</v>
      </c>
      <c r="F477" s="72"/>
      <c r="G477" s="160">
        <v>2007</v>
      </c>
      <c r="H477" s="158">
        <v>120</v>
      </c>
      <c r="I477" s="158">
        <v>120</v>
      </c>
      <c r="J477" s="158">
        <v>120</v>
      </c>
      <c r="K477" s="158">
        <v>120</v>
      </c>
      <c r="L477" s="158">
        <v>120</v>
      </c>
      <c r="M477" s="158">
        <v>120</v>
      </c>
      <c r="N477" s="158">
        <v>120</v>
      </c>
      <c r="O477" s="158">
        <v>120</v>
      </c>
      <c r="P477" s="158">
        <v>120</v>
      </c>
      <c r="Q477" s="158">
        <v>120</v>
      </c>
      <c r="R477" s="66"/>
    </row>
    <row r="478" spans="1:18" ht="12.75">
      <c r="A478" s="72" t="s">
        <v>641</v>
      </c>
      <c r="B478" s="72" t="s">
        <v>1161</v>
      </c>
      <c r="C478" s="72" t="s">
        <v>251</v>
      </c>
      <c r="D478" s="72" t="s">
        <v>732</v>
      </c>
      <c r="E478" s="72" t="s">
        <v>786</v>
      </c>
      <c r="F478" s="72"/>
      <c r="G478" s="160">
        <v>2007</v>
      </c>
      <c r="H478" s="158">
        <v>232.5</v>
      </c>
      <c r="I478" s="158">
        <v>232.5</v>
      </c>
      <c r="J478" s="158">
        <v>232.5</v>
      </c>
      <c r="K478" s="158">
        <v>232.5</v>
      </c>
      <c r="L478" s="158">
        <v>232.5</v>
      </c>
      <c r="M478" s="158">
        <v>232.5</v>
      </c>
      <c r="N478" s="158">
        <v>232.5</v>
      </c>
      <c r="O478" s="158">
        <v>232.5</v>
      </c>
      <c r="P478" s="158">
        <v>232.5</v>
      </c>
      <c r="Q478" s="158">
        <v>232.5</v>
      </c>
      <c r="R478" s="66"/>
    </row>
    <row r="479" spans="1:18" ht="12.75">
      <c r="A479" s="72" t="s">
        <v>361</v>
      </c>
      <c r="B479" s="72" t="s">
        <v>1166</v>
      </c>
      <c r="C479" s="72" t="s">
        <v>241</v>
      </c>
      <c r="D479" s="72" t="s">
        <v>732</v>
      </c>
      <c r="E479" s="72" t="s">
        <v>786</v>
      </c>
      <c r="F479" s="72"/>
      <c r="G479" s="160">
        <v>2007</v>
      </c>
      <c r="H479" s="158">
        <v>134.415</v>
      </c>
      <c r="I479" s="158">
        <v>134.415</v>
      </c>
      <c r="J479" s="158">
        <v>134.415</v>
      </c>
      <c r="K479" s="158">
        <v>134.415</v>
      </c>
      <c r="L479" s="158">
        <v>134.415</v>
      </c>
      <c r="M479" s="158">
        <v>134.415</v>
      </c>
      <c r="N479" s="158">
        <v>134.415</v>
      </c>
      <c r="O479" s="158">
        <v>134.415</v>
      </c>
      <c r="P479" s="158">
        <v>134.415</v>
      </c>
      <c r="Q479" s="158">
        <v>134.415</v>
      </c>
      <c r="R479" s="66"/>
    </row>
    <row r="480" spans="1:18" ht="12.75">
      <c r="A480" s="72" t="s">
        <v>362</v>
      </c>
      <c r="B480" s="72" t="s">
        <v>1167</v>
      </c>
      <c r="C480" s="72" t="s">
        <v>241</v>
      </c>
      <c r="D480" s="72" t="s">
        <v>732</v>
      </c>
      <c r="E480" s="72" t="s">
        <v>786</v>
      </c>
      <c r="F480" s="72"/>
      <c r="G480" s="160">
        <v>2007</v>
      </c>
      <c r="H480" s="158">
        <v>123.6</v>
      </c>
      <c r="I480" s="158">
        <v>123.6</v>
      </c>
      <c r="J480" s="158">
        <v>123.6</v>
      </c>
      <c r="K480" s="158">
        <v>123.6</v>
      </c>
      <c r="L480" s="158">
        <v>123.6</v>
      </c>
      <c r="M480" s="158">
        <v>123.6</v>
      </c>
      <c r="N480" s="158">
        <v>123.6</v>
      </c>
      <c r="O480" s="158">
        <v>123.6</v>
      </c>
      <c r="P480" s="158">
        <v>123.6</v>
      </c>
      <c r="Q480" s="158">
        <v>123.6</v>
      </c>
      <c r="R480" s="66"/>
    </row>
    <row r="481" spans="1:18" ht="12.75">
      <c r="A481" s="72" t="s">
        <v>96</v>
      </c>
      <c r="B481" s="72" t="s">
        <v>1168</v>
      </c>
      <c r="C481" s="72" t="s">
        <v>247</v>
      </c>
      <c r="D481" s="72" t="s">
        <v>732</v>
      </c>
      <c r="E481" s="72" t="s">
        <v>786</v>
      </c>
      <c r="F481" s="72"/>
      <c r="G481" s="160">
        <v>2007</v>
      </c>
      <c r="H481" s="158">
        <v>214.5</v>
      </c>
      <c r="I481" s="158">
        <v>214.5</v>
      </c>
      <c r="J481" s="158">
        <v>214.5</v>
      </c>
      <c r="K481" s="158">
        <v>214.5</v>
      </c>
      <c r="L481" s="158">
        <v>214.5</v>
      </c>
      <c r="M481" s="158">
        <v>214.5</v>
      </c>
      <c r="N481" s="158">
        <v>214.5</v>
      </c>
      <c r="O481" s="158">
        <v>214.5</v>
      </c>
      <c r="P481" s="158">
        <v>214.5</v>
      </c>
      <c r="Q481" s="158">
        <v>214.5</v>
      </c>
      <c r="R481" s="66"/>
    </row>
    <row r="482" spans="1:18" ht="12.75">
      <c r="A482" s="72" t="s">
        <v>98</v>
      </c>
      <c r="B482" s="72" t="s">
        <v>1170</v>
      </c>
      <c r="C482" s="72" t="s">
        <v>247</v>
      </c>
      <c r="D482" s="72" t="s">
        <v>732</v>
      </c>
      <c r="E482" s="72" t="s">
        <v>786</v>
      </c>
      <c r="F482" s="72"/>
      <c r="G482" s="160">
        <v>2007</v>
      </c>
      <c r="H482" s="158">
        <v>149.5</v>
      </c>
      <c r="I482" s="158">
        <v>149.5</v>
      </c>
      <c r="J482" s="158">
        <v>149.5</v>
      </c>
      <c r="K482" s="158">
        <v>149.5</v>
      </c>
      <c r="L482" s="158">
        <v>149.5</v>
      </c>
      <c r="M482" s="158">
        <v>149.5</v>
      </c>
      <c r="N482" s="158">
        <v>149.5</v>
      </c>
      <c r="O482" s="158">
        <v>149.5</v>
      </c>
      <c r="P482" s="158">
        <v>149.5</v>
      </c>
      <c r="Q482" s="158">
        <v>149.5</v>
      </c>
      <c r="R482" s="66"/>
    </row>
    <row r="483" spans="1:18" ht="12.75">
      <c r="A483" s="72" t="s">
        <v>104</v>
      </c>
      <c r="B483" s="72" t="s">
        <v>1175</v>
      </c>
      <c r="C483" s="72" t="s">
        <v>155</v>
      </c>
      <c r="D483" s="72" t="s">
        <v>732</v>
      </c>
      <c r="E483" s="72" t="s">
        <v>786</v>
      </c>
      <c r="F483" s="72"/>
      <c r="G483" s="160">
        <v>2007</v>
      </c>
      <c r="H483" s="158">
        <v>124.2</v>
      </c>
      <c r="I483" s="158">
        <v>124.2</v>
      </c>
      <c r="J483" s="158">
        <v>124.2</v>
      </c>
      <c r="K483" s="158">
        <v>124.2</v>
      </c>
      <c r="L483" s="158">
        <v>124.2</v>
      </c>
      <c r="M483" s="158">
        <v>124.2</v>
      </c>
      <c r="N483" s="158">
        <v>124.2</v>
      </c>
      <c r="O483" s="158">
        <v>124.2</v>
      </c>
      <c r="P483" s="158">
        <v>124.2</v>
      </c>
      <c r="Q483" s="158">
        <v>124.2</v>
      </c>
      <c r="R483" s="66"/>
    </row>
    <row r="484" spans="1:18" ht="12.75">
      <c r="A484" s="72" t="s">
        <v>118</v>
      </c>
      <c r="B484" s="72" t="s">
        <v>1213</v>
      </c>
      <c r="C484" s="72" t="s">
        <v>242</v>
      </c>
      <c r="D484" s="72" t="s">
        <v>732</v>
      </c>
      <c r="E484" s="72" t="s">
        <v>786</v>
      </c>
      <c r="F484" s="72"/>
      <c r="G484" s="160">
        <v>2007</v>
      </c>
      <c r="H484" s="158">
        <v>100</v>
      </c>
      <c r="I484" s="158">
        <v>100</v>
      </c>
      <c r="J484" s="158">
        <v>100</v>
      </c>
      <c r="K484" s="158">
        <v>100</v>
      </c>
      <c r="L484" s="158">
        <v>100</v>
      </c>
      <c r="M484" s="158">
        <v>100</v>
      </c>
      <c r="N484" s="158">
        <v>100</v>
      </c>
      <c r="O484" s="158">
        <v>100</v>
      </c>
      <c r="P484" s="158">
        <v>100</v>
      </c>
      <c r="Q484" s="158">
        <v>100</v>
      </c>
      <c r="R484" s="66"/>
    </row>
    <row r="485" spans="1:18" ht="12.75">
      <c r="A485" s="72" t="s">
        <v>119</v>
      </c>
      <c r="B485" s="72" t="s">
        <v>1214</v>
      </c>
      <c r="C485" s="72" t="s">
        <v>242</v>
      </c>
      <c r="D485" s="72" t="s">
        <v>732</v>
      </c>
      <c r="E485" s="72" t="s">
        <v>786</v>
      </c>
      <c r="F485" s="72"/>
      <c r="G485" s="160">
        <v>2007</v>
      </c>
      <c r="H485" s="158">
        <v>100</v>
      </c>
      <c r="I485" s="158">
        <v>100</v>
      </c>
      <c r="J485" s="158">
        <v>100</v>
      </c>
      <c r="K485" s="158">
        <v>100</v>
      </c>
      <c r="L485" s="158">
        <v>100</v>
      </c>
      <c r="M485" s="158">
        <v>100</v>
      </c>
      <c r="N485" s="158">
        <v>100</v>
      </c>
      <c r="O485" s="158">
        <v>100</v>
      </c>
      <c r="P485" s="158">
        <v>100</v>
      </c>
      <c r="Q485" s="158">
        <v>100</v>
      </c>
      <c r="R485" s="66"/>
    </row>
    <row r="486" spans="1:18" ht="12.75">
      <c r="A486" s="72" t="s">
        <v>125</v>
      </c>
      <c r="B486" s="72" t="s">
        <v>1221</v>
      </c>
      <c r="C486" s="72" t="s">
        <v>241</v>
      </c>
      <c r="D486" s="72" t="s">
        <v>732</v>
      </c>
      <c r="E486" s="72" t="s">
        <v>786</v>
      </c>
      <c r="F486" s="72"/>
      <c r="G486" s="160">
        <v>2007</v>
      </c>
      <c r="H486" s="158">
        <v>63</v>
      </c>
      <c r="I486" s="158">
        <v>63</v>
      </c>
      <c r="J486" s="158">
        <v>63</v>
      </c>
      <c r="K486" s="158">
        <v>63</v>
      </c>
      <c r="L486" s="158">
        <v>63</v>
      </c>
      <c r="M486" s="158">
        <v>63</v>
      </c>
      <c r="N486" s="158">
        <v>63</v>
      </c>
      <c r="O486" s="158">
        <v>63</v>
      </c>
      <c r="P486" s="158">
        <v>63</v>
      </c>
      <c r="Q486" s="158">
        <v>63</v>
      </c>
      <c r="R486" s="66"/>
    </row>
    <row r="487" spans="1:18" ht="12.75">
      <c r="A487" s="72" t="s">
        <v>360</v>
      </c>
      <c r="B487" s="72" t="s">
        <v>1228</v>
      </c>
      <c r="C487" s="72" t="s">
        <v>222</v>
      </c>
      <c r="D487" s="72" t="s">
        <v>732</v>
      </c>
      <c r="E487" s="72" t="s">
        <v>786</v>
      </c>
      <c r="F487" s="72"/>
      <c r="G487" s="160">
        <v>2007</v>
      </c>
      <c r="H487" s="158">
        <v>79.23</v>
      </c>
      <c r="I487" s="158">
        <v>79.23</v>
      </c>
      <c r="J487" s="158">
        <v>79.23</v>
      </c>
      <c r="K487" s="158">
        <v>79.23</v>
      </c>
      <c r="L487" s="158">
        <v>79.23</v>
      </c>
      <c r="M487" s="158">
        <v>79.23</v>
      </c>
      <c r="N487" s="158">
        <v>79.23</v>
      </c>
      <c r="O487" s="158">
        <v>79.23</v>
      </c>
      <c r="P487" s="158">
        <v>79.23</v>
      </c>
      <c r="Q487" s="158">
        <v>79.23</v>
      </c>
      <c r="R487" s="66"/>
    </row>
    <row r="488" spans="1:18" ht="12.75">
      <c r="A488" s="72" t="s">
        <v>363</v>
      </c>
      <c r="B488" s="72" t="s">
        <v>1229</v>
      </c>
      <c r="C488" s="72" t="s">
        <v>222</v>
      </c>
      <c r="D488" s="72" t="s">
        <v>732</v>
      </c>
      <c r="E488" s="72" t="s">
        <v>786</v>
      </c>
      <c r="F488" s="72"/>
      <c r="G488" s="160">
        <v>2007</v>
      </c>
      <c r="H488" s="158">
        <v>103.65</v>
      </c>
      <c r="I488" s="158">
        <v>103.65</v>
      </c>
      <c r="J488" s="158">
        <v>103.65</v>
      </c>
      <c r="K488" s="158">
        <v>103.65</v>
      </c>
      <c r="L488" s="158">
        <v>103.65</v>
      </c>
      <c r="M488" s="158">
        <v>103.65</v>
      </c>
      <c r="N488" s="158">
        <v>103.65</v>
      </c>
      <c r="O488" s="158">
        <v>103.65</v>
      </c>
      <c r="P488" s="158">
        <v>103.65</v>
      </c>
      <c r="Q488" s="158">
        <v>103.65</v>
      </c>
      <c r="R488" s="66"/>
    </row>
    <row r="489" spans="1:18" ht="12.75">
      <c r="A489" s="72" t="s">
        <v>364</v>
      </c>
      <c r="B489" s="72" t="s">
        <v>1230</v>
      </c>
      <c r="C489" s="72" t="s">
        <v>222</v>
      </c>
      <c r="D489" s="72" t="s">
        <v>732</v>
      </c>
      <c r="E489" s="72" t="s">
        <v>786</v>
      </c>
      <c r="F489" s="72"/>
      <c r="G489" s="160">
        <v>2007</v>
      </c>
      <c r="H489" s="158">
        <v>117.8</v>
      </c>
      <c r="I489" s="158">
        <v>117.8</v>
      </c>
      <c r="J489" s="158">
        <v>117.8</v>
      </c>
      <c r="K489" s="158">
        <v>117.8</v>
      </c>
      <c r="L489" s="158">
        <v>117.8</v>
      </c>
      <c r="M489" s="158">
        <v>117.8</v>
      </c>
      <c r="N489" s="158">
        <v>117.8</v>
      </c>
      <c r="O489" s="158">
        <v>117.8</v>
      </c>
      <c r="P489" s="158">
        <v>117.8</v>
      </c>
      <c r="Q489" s="158">
        <v>117.8</v>
      </c>
      <c r="R489" s="66"/>
    </row>
    <row r="490" spans="1:18" ht="12.75">
      <c r="A490" s="72" t="s">
        <v>133</v>
      </c>
      <c r="B490" s="72" t="s">
        <v>1236</v>
      </c>
      <c r="C490" s="72" t="s">
        <v>146</v>
      </c>
      <c r="D490" s="72" t="s">
        <v>732</v>
      </c>
      <c r="E490" s="72" t="s">
        <v>786</v>
      </c>
      <c r="F490" s="72"/>
      <c r="G490" s="160">
        <v>2007</v>
      </c>
      <c r="H490" s="158">
        <v>60</v>
      </c>
      <c r="I490" s="158">
        <v>60</v>
      </c>
      <c r="J490" s="158">
        <v>60</v>
      </c>
      <c r="K490" s="158">
        <v>60</v>
      </c>
      <c r="L490" s="158">
        <v>60</v>
      </c>
      <c r="M490" s="158">
        <v>60</v>
      </c>
      <c r="N490" s="158">
        <v>60</v>
      </c>
      <c r="O490" s="158">
        <v>60</v>
      </c>
      <c r="P490" s="158">
        <v>60</v>
      </c>
      <c r="Q490" s="158">
        <v>60</v>
      </c>
      <c r="R490" s="66"/>
    </row>
    <row r="491" spans="1:18" ht="12.75">
      <c r="A491" s="72" t="s">
        <v>131</v>
      </c>
      <c r="B491" s="72" t="s">
        <v>1237</v>
      </c>
      <c r="C491" s="72" t="s">
        <v>161</v>
      </c>
      <c r="D491" s="72" t="s">
        <v>732</v>
      </c>
      <c r="E491" s="72" t="s">
        <v>786</v>
      </c>
      <c r="F491" s="72"/>
      <c r="G491" s="160">
        <v>2007</v>
      </c>
      <c r="H491" s="158">
        <v>10</v>
      </c>
      <c r="I491" s="158">
        <v>10</v>
      </c>
      <c r="J491" s="158">
        <v>10</v>
      </c>
      <c r="K491" s="158">
        <v>10</v>
      </c>
      <c r="L491" s="158">
        <v>10</v>
      </c>
      <c r="M491" s="158">
        <v>10</v>
      </c>
      <c r="N491" s="158">
        <v>10</v>
      </c>
      <c r="O491" s="158">
        <v>10</v>
      </c>
      <c r="P491" s="158">
        <v>10</v>
      </c>
      <c r="Q491" s="158">
        <v>10</v>
      </c>
      <c r="R491" s="66"/>
    </row>
    <row r="492" spans="1:18" ht="12.75">
      <c r="A492" s="72" t="s">
        <v>94</v>
      </c>
      <c r="B492" s="72" t="s">
        <v>1162</v>
      </c>
      <c r="C492" s="72" t="s">
        <v>251</v>
      </c>
      <c r="D492" s="72" t="s">
        <v>732</v>
      </c>
      <c r="E492" s="72" t="s">
        <v>786</v>
      </c>
      <c r="F492" s="72"/>
      <c r="G492" s="160">
        <v>2008</v>
      </c>
      <c r="H492" s="158">
        <v>170.2</v>
      </c>
      <c r="I492" s="158">
        <v>170.2</v>
      </c>
      <c r="J492" s="158">
        <v>170.2</v>
      </c>
      <c r="K492" s="158">
        <v>170.2</v>
      </c>
      <c r="L492" s="158">
        <v>170.2</v>
      </c>
      <c r="M492" s="158">
        <v>170.2</v>
      </c>
      <c r="N492" s="158">
        <v>170.2</v>
      </c>
      <c r="O492" s="158">
        <v>170.2</v>
      </c>
      <c r="P492" s="158">
        <v>170.2</v>
      </c>
      <c r="Q492" s="158">
        <v>170.2</v>
      </c>
      <c r="R492" s="66"/>
    </row>
    <row r="493" spans="1:18" ht="12.75">
      <c r="A493" s="72" t="s">
        <v>97</v>
      </c>
      <c r="B493" s="72" t="s">
        <v>1169</v>
      </c>
      <c r="C493" s="72" t="s">
        <v>247</v>
      </c>
      <c r="D493" s="72" t="s">
        <v>732</v>
      </c>
      <c r="E493" s="72" t="s">
        <v>786</v>
      </c>
      <c r="F493" s="72"/>
      <c r="G493" s="160">
        <v>2008</v>
      </c>
      <c r="H493" s="158">
        <v>186</v>
      </c>
      <c r="I493" s="158">
        <v>186</v>
      </c>
      <c r="J493" s="158">
        <v>186</v>
      </c>
      <c r="K493" s="158">
        <v>186</v>
      </c>
      <c r="L493" s="158">
        <v>186</v>
      </c>
      <c r="M493" s="158">
        <v>186</v>
      </c>
      <c r="N493" s="158">
        <v>186</v>
      </c>
      <c r="O493" s="158">
        <v>186</v>
      </c>
      <c r="P493" s="158">
        <v>186</v>
      </c>
      <c r="Q493" s="158">
        <v>186</v>
      </c>
      <c r="R493" s="66"/>
    </row>
    <row r="494" spans="1:17" ht="12.75">
      <c r="A494" s="72" t="s">
        <v>99</v>
      </c>
      <c r="B494" s="72" t="s">
        <v>1171</v>
      </c>
      <c r="C494" s="72" t="s">
        <v>247</v>
      </c>
      <c r="D494" s="72" t="s">
        <v>732</v>
      </c>
      <c r="E494" s="72" t="s">
        <v>786</v>
      </c>
      <c r="F494" s="72"/>
      <c r="G494" s="160">
        <v>2008</v>
      </c>
      <c r="H494" s="158">
        <v>112.5</v>
      </c>
      <c r="I494" s="158">
        <v>112.5</v>
      </c>
      <c r="J494" s="158">
        <v>112.5</v>
      </c>
      <c r="K494" s="158">
        <v>112.5</v>
      </c>
      <c r="L494" s="158">
        <v>112.5</v>
      </c>
      <c r="M494" s="158">
        <v>112.5</v>
      </c>
      <c r="N494" s="158">
        <v>112.5</v>
      </c>
      <c r="O494" s="158">
        <v>112.5</v>
      </c>
      <c r="P494" s="158">
        <v>112.5</v>
      </c>
      <c r="Q494" s="158">
        <v>112.5</v>
      </c>
    </row>
    <row r="495" spans="1:18" ht="12.75">
      <c r="A495" s="72" t="s">
        <v>100</v>
      </c>
      <c r="B495" s="72" t="s">
        <v>1441</v>
      </c>
      <c r="C495" s="72" t="s">
        <v>222</v>
      </c>
      <c r="D495" s="72" t="s">
        <v>732</v>
      </c>
      <c r="E495" s="72" t="s">
        <v>786</v>
      </c>
      <c r="F495" s="72"/>
      <c r="G495" s="160">
        <v>2008</v>
      </c>
      <c r="H495" s="158">
        <v>126.5</v>
      </c>
      <c r="I495" s="158">
        <v>126.5</v>
      </c>
      <c r="J495" s="158">
        <v>126.5</v>
      </c>
      <c r="K495" s="158">
        <v>126.5</v>
      </c>
      <c r="L495" s="158">
        <v>126.5</v>
      </c>
      <c r="M495" s="158">
        <v>126.5</v>
      </c>
      <c r="N495" s="158">
        <v>126.5</v>
      </c>
      <c r="O495" s="158">
        <v>126.5</v>
      </c>
      <c r="P495" s="158">
        <v>126.5</v>
      </c>
      <c r="Q495" s="158">
        <v>126.5</v>
      </c>
      <c r="R495" s="66"/>
    </row>
    <row r="496" spans="1:18" ht="12.75">
      <c r="A496" s="72" t="s">
        <v>699</v>
      </c>
      <c r="B496" s="72" t="s">
        <v>1174</v>
      </c>
      <c r="C496" s="72" t="s">
        <v>173</v>
      </c>
      <c r="D496" s="72" t="s">
        <v>732</v>
      </c>
      <c r="E496" s="72" t="s">
        <v>786</v>
      </c>
      <c r="F496" s="72"/>
      <c r="G496" s="160">
        <v>2008</v>
      </c>
      <c r="H496" s="158">
        <v>122</v>
      </c>
      <c r="I496" s="158">
        <v>122</v>
      </c>
      <c r="J496" s="158">
        <v>122</v>
      </c>
      <c r="K496" s="158">
        <v>122</v>
      </c>
      <c r="L496" s="158">
        <v>122</v>
      </c>
      <c r="M496" s="158">
        <v>122</v>
      </c>
      <c r="N496" s="158">
        <v>122</v>
      </c>
      <c r="O496" s="158">
        <v>122</v>
      </c>
      <c r="P496" s="158">
        <v>122</v>
      </c>
      <c r="Q496" s="158">
        <v>122</v>
      </c>
      <c r="R496" s="66"/>
    </row>
    <row r="497" spans="1:18" ht="12.75">
      <c r="A497" s="72" t="s">
        <v>356</v>
      </c>
      <c r="B497" s="72" t="s">
        <v>1176</v>
      </c>
      <c r="C497" s="72" t="s">
        <v>247</v>
      </c>
      <c r="D497" s="72" t="s">
        <v>732</v>
      </c>
      <c r="E497" s="72" t="s">
        <v>786</v>
      </c>
      <c r="F497" s="72"/>
      <c r="G497" s="160">
        <v>2008</v>
      </c>
      <c r="H497" s="158">
        <v>80</v>
      </c>
      <c r="I497" s="158">
        <v>80</v>
      </c>
      <c r="J497" s="158">
        <v>80</v>
      </c>
      <c r="K497" s="158">
        <v>80</v>
      </c>
      <c r="L497" s="158">
        <v>80</v>
      </c>
      <c r="M497" s="158">
        <v>80</v>
      </c>
      <c r="N497" s="158">
        <v>80</v>
      </c>
      <c r="O497" s="158">
        <v>80</v>
      </c>
      <c r="P497" s="158">
        <v>80</v>
      </c>
      <c r="Q497" s="158">
        <v>80</v>
      </c>
      <c r="R497" s="66"/>
    </row>
    <row r="498" spans="1:18" ht="12.75">
      <c r="A498" s="72" t="s">
        <v>632</v>
      </c>
      <c r="B498" s="72" t="s">
        <v>1182</v>
      </c>
      <c r="C498" s="72" t="s">
        <v>242</v>
      </c>
      <c r="D498" s="72" t="s">
        <v>732</v>
      </c>
      <c r="E498" s="72" t="s">
        <v>786</v>
      </c>
      <c r="F498" s="72"/>
      <c r="G498" s="160">
        <v>2008</v>
      </c>
      <c r="H498" s="158">
        <v>166</v>
      </c>
      <c r="I498" s="158">
        <v>166</v>
      </c>
      <c r="J498" s="158">
        <v>166</v>
      </c>
      <c r="K498" s="158">
        <v>166</v>
      </c>
      <c r="L498" s="158">
        <v>166</v>
      </c>
      <c r="M498" s="158">
        <v>166</v>
      </c>
      <c r="N498" s="158">
        <v>166</v>
      </c>
      <c r="O498" s="158">
        <v>166</v>
      </c>
      <c r="P498" s="158">
        <v>166</v>
      </c>
      <c r="Q498" s="158">
        <v>166</v>
      </c>
      <c r="R498" s="66"/>
    </row>
    <row r="499" spans="1:18" ht="12.75">
      <c r="A499" s="72" t="s">
        <v>110</v>
      </c>
      <c r="B499" s="72" t="s">
        <v>1187</v>
      </c>
      <c r="C499" s="72" t="s">
        <v>222</v>
      </c>
      <c r="D499" s="72" t="s">
        <v>732</v>
      </c>
      <c r="E499" s="72" t="s">
        <v>786</v>
      </c>
      <c r="F499" s="72"/>
      <c r="G499" s="160">
        <v>2008</v>
      </c>
      <c r="H499" s="158">
        <v>197</v>
      </c>
      <c r="I499" s="158">
        <v>197</v>
      </c>
      <c r="J499" s="158">
        <v>197</v>
      </c>
      <c r="K499" s="158">
        <v>197</v>
      </c>
      <c r="L499" s="158">
        <v>197</v>
      </c>
      <c r="M499" s="158">
        <v>197</v>
      </c>
      <c r="N499" s="158">
        <v>197</v>
      </c>
      <c r="O499" s="158">
        <v>197</v>
      </c>
      <c r="P499" s="158">
        <v>197</v>
      </c>
      <c r="Q499" s="158">
        <v>197</v>
      </c>
      <c r="R499" s="66"/>
    </row>
    <row r="500" spans="1:18" ht="12.75">
      <c r="A500" s="72" t="s">
        <v>135</v>
      </c>
      <c r="B500" s="72" t="s">
        <v>1203</v>
      </c>
      <c r="C500" s="72" t="s">
        <v>85</v>
      </c>
      <c r="D500" s="72" t="s">
        <v>732</v>
      </c>
      <c r="E500" s="72" t="s">
        <v>786</v>
      </c>
      <c r="F500" s="72"/>
      <c r="G500" s="160">
        <v>2008</v>
      </c>
      <c r="H500" s="158">
        <v>150</v>
      </c>
      <c r="I500" s="158">
        <v>150</v>
      </c>
      <c r="J500" s="158">
        <v>150</v>
      </c>
      <c r="K500" s="158">
        <v>150</v>
      </c>
      <c r="L500" s="158">
        <v>150</v>
      </c>
      <c r="M500" s="158">
        <v>150</v>
      </c>
      <c r="N500" s="158">
        <v>150</v>
      </c>
      <c r="O500" s="158">
        <v>150</v>
      </c>
      <c r="P500" s="158">
        <v>150</v>
      </c>
      <c r="Q500" s="158">
        <v>150</v>
      </c>
      <c r="R500" s="66"/>
    </row>
    <row r="501" spans="1:18" ht="12.75">
      <c r="A501" s="72" t="s">
        <v>114</v>
      </c>
      <c r="B501" s="72" t="s">
        <v>1206</v>
      </c>
      <c r="C501" s="72" t="s">
        <v>173</v>
      </c>
      <c r="D501" s="72" t="s">
        <v>732</v>
      </c>
      <c r="E501" s="72" t="s">
        <v>786</v>
      </c>
      <c r="F501" s="72"/>
      <c r="G501" s="160">
        <v>2008</v>
      </c>
      <c r="H501" s="158">
        <v>58.8</v>
      </c>
      <c r="I501" s="158">
        <v>58.8</v>
      </c>
      <c r="J501" s="158">
        <v>58.8</v>
      </c>
      <c r="K501" s="158">
        <v>58.8</v>
      </c>
      <c r="L501" s="158">
        <v>58.8</v>
      </c>
      <c r="M501" s="158">
        <v>58.8</v>
      </c>
      <c r="N501" s="158">
        <v>58.8</v>
      </c>
      <c r="O501" s="158">
        <v>58.8</v>
      </c>
      <c r="P501" s="158">
        <v>58.8</v>
      </c>
      <c r="Q501" s="158">
        <v>58.8</v>
      </c>
      <c r="R501" s="66"/>
    </row>
    <row r="502" spans="1:18" ht="12.75">
      <c r="A502" s="72" t="s">
        <v>115</v>
      </c>
      <c r="B502" s="72" t="s">
        <v>1207</v>
      </c>
      <c r="C502" s="72" t="s">
        <v>173</v>
      </c>
      <c r="D502" s="72" t="s">
        <v>732</v>
      </c>
      <c r="E502" s="72" t="s">
        <v>786</v>
      </c>
      <c r="F502" s="72"/>
      <c r="G502" s="160">
        <v>2008</v>
      </c>
      <c r="H502" s="158">
        <v>142.5</v>
      </c>
      <c r="I502" s="158">
        <v>142.5</v>
      </c>
      <c r="J502" s="158">
        <v>142.5</v>
      </c>
      <c r="K502" s="158">
        <v>142.5</v>
      </c>
      <c r="L502" s="158">
        <v>142.5</v>
      </c>
      <c r="M502" s="158">
        <v>142.5</v>
      </c>
      <c r="N502" s="158">
        <v>142.5</v>
      </c>
      <c r="O502" s="158">
        <v>142.5</v>
      </c>
      <c r="P502" s="158">
        <v>142.5</v>
      </c>
      <c r="Q502" s="158">
        <v>142.5</v>
      </c>
      <c r="R502" s="66"/>
    </row>
    <row r="503" spans="1:18" ht="12.75">
      <c r="A503" s="72" t="s">
        <v>116</v>
      </c>
      <c r="B503" s="72" t="s">
        <v>1208</v>
      </c>
      <c r="C503" s="72" t="s">
        <v>173</v>
      </c>
      <c r="D503" s="72" t="s">
        <v>732</v>
      </c>
      <c r="E503" s="72" t="s">
        <v>786</v>
      </c>
      <c r="F503" s="72"/>
      <c r="G503" s="160">
        <v>2008</v>
      </c>
      <c r="H503" s="158">
        <v>115.5</v>
      </c>
      <c r="I503" s="158">
        <v>115.5</v>
      </c>
      <c r="J503" s="158">
        <v>115.5</v>
      </c>
      <c r="K503" s="158">
        <v>115.5</v>
      </c>
      <c r="L503" s="158">
        <v>115.5</v>
      </c>
      <c r="M503" s="158">
        <v>115.5</v>
      </c>
      <c r="N503" s="158">
        <v>115.5</v>
      </c>
      <c r="O503" s="158">
        <v>115.5</v>
      </c>
      <c r="P503" s="158">
        <v>115.5</v>
      </c>
      <c r="Q503" s="158">
        <v>115.5</v>
      </c>
      <c r="R503" s="66"/>
    </row>
    <row r="504" spans="1:17" ht="12.75">
      <c r="A504" s="72" t="s">
        <v>120</v>
      </c>
      <c r="B504" s="72" t="s">
        <v>1215</v>
      </c>
      <c r="C504" s="72" t="s">
        <v>241</v>
      </c>
      <c r="D504" s="72" t="s">
        <v>732</v>
      </c>
      <c r="E504" s="72" t="s">
        <v>786</v>
      </c>
      <c r="F504" s="72"/>
      <c r="G504" s="160">
        <v>2008</v>
      </c>
      <c r="H504" s="158">
        <v>249</v>
      </c>
      <c r="I504" s="158">
        <v>249</v>
      </c>
      <c r="J504" s="158">
        <v>249</v>
      </c>
      <c r="K504" s="158">
        <v>249</v>
      </c>
      <c r="L504" s="158">
        <v>249</v>
      </c>
      <c r="M504" s="158">
        <v>249</v>
      </c>
      <c r="N504" s="158">
        <v>249</v>
      </c>
      <c r="O504" s="158">
        <v>249</v>
      </c>
      <c r="P504" s="158">
        <v>249</v>
      </c>
      <c r="Q504" s="158">
        <v>249</v>
      </c>
    </row>
    <row r="505" spans="1:18" ht="12.75">
      <c r="A505" s="72" t="s">
        <v>121</v>
      </c>
      <c r="B505" s="72" t="s">
        <v>1217</v>
      </c>
      <c r="C505" s="72" t="s">
        <v>222</v>
      </c>
      <c r="D505" s="72" t="s">
        <v>732</v>
      </c>
      <c r="E505" s="72" t="s">
        <v>786</v>
      </c>
      <c r="F505" s="72"/>
      <c r="G505" s="160">
        <v>2008</v>
      </c>
      <c r="H505" s="158">
        <v>209</v>
      </c>
      <c r="I505" s="158">
        <v>209</v>
      </c>
      <c r="J505" s="158">
        <v>209</v>
      </c>
      <c r="K505" s="158">
        <v>209</v>
      </c>
      <c r="L505" s="158">
        <v>209</v>
      </c>
      <c r="M505" s="158">
        <v>209</v>
      </c>
      <c r="N505" s="158">
        <v>209</v>
      </c>
      <c r="O505" s="158">
        <v>209</v>
      </c>
      <c r="P505" s="158">
        <v>209</v>
      </c>
      <c r="Q505" s="158">
        <v>209</v>
      </c>
      <c r="R505" s="66"/>
    </row>
    <row r="506" spans="1:18" ht="12.75">
      <c r="A506" s="72" t="s">
        <v>122</v>
      </c>
      <c r="B506" s="72" t="s">
        <v>1218</v>
      </c>
      <c r="C506" s="72" t="s">
        <v>155</v>
      </c>
      <c r="D506" s="72" t="s">
        <v>732</v>
      </c>
      <c r="E506" s="72" t="s">
        <v>786</v>
      </c>
      <c r="F506" s="72"/>
      <c r="G506" s="160">
        <v>2008</v>
      </c>
      <c r="H506" s="158">
        <v>90</v>
      </c>
      <c r="I506" s="158">
        <v>90</v>
      </c>
      <c r="J506" s="158">
        <v>90</v>
      </c>
      <c r="K506" s="158">
        <v>90</v>
      </c>
      <c r="L506" s="158">
        <v>90</v>
      </c>
      <c r="M506" s="158">
        <v>90</v>
      </c>
      <c r="N506" s="158">
        <v>90</v>
      </c>
      <c r="O506" s="158">
        <v>90</v>
      </c>
      <c r="P506" s="158">
        <v>90</v>
      </c>
      <c r="Q506" s="158">
        <v>90</v>
      </c>
      <c r="R506" s="66"/>
    </row>
    <row r="507" spans="1:18" ht="12.75">
      <c r="A507" s="72" t="s">
        <v>123</v>
      </c>
      <c r="B507" s="72" t="s">
        <v>1219</v>
      </c>
      <c r="C507" s="72" t="s">
        <v>226</v>
      </c>
      <c r="D507" s="72" t="s">
        <v>732</v>
      </c>
      <c r="E507" s="72" t="s">
        <v>786</v>
      </c>
      <c r="F507" s="72"/>
      <c r="G507" s="160">
        <v>2008</v>
      </c>
      <c r="H507" s="158">
        <v>150</v>
      </c>
      <c r="I507" s="158">
        <v>150</v>
      </c>
      <c r="J507" s="158">
        <v>150</v>
      </c>
      <c r="K507" s="158">
        <v>150</v>
      </c>
      <c r="L507" s="158">
        <v>150</v>
      </c>
      <c r="M507" s="158">
        <v>150</v>
      </c>
      <c r="N507" s="158">
        <v>150</v>
      </c>
      <c r="O507" s="158">
        <v>150</v>
      </c>
      <c r="P507" s="158">
        <v>150</v>
      </c>
      <c r="Q507" s="158">
        <v>150</v>
      </c>
      <c r="R507" s="66"/>
    </row>
    <row r="508" spans="1:18" ht="12.75">
      <c r="A508" s="72" t="s">
        <v>124</v>
      </c>
      <c r="B508" s="72" t="s">
        <v>1220</v>
      </c>
      <c r="C508" s="72" t="s">
        <v>88</v>
      </c>
      <c r="D508" s="72" t="s">
        <v>732</v>
      </c>
      <c r="E508" s="72" t="s">
        <v>756</v>
      </c>
      <c r="F508" s="72"/>
      <c r="G508" s="160">
        <v>2008</v>
      </c>
      <c r="H508" s="158">
        <v>60</v>
      </c>
      <c r="I508" s="158">
        <v>60</v>
      </c>
      <c r="J508" s="158">
        <v>60</v>
      </c>
      <c r="K508" s="158">
        <v>60</v>
      </c>
      <c r="L508" s="158">
        <v>60</v>
      </c>
      <c r="M508" s="158">
        <v>60</v>
      </c>
      <c r="N508" s="158">
        <v>60</v>
      </c>
      <c r="O508" s="158">
        <v>60</v>
      </c>
      <c r="P508" s="158">
        <v>60</v>
      </c>
      <c r="Q508" s="158">
        <v>60</v>
      </c>
      <c r="R508" s="66"/>
    </row>
    <row r="509" spans="1:17" ht="12.75">
      <c r="A509" s="72" t="s">
        <v>658</v>
      </c>
      <c r="B509" s="72" t="s">
        <v>1222</v>
      </c>
      <c r="C509" s="72" t="s">
        <v>222</v>
      </c>
      <c r="D509" s="72" t="s">
        <v>732</v>
      </c>
      <c r="E509" s="72" t="s">
        <v>786</v>
      </c>
      <c r="F509" s="72"/>
      <c r="G509" s="160">
        <v>2008</v>
      </c>
      <c r="H509" s="158">
        <v>101.2</v>
      </c>
      <c r="I509" s="158">
        <v>101.2</v>
      </c>
      <c r="J509" s="158">
        <v>101.2</v>
      </c>
      <c r="K509" s="158">
        <v>101.2</v>
      </c>
      <c r="L509" s="158">
        <v>101.2</v>
      </c>
      <c r="M509" s="158">
        <v>101.2</v>
      </c>
      <c r="N509" s="158">
        <v>101.2</v>
      </c>
      <c r="O509" s="158">
        <v>101.2</v>
      </c>
      <c r="P509" s="158">
        <v>101.2</v>
      </c>
      <c r="Q509" s="158">
        <v>101.2</v>
      </c>
    </row>
    <row r="510" spans="1:18" ht="12.75">
      <c r="A510" s="72" t="s">
        <v>126</v>
      </c>
      <c r="B510" s="72" t="s">
        <v>1223</v>
      </c>
      <c r="C510" s="72" t="s">
        <v>204</v>
      </c>
      <c r="D510" s="72" t="s">
        <v>732</v>
      </c>
      <c r="E510" s="72" t="s">
        <v>786</v>
      </c>
      <c r="F510" s="72"/>
      <c r="G510" s="160">
        <v>2008</v>
      </c>
      <c r="H510" s="158">
        <v>123.6</v>
      </c>
      <c r="I510" s="158">
        <v>123.6</v>
      </c>
      <c r="J510" s="158">
        <v>123.6</v>
      </c>
      <c r="K510" s="158">
        <v>123.6</v>
      </c>
      <c r="L510" s="158">
        <v>123.6</v>
      </c>
      <c r="M510" s="158">
        <v>123.6</v>
      </c>
      <c r="N510" s="158">
        <v>123.6</v>
      </c>
      <c r="O510" s="158">
        <v>123.6</v>
      </c>
      <c r="P510" s="158">
        <v>123.6</v>
      </c>
      <c r="Q510" s="158">
        <v>123.6</v>
      </c>
      <c r="R510" s="66"/>
    </row>
    <row r="511" spans="1:18" ht="12.75">
      <c r="A511" s="72" t="s">
        <v>439</v>
      </c>
      <c r="B511" s="72" t="s">
        <v>1233</v>
      </c>
      <c r="C511" s="72" t="s">
        <v>222</v>
      </c>
      <c r="D511" s="72" t="s">
        <v>732</v>
      </c>
      <c r="E511" s="72" t="s">
        <v>786</v>
      </c>
      <c r="F511" s="72"/>
      <c r="G511" s="160">
        <v>2008</v>
      </c>
      <c r="H511" s="158">
        <v>2</v>
      </c>
      <c r="I511" s="158">
        <v>2</v>
      </c>
      <c r="J511" s="158">
        <v>2</v>
      </c>
      <c r="K511" s="158">
        <v>2</v>
      </c>
      <c r="L511" s="158">
        <v>2</v>
      </c>
      <c r="M511" s="158">
        <v>2</v>
      </c>
      <c r="N511" s="158">
        <v>2</v>
      </c>
      <c r="O511" s="158">
        <v>2</v>
      </c>
      <c r="P511" s="158">
        <v>2</v>
      </c>
      <c r="Q511" s="158">
        <v>2</v>
      </c>
      <c r="R511" s="66"/>
    </row>
    <row r="512" spans="1:18" ht="12.75">
      <c r="A512" s="72" t="s">
        <v>129</v>
      </c>
      <c r="B512" s="72" t="s">
        <v>1234</v>
      </c>
      <c r="C512" s="72" t="s">
        <v>222</v>
      </c>
      <c r="D512" s="72" t="s">
        <v>732</v>
      </c>
      <c r="E512" s="72" t="s">
        <v>786</v>
      </c>
      <c r="F512" s="72"/>
      <c r="G512" s="160">
        <v>2008</v>
      </c>
      <c r="H512" s="158">
        <v>175</v>
      </c>
      <c r="I512" s="158">
        <v>175</v>
      </c>
      <c r="J512" s="158">
        <v>175</v>
      </c>
      <c r="K512" s="158">
        <v>175</v>
      </c>
      <c r="L512" s="158">
        <v>175</v>
      </c>
      <c r="M512" s="158">
        <v>175</v>
      </c>
      <c r="N512" s="158">
        <v>175</v>
      </c>
      <c r="O512" s="158">
        <v>175</v>
      </c>
      <c r="P512" s="158">
        <v>175</v>
      </c>
      <c r="Q512" s="158">
        <v>175</v>
      </c>
      <c r="R512" s="66"/>
    </row>
    <row r="513" spans="1:18" ht="12.75">
      <c r="A513" s="72" t="s">
        <v>132</v>
      </c>
      <c r="B513" s="72" t="s">
        <v>1238</v>
      </c>
      <c r="C513" s="72" t="s">
        <v>73</v>
      </c>
      <c r="D513" s="72" t="s">
        <v>732</v>
      </c>
      <c r="E513" s="72" t="s">
        <v>756</v>
      </c>
      <c r="F513" s="72"/>
      <c r="G513" s="160">
        <v>2008</v>
      </c>
      <c r="H513" s="158">
        <v>112.5</v>
      </c>
      <c r="I513" s="158">
        <v>112.5</v>
      </c>
      <c r="J513" s="158">
        <v>112.5</v>
      </c>
      <c r="K513" s="158">
        <v>112.5</v>
      </c>
      <c r="L513" s="158">
        <v>112.5</v>
      </c>
      <c r="M513" s="158">
        <v>112.5</v>
      </c>
      <c r="N513" s="158">
        <v>112.5</v>
      </c>
      <c r="O513" s="158">
        <v>112.5</v>
      </c>
      <c r="P513" s="158">
        <v>112.5</v>
      </c>
      <c r="Q513" s="158">
        <v>112.5</v>
      </c>
      <c r="R513" s="66"/>
    </row>
    <row r="514" spans="1:18" ht="12.75">
      <c r="A514" s="72" t="s">
        <v>655</v>
      </c>
      <c r="B514" s="72" t="s">
        <v>1163</v>
      </c>
      <c r="C514" s="72" t="s">
        <v>49</v>
      </c>
      <c r="D514" s="72" t="s">
        <v>732</v>
      </c>
      <c r="E514" s="72" t="s">
        <v>786</v>
      </c>
      <c r="F514" s="72"/>
      <c r="G514" s="160">
        <v>2009</v>
      </c>
      <c r="H514" s="158">
        <v>89</v>
      </c>
      <c r="I514" s="158">
        <v>89</v>
      </c>
      <c r="J514" s="158">
        <v>89</v>
      </c>
      <c r="K514" s="158">
        <v>89</v>
      </c>
      <c r="L514" s="158">
        <v>89</v>
      </c>
      <c r="M514" s="158">
        <v>89</v>
      </c>
      <c r="N514" s="158">
        <v>89</v>
      </c>
      <c r="O514" s="158">
        <v>89</v>
      </c>
      <c r="P514" s="158">
        <v>89</v>
      </c>
      <c r="Q514" s="158">
        <v>89</v>
      </c>
      <c r="R514" s="66"/>
    </row>
    <row r="515" spans="1:18" ht="12.75">
      <c r="A515" s="72" t="s">
        <v>655</v>
      </c>
      <c r="B515" s="72" t="s">
        <v>1164</v>
      </c>
      <c r="C515" s="72" t="s">
        <v>49</v>
      </c>
      <c r="D515" s="72" t="s">
        <v>732</v>
      </c>
      <c r="E515" s="72" t="s">
        <v>786</v>
      </c>
      <c r="F515" s="72"/>
      <c r="G515" s="160">
        <v>2009</v>
      </c>
      <c r="H515" s="158">
        <v>91</v>
      </c>
      <c r="I515" s="158">
        <v>91</v>
      </c>
      <c r="J515" s="158">
        <v>91</v>
      </c>
      <c r="K515" s="158">
        <v>91</v>
      </c>
      <c r="L515" s="158">
        <v>91</v>
      </c>
      <c r="M515" s="158">
        <v>91</v>
      </c>
      <c r="N515" s="158">
        <v>91</v>
      </c>
      <c r="O515" s="158">
        <v>91</v>
      </c>
      <c r="P515" s="158">
        <v>91</v>
      </c>
      <c r="Q515" s="158">
        <v>91</v>
      </c>
      <c r="R515" s="66"/>
    </row>
    <row r="516" spans="1:18" ht="12.75">
      <c r="A516" s="72" t="s">
        <v>1442</v>
      </c>
      <c r="B516" s="72" t="s">
        <v>1443</v>
      </c>
      <c r="C516" s="72" t="s">
        <v>185</v>
      </c>
      <c r="D516" s="72" t="s">
        <v>732</v>
      </c>
      <c r="E516" s="72" t="s">
        <v>746</v>
      </c>
      <c r="F516" s="72"/>
      <c r="G516" s="160">
        <v>2009</v>
      </c>
      <c r="H516" s="158">
        <v>0</v>
      </c>
      <c r="I516" s="158">
        <v>0</v>
      </c>
      <c r="J516" s="158">
        <v>0</v>
      </c>
      <c r="K516" s="158">
        <v>0</v>
      </c>
      <c r="L516" s="158">
        <v>0</v>
      </c>
      <c r="M516" s="158">
        <v>0</v>
      </c>
      <c r="N516" s="158">
        <v>0</v>
      </c>
      <c r="O516" s="158">
        <v>0</v>
      </c>
      <c r="P516" s="158">
        <v>0</v>
      </c>
      <c r="Q516" s="158">
        <v>0</v>
      </c>
      <c r="R516" s="66"/>
    </row>
    <row r="517" spans="1:18" ht="12.75">
      <c r="A517" s="72" t="s">
        <v>1444</v>
      </c>
      <c r="B517" s="72" t="s">
        <v>1445</v>
      </c>
      <c r="C517" s="72" t="s">
        <v>185</v>
      </c>
      <c r="D517" s="72" t="s">
        <v>732</v>
      </c>
      <c r="E517" s="72" t="s">
        <v>746</v>
      </c>
      <c r="F517" s="72"/>
      <c r="G517" s="160">
        <v>2009</v>
      </c>
      <c r="H517" s="158">
        <v>0</v>
      </c>
      <c r="I517" s="158">
        <v>0</v>
      </c>
      <c r="J517" s="158">
        <v>0</v>
      </c>
      <c r="K517" s="158">
        <v>0</v>
      </c>
      <c r="L517" s="158">
        <v>0</v>
      </c>
      <c r="M517" s="158">
        <v>0</v>
      </c>
      <c r="N517" s="158">
        <v>0</v>
      </c>
      <c r="O517" s="158">
        <v>0</v>
      </c>
      <c r="P517" s="158">
        <v>0</v>
      </c>
      <c r="Q517" s="158">
        <v>0</v>
      </c>
      <c r="R517" s="66"/>
    </row>
    <row r="518" spans="1:18" ht="12.75">
      <c r="A518" s="72" t="s">
        <v>1446</v>
      </c>
      <c r="B518" s="72" t="s">
        <v>1447</v>
      </c>
      <c r="C518" s="72" t="s">
        <v>185</v>
      </c>
      <c r="D518" s="72" t="s">
        <v>732</v>
      </c>
      <c r="E518" s="72" t="s">
        <v>746</v>
      </c>
      <c r="F518" s="72"/>
      <c r="G518" s="160">
        <v>2009</v>
      </c>
      <c r="H518" s="158">
        <v>0</v>
      </c>
      <c r="I518" s="158">
        <v>0</v>
      </c>
      <c r="J518" s="158">
        <v>0</v>
      </c>
      <c r="K518" s="158">
        <v>0</v>
      </c>
      <c r="L518" s="158">
        <v>0</v>
      </c>
      <c r="M518" s="158">
        <v>0</v>
      </c>
      <c r="N518" s="158">
        <v>0</v>
      </c>
      <c r="O518" s="158">
        <v>0</v>
      </c>
      <c r="P518" s="158">
        <v>0</v>
      </c>
      <c r="Q518" s="158">
        <v>0</v>
      </c>
      <c r="R518" s="66"/>
    </row>
    <row r="519" spans="1:18" ht="12.75">
      <c r="A519" s="72" t="s">
        <v>1448</v>
      </c>
      <c r="B519" s="72" t="s">
        <v>1449</v>
      </c>
      <c r="C519" s="72" t="s">
        <v>185</v>
      </c>
      <c r="D519" s="72" t="s">
        <v>732</v>
      </c>
      <c r="E519" s="72" t="s">
        <v>746</v>
      </c>
      <c r="F519" s="72"/>
      <c r="G519" s="160">
        <v>2009</v>
      </c>
      <c r="H519" s="158">
        <v>0</v>
      </c>
      <c r="I519" s="158">
        <v>0</v>
      </c>
      <c r="J519" s="158">
        <v>0</v>
      </c>
      <c r="K519" s="158">
        <v>0</v>
      </c>
      <c r="L519" s="158">
        <v>0</v>
      </c>
      <c r="M519" s="158">
        <v>0</v>
      </c>
      <c r="N519" s="158">
        <v>0</v>
      </c>
      <c r="O519" s="158">
        <v>0</v>
      </c>
      <c r="P519" s="158">
        <v>0</v>
      </c>
      <c r="Q519" s="158">
        <v>0</v>
      </c>
      <c r="R519" s="66"/>
    </row>
    <row r="520" spans="1:18" ht="12.75">
      <c r="A520" s="72" t="s">
        <v>1450</v>
      </c>
      <c r="B520" s="72" t="s">
        <v>1451</v>
      </c>
      <c r="C520" s="72" t="s">
        <v>185</v>
      </c>
      <c r="D520" s="72" t="s">
        <v>732</v>
      </c>
      <c r="E520" s="72" t="s">
        <v>746</v>
      </c>
      <c r="F520" s="72"/>
      <c r="G520" s="160">
        <v>2009</v>
      </c>
      <c r="H520" s="158">
        <v>0</v>
      </c>
      <c r="I520" s="158">
        <v>0</v>
      </c>
      <c r="J520" s="158">
        <v>0</v>
      </c>
      <c r="K520" s="158">
        <v>0</v>
      </c>
      <c r="L520" s="158">
        <v>0</v>
      </c>
      <c r="M520" s="158">
        <v>0</v>
      </c>
      <c r="N520" s="158">
        <v>0</v>
      </c>
      <c r="O520" s="158">
        <v>0</v>
      </c>
      <c r="P520" s="158">
        <v>0</v>
      </c>
      <c r="Q520" s="158">
        <v>0</v>
      </c>
      <c r="R520" s="66"/>
    </row>
    <row r="521" spans="1:18" ht="12.75">
      <c r="A521" s="72" t="s">
        <v>369</v>
      </c>
      <c r="B521" s="72" t="s">
        <v>1198</v>
      </c>
      <c r="C521" s="72" t="s">
        <v>254</v>
      </c>
      <c r="D521" s="72" t="s">
        <v>732</v>
      </c>
      <c r="E521" s="72" t="s">
        <v>786</v>
      </c>
      <c r="F521" s="72"/>
      <c r="G521" s="160">
        <v>2009</v>
      </c>
      <c r="H521" s="158">
        <v>150</v>
      </c>
      <c r="I521" s="158">
        <v>150</v>
      </c>
      <c r="J521" s="158">
        <v>150</v>
      </c>
      <c r="K521" s="158">
        <v>150</v>
      </c>
      <c r="L521" s="158">
        <v>150</v>
      </c>
      <c r="M521" s="158">
        <v>150</v>
      </c>
      <c r="N521" s="158">
        <v>150</v>
      </c>
      <c r="O521" s="158">
        <v>150</v>
      </c>
      <c r="P521" s="158">
        <v>150</v>
      </c>
      <c r="Q521" s="158">
        <v>150</v>
      </c>
      <c r="R521" s="66"/>
    </row>
    <row r="522" spans="1:18" ht="12.75">
      <c r="A522" s="72" t="s">
        <v>1199</v>
      </c>
      <c r="B522" s="72" t="s">
        <v>1200</v>
      </c>
      <c r="C522" s="72" t="s">
        <v>216</v>
      </c>
      <c r="D522" s="72" t="s">
        <v>732</v>
      </c>
      <c r="E522" s="72" t="s">
        <v>786</v>
      </c>
      <c r="F522" s="72"/>
      <c r="G522" s="160">
        <v>2009</v>
      </c>
      <c r="H522" s="158">
        <v>50</v>
      </c>
      <c r="I522" s="158">
        <v>50</v>
      </c>
      <c r="J522" s="158">
        <v>50</v>
      </c>
      <c r="K522" s="158">
        <v>50</v>
      </c>
      <c r="L522" s="158">
        <v>50</v>
      </c>
      <c r="M522" s="158">
        <v>50</v>
      </c>
      <c r="N522" s="158">
        <v>50</v>
      </c>
      <c r="O522" s="158">
        <v>50</v>
      </c>
      <c r="P522" s="158">
        <v>50</v>
      </c>
      <c r="Q522" s="158">
        <v>50</v>
      </c>
      <c r="R522" s="66"/>
    </row>
    <row r="523" spans="1:18" ht="12.75">
      <c r="A523" s="72" t="s">
        <v>1201</v>
      </c>
      <c r="B523" s="72" t="s">
        <v>1202</v>
      </c>
      <c r="C523" s="72" t="s">
        <v>216</v>
      </c>
      <c r="D523" s="72" t="s">
        <v>732</v>
      </c>
      <c r="E523" s="72" t="s">
        <v>786</v>
      </c>
      <c r="F523" s="72"/>
      <c r="G523" s="160">
        <v>2009</v>
      </c>
      <c r="H523" s="158">
        <v>51</v>
      </c>
      <c r="I523" s="158">
        <v>51</v>
      </c>
      <c r="J523" s="158">
        <v>51</v>
      </c>
      <c r="K523" s="158">
        <v>51</v>
      </c>
      <c r="L523" s="158">
        <v>51</v>
      </c>
      <c r="M523" s="158">
        <v>51</v>
      </c>
      <c r="N523" s="158">
        <v>51</v>
      </c>
      <c r="O523" s="158">
        <v>51</v>
      </c>
      <c r="P523" s="158">
        <v>51</v>
      </c>
      <c r="Q523" s="158">
        <v>51</v>
      </c>
      <c r="R523" s="66"/>
    </row>
    <row r="524" spans="1:18" ht="12.75">
      <c r="A524" s="72" t="s">
        <v>1461</v>
      </c>
      <c r="B524" s="72" t="s">
        <v>1459</v>
      </c>
      <c r="C524" s="72" t="s">
        <v>216</v>
      </c>
      <c r="D524" s="72" t="s">
        <v>732</v>
      </c>
      <c r="E524" s="72" t="s">
        <v>786</v>
      </c>
      <c r="F524" s="72"/>
      <c r="G524" s="160">
        <v>2011</v>
      </c>
      <c r="H524" s="158">
        <v>26</v>
      </c>
      <c r="I524" s="158">
        <v>26</v>
      </c>
      <c r="J524" s="158">
        <v>26</v>
      </c>
      <c r="K524" s="158">
        <v>26</v>
      </c>
      <c r="L524" s="158">
        <v>26</v>
      </c>
      <c r="M524" s="158">
        <v>26</v>
      </c>
      <c r="N524" s="158">
        <v>26</v>
      </c>
      <c r="O524" s="158">
        <v>26</v>
      </c>
      <c r="P524" s="158">
        <v>26</v>
      </c>
      <c r="Q524" s="158">
        <v>26</v>
      </c>
      <c r="R524" s="66"/>
    </row>
    <row r="525" spans="1:18" ht="12.75">
      <c r="A525" s="72" t="s">
        <v>1462</v>
      </c>
      <c r="B525" s="72" t="s">
        <v>1460</v>
      </c>
      <c r="C525" s="72" t="s">
        <v>216</v>
      </c>
      <c r="D525" s="72" t="s">
        <v>732</v>
      </c>
      <c r="E525" s="72" t="s">
        <v>786</v>
      </c>
      <c r="F525" s="72"/>
      <c r="G525" s="160">
        <v>2011</v>
      </c>
      <c r="H525" s="158">
        <v>24</v>
      </c>
      <c r="I525" s="158">
        <v>24</v>
      </c>
      <c r="J525" s="158">
        <v>24</v>
      </c>
      <c r="K525" s="158">
        <v>24</v>
      </c>
      <c r="L525" s="158">
        <v>24</v>
      </c>
      <c r="M525" s="158">
        <v>24</v>
      </c>
      <c r="N525" s="158">
        <v>24</v>
      </c>
      <c r="O525" s="158">
        <v>24</v>
      </c>
      <c r="P525" s="158">
        <v>24</v>
      </c>
      <c r="Q525" s="158">
        <v>24</v>
      </c>
      <c r="R525" s="66"/>
    </row>
    <row r="526" spans="1:18" ht="12.75">
      <c r="A526" s="72" t="s">
        <v>657</v>
      </c>
      <c r="B526" s="72" t="s">
        <v>1205</v>
      </c>
      <c r="C526" s="72" t="s">
        <v>271</v>
      </c>
      <c r="D526" s="72" t="s">
        <v>732</v>
      </c>
      <c r="E526" s="72" t="s">
        <v>786</v>
      </c>
      <c r="F526" s="72"/>
      <c r="G526" s="160">
        <v>2009</v>
      </c>
      <c r="H526" s="158">
        <v>152.61</v>
      </c>
      <c r="I526" s="158">
        <v>152.61</v>
      </c>
      <c r="J526" s="158">
        <v>152.61</v>
      </c>
      <c r="K526" s="158">
        <v>152.61</v>
      </c>
      <c r="L526" s="158">
        <v>152.61</v>
      </c>
      <c r="M526" s="158">
        <v>152.61</v>
      </c>
      <c r="N526" s="158">
        <v>152.61</v>
      </c>
      <c r="O526" s="158">
        <v>152.61</v>
      </c>
      <c r="P526" s="158">
        <v>152.61</v>
      </c>
      <c r="Q526" s="158">
        <v>152.61</v>
      </c>
      <c r="R526" s="66"/>
    </row>
    <row r="527" spans="1:18" ht="12.75">
      <c r="A527" s="72" t="s">
        <v>706</v>
      </c>
      <c r="B527" s="72" t="s">
        <v>1240</v>
      </c>
      <c r="C527" s="72" t="s">
        <v>173</v>
      </c>
      <c r="D527" s="72" t="s">
        <v>732</v>
      </c>
      <c r="E527" s="72" t="s">
        <v>786</v>
      </c>
      <c r="F527" s="72"/>
      <c r="G527" s="160">
        <v>2009</v>
      </c>
      <c r="H527" s="158">
        <v>199.5</v>
      </c>
      <c r="I527" s="158">
        <v>199.5</v>
      </c>
      <c r="J527" s="158">
        <v>199.5</v>
      </c>
      <c r="K527" s="158">
        <v>199.5</v>
      </c>
      <c r="L527" s="158">
        <v>199.5</v>
      </c>
      <c r="M527" s="158">
        <v>199.5</v>
      </c>
      <c r="N527" s="158">
        <v>199.5</v>
      </c>
      <c r="O527" s="158">
        <v>199.5</v>
      </c>
      <c r="P527" s="158">
        <v>199.5</v>
      </c>
      <c r="Q527" s="158">
        <v>199.5</v>
      </c>
      <c r="R527" s="66"/>
    </row>
    <row r="528" spans="1:18" ht="12.75">
      <c r="A528" s="72" t="s">
        <v>703</v>
      </c>
      <c r="B528" s="72" t="s">
        <v>1239</v>
      </c>
      <c r="C528" s="72" t="s">
        <v>238</v>
      </c>
      <c r="D528" s="72" t="s">
        <v>732</v>
      </c>
      <c r="E528" s="72" t="s">
        <v>746</v>
      </c>
      <c r="F528" s="72"/>
      <c r="G528" s="160">
        <v>2009</v>
      </c>
      <c r="H528" s="158">
        <v>179.85</v>
      </c>
      <c r="I528" s="158">
        <v>179.85</v>
      </c>
      <c r="J528" s="158">
        <v>179.85</v>
      </c>
      <c r="K528" s="158">
        <v>179.85</v>
      </c>
      <c r="L528" s="158">
        <v>179.85</v>
      </c>
      <c r="M528" s="158">
        <v>179.85</v>
      </c>
      <c r="N528" s="158">
        <v>179.85</v>
      </c>
      <c r="O528" s="158">
        <v>179.85</v>
      </c>
      <c r="P528" s="158">
        <v>179.85</v>
      </c>
      <c r="Q528" s="158">
        <v>179.85</v>
      </c>
      <c r="R528" s="66"/>
    </row>
    <row r="529" spans="1:18" ht="12.75">
      <c r="A529" s="72" t="s">
        <v>117</v>
      </c>
      <c r="B529" s="72" t="s">
        <v>1211</v>
      </c>
      <c r="C529" s="72" t="s">
        <v>186</v>
      </c>
      <c r="D529" s="72" t="s">
        <v>732</v>
      </c>
      <c r="E529" s="72" t="s">
        <v>746</v>
      </c>
      <c r="F529" s="72"/>
      <c r="G529" s="160">
        <v>2009</v>
      </c>
      <c r="H529" s="158">
        <v>160.8</v>
      </c>
      <c r="I529" s="158">
        <v>160.8</v>
      </c>
      <c r="J529" s="158">
        <v>160.8</v>
      </c>
      <c r="K529" s="158">
        <v>160.8</v>
      </c>
      <c r="L529" s="158">
        <v>160.8</v>
      </c>
      <c r="M529" s="158">
        <v>160.8</v>
      </c>
      <c r="N529" s="158">
        <v>160.8</v>
      </c>
      <c r="O529" s="158">
        <v>160.8</v>
      </c>
      <c r="P529" s="158">
        <v>160.8</v>
      </c>
      <c r="Q529" s="158">
        <v>160.8</v>
      </c>
      <c r="R529" s="66"/>
    </row>
    <row r="530" spans="1:18" ht="12.75">
      <c r="A530" s="72" t="s">
        <v>117</v>
      </c>
      <c r="B530" s="72" t="s">
        <v>1212</v>
      </c>
      <c r="C530" s="72" t="s">
        <v>186</v>
      </c>
      <c r="D530" s="72" t="s">
        <v>732</v>
      </c>
      <c r="E530" s="72" t="s">
        <v>746</v>
      </c>
      <c r="F530" s="72"/>
      <c r="G530" s="160">
        <v>2009</v>
      </c>
      <c r="H530" s="158">
        <v>141.6</v>
      </c>
      <c r="I530" s="158">
        <v>141.6</v>
      </c>
      <c r="J530" s="158">
        <v>141.6</v>
      </c>
      <c r="K530" s="158">
        <v>141.6</v>
      </c>
      <c r="L530" s="158">
        <v>141.6</v>
      </c>
      <c r="M530" s="158">
        <v>141.6</v>
      </c>
      <c r="N530" s="158">
        <v>141.6</v>
      </c>
      <c r="O530" s="158">
        <v>141.6</v>
      </c>
      <c r="P530" s="158">
        <v>141.6</v>
      </c>
      <c r="Q530" s="158">
        <v>141.6</v>
      </c>
      <c r="R530" s="66"/>
    </row>
    <row r="531" spans="1:18" ht="12.75">
      <c r="A531" s="72" t="s">
        <v>445</v>
      </c>
      <c r="B531" s="72" t="s">
        <v>1452</v>
      </c>
      <c r="C531" s="72" t="s">
        <v>264</v>
      </c>
      <c r="D531" s="72" t="s">
        <v>732</v>
      </c>
      <c r="E531" s="72" t="s">
        <v>746</v>
      </c>
      <c r="F531" s="72"/>
      <c r="G531" s="160">
        <v>2010</v>
      </c>
      <c r="H531" s="158">
        <v>150</v>
      </c>
      <c r="I531" s="158">
        <v>150</v>
      </c>
      <c r="J531" s="158">
        <v>150</v>
      </c>
      <c r="K531" s="158">
        <v>150</v>
      </c>
      <c r="L531" s="158">
        <v>150</v>
      </c>
      <c r="M531" s="158">
        <v>150</v>
      </c>
      <c r="N531" s="158">
        <v>150</v>
      </c>
      <c r="O531" s="158">
        <v>150</v>
      </c>
      <c r="P531" s="158">
        <v>150</v>
      </c>
      <c r="Q531" s="158">
        <v>150</v>
      </c>
      <c r="R531" s="66"/>
    </row>
    <row r="532" spans="1:17" ht="12.75">
      <c r="A532" s="72" t="s">
        <v>101</v>
      </c>
      <c r="B532" s="72" t="s">
        <v>1453</v>
      </c>
      <c r="C532" s="72" t="s">
        <v>79</v>
      </c>
      <c r="D532" s="72" t="s">
        <v>732</v>
      </c>
      <c r="E532" s="72" t="s">
        <v>786</v>
      </c>
      <c r="F532" s="72"/>
      <c r="G532" s="160">
        <v>2010</v>
      </c>
      <c r="H532" s="158">
        <v>28.5</v>
      </c>
      <c r="I532" s="158">
        <v>28.5</v>
      </c>
      <c r="J532" s="158">
        <v>28.5</v>
      </c>
      <c r="K532" s="158">
        <v>28.5</v>
      </c>
      <c r="L532" s="158">
        <v>28.5</v>
      </c>
      <c r="M532" s="158">
        <v>28.5</v>
      </c>
      <c r="N532" s="158">
        <v>28.5</v>
      </c>
      <c r="O532" s="158">
        <v>28.5</v>
      </c>
      <c r="P532" s="158">
        <v>28.5</v>
      </c>
      <c r="Q532" s="158">
        <v>28.5</v>
      </c>
    </row>
    <row r="533" spans="1:17" ht="12.75">
      <c r="A533" s="72" t="s">
        <v>1454</v>
      </c>
      <c r="B533" s="72" t="s">
        <v>1455</v>
      </c>
      <c r="C533" s="72" t="s">
        <v>247</v>
      </c>
      <c r="D533" s="72" t="s">
        <v>732</v>
      </c>
      <c r="E533" s="72" t="s">
        <v>786</v>
      </c>
      <c r="F533" s="72"/>
      <c r="G533" s="160">
        <v>2010</v>
      </c>
      <c r="H533" s="158">
        <v>69.6</v>
      </c>
      <c r="I533" s="158">
        <v>69.6</v>
      </c>
      <c r="J533" s="158">
        <v>69.6</v>
      </c>
      <c r="K533" s="158">
        <v>69.6</v>
      </c>
      <c r="L533" s="158">
        <v>69.6</v>
      </c>
      <c r="M533" s="158">
        <v>69.6</v>
      </c>
      <c r="N533" s="158">
        <v>69.6</v>
      </c>
      <c r="O533" s="158">
        <v>69.6</v>
      </c>
      <c r="P533" s="158">
        <v>69.6</v>
      </c>
      <c r="Q533" s="158">
        <v>69.6</v>
      </c>
    </row>
    <row r="534" spans="1:17" ht="12.75">
      <c r="A534" s="72" t="s">
        <v>105</v>
      </c>
      <c r="B534" s="72" t="s">
        <v>1179</v>
      </c>
      <c r="C534" s="72" t="s">
        <v>186</v>
      </c>
      <c r="D534" s="72" t="s">
        <v>732</v>
      </c>
      <c r="E534" s="72" t="s">
        <v>746</v>
      </c>
      <c r="F534" s="72"/>
      <c r="G534" s="160">
        <v>2010</v>
      </c>
      <c r="H534" s="158">
        <v>141.6</v>
      </c>
      <c r="I534" s="158">
        <v>141.6</v>
      </c>
      <c r="J534" s="158">
        <v>141.6</v>
      </c>
      <c r="K534" s="158">
        <v>141.6</v>
      </c>
      <c r="L534" s="158">
        <v>141.6</v>
      </c>
      <c r="M534" s="158">
        <v>141.6</v>
      </c>
      <c r="N534" s="158">
        <v>141.6</v>
      </c>
      <c r="O534" s="158">
        <v>141.6</v>
      </c>
      <c r="P534" s="158">
        <v>141.6</v>
      </c>
      <c r="Q534" s="158">
        <v>141.6</v>
      </c>
    </row>
    <row r="535" spans="1:17" ht="12.75">
      <c r="A535" s="72" t="s">
        <v>1180</v>
      </c>
      <c r="B535" s="72" t="s">
        <v>1181</v>
      </c>
      <c r="C535" s="72" t="s">
        <v>186</v>
      </c>
      <c r="D535" s="72" t="s">
        <v>732</v>
      </c>
      <c r="E535" s="72" t="s">
        <v>746</v>
      </c>
      <c r="F535" s="72"/>
      <c r="G535" s="160">
        <v>2010</v>
      </c>
      <c r="H535" s="158">
        <v>141.6</v>
      </c>
      <c r="I535" s="158">
        <v>141.6</v>
      </c>
      <c r="J535" s="158">
        <v>141.6</v>
      </c>
      <c r="K535" s="158">
        <v>141.6</v>
      </c>
      <c r="L535" s="158">
        <v>141.6</v>
      </c>
      <c r="M535" s="158">
        <v>141.6</v>
      </c>
      <c r="N535" s="158">
        <v>141.6</v>
      </c>
      <c r="O535" s="158">
        <v>141.6</v>
      </c>
      <c r="P535" s="158">
        <v>141.6</v>
      </c>
      <c r="Q535" s="158">
        <v>141.6</v>
      </c>
    </row>
    <row r="536" spans="1:17" ht="12.75">
      <c r="A536" s="72" t="s">
        <v>1456</v>
      </c>
      <c r="B536" s="72" t="s">
        <v>1457</v>
      </c>
      <c r="C536" s="72" t="s">
        <v>238</v>
      </c>
      <c r="D536" s="72" t="s">
        <v>732</v>
      </c>
      <c r="E536" s="72" t="s">
        <v>746</v>
      </c>
      <c r="F536" s="72"/>
      <c r="G536" s="160">
        <v>2010</v>
      </c>
      <c r="H536" s="158">
        <v>200.1</v>
      </c>
      <c r="I536" s="158">
        <v>200.1</v>
      </c>
      <c r="J536" s="158">
        <v>200.1</v>
      </c>
      <c r="K536" s="158">
        <v>200.1</v>
      </c>
      <c r="L536" s="158">
        <v>200.1</v>
      </c>
      <c r="M536" s="158">
        <v>200.1</v>
      </c>
      <c r="N536" s="158">
        <v>200.1</v>
      </c>
      <c r="O536" s="158">
        <v>200.1</v>
      </c>
      <c r="P536" s="158">
        <v>200.1</v>
      </c>
      <c r="Q536" s="158">
        <v>200.1</v>
      </c>
    </row>
    <row r="537" spans="1:17" ht="12.75">
      <c r="A537" s="72" t="s">
        <v>117</v>
      </c>
      <c r="B537" s="72" t="s">
        <v>1377</v>
      </c>
      <c r="C537" s="72" t="s">
        <v>186</v>
      </c>
      <c r="D537" s="72" t="s">
        <v>732</v>
      </c>
      <c r="E537" s="72" t="s">
        <v>746</v>
      </c>
      <c r="F537" s="72"/>
      <c r="G537" s="160">
        <v>2010</v>
      </c>
      <c r="H537" s="158">
        <v>100.8</v>
      </c>
      <c r="I537" s="158">
        <v>100.8</v>
      </c>
      <c r="J537" s="158">
        <v>100.8</v>
      </c>
      <c r="K537" s="158">
        <v>100.8</v>
      </c>
      <c r="L537" s="158">
        <v>100.8</v>
      </c>
      <c r="M537" s="158">
        <v>100.8</v>
      </c>
      <c r="N537" s="158">
        <v>100.8</v>
      </c>
      <c r="O537" s="158">
        <v>100.8</v>
      </c>
      <c r="P537" s="158">
        <v>100.8</v>
      </c>
      <c r="Q537" s="158">
        <v>100.8</v>
      </c>
    </row>
    <row r="538" spans="1:17" ht="12.75">
      <c r="A538" s="61" t="s">
        <v>602</v>
      </c>
      <c r="B538" s="61"/>
      <c r="C538" s="61"/>
      <c r="D538" s="61"/>
      <c r="E538" s="61"/>
      <c r="F538" s="144"/>
      <c r="G538" s="144"/>
      <c r="H538" s="144">
        <f aca="true" t="shared" si="5" ref="H538:Q538">SUM(H450:H537)</f>
        <v>9451.545</v>
      </c>
      <c r="I538" s="144">
        <f t="shared" si="5"/>
        <v>9451.545</v>
      </c>
      <c r="J538" s="144">
        <f t="shared" si="5"/>
        <v>9451.545</v>
      </c>
      <c r="K538" s="144">
        <f t="shared" si="5"/>
        <v>9451.545</v>
      </c>
      <c r="L538" s="144">
        <f t="shared" si="5"/>
        <v>9451.545</v>
      </c>
      <c r="M538" s="144">
        <f t="shared" si="5"/>
        <v>9451.545</v>
      </c>
      <c r="N538" s="144">
        <f t="shared" si="5"/>
        <v>9451.545</v>
      </c>
      <c r="O538" s="144">
        <f t="shared" si="5"/>
        <v>9451.545</v>
      </c>
      <c r="P538" s="144">
        <f t="shared" si="5"/>
        <v>9451.545</v>
      </c>
      <c r="Q538" s="144">
        <f t="shared" si="5"/>
        <v>9451.545</v>
      </c>
    </row>
    <row r="539" spans="1:17" ht="12.75">
      <c r="A539" s="69"/>
      <c r="B539" s="69"/>
      <c r="C539" s="69"/>
      <c r="D539" s="69"/>
      <c r="E539" s="69"/>
      <c r="F539" s="69"/>
      <c r="G539" s="165"/>
      <c r="H539" s="67"/>
      <c r="I539" s="67"/>
      <c r="J539" s="67"/>
      <c r="K539" s="67"/>
      <c r="L539" s="78"/>
      <c r="M539" s="78"/>
      <c r="N539" s="78"/>
      <c r="O539" s="78"/>
      <c r="P539" s="78"/>
      <c r="Q539" s="78"/>
    </row>
    <row r="540" spans="1:17" ht="12.75">
      <c r="A540" s="72" t="s">
        <v>687</v>
      </c>
      <c r="B540" s="72" t="s">
        <v>1251</v>
      </c>
      <c r="C540" s="72" t="s">
        <v>52</v>
      </c>
      <c r="D540" s="72" t="s">
        <v>745</v>
      </c>
      <c r="E540" s="72" t="s">
        <v>756</v>
      </c>
      <c r="F540" s="72"/>
      <c r="G540" s="160">
        <v>1954</v>
      </c>
      <c r="H540" s="181">
        <v>0</v>
      </c>
      <c r="I540" s="67">
        <v>12</v>
      </c>
      <c r="J540" s="67">
        <v>12</v>
      </c>
      <c r="K540" s="67">
        <v>12</v>
      </c>
      <c r="L540" s="67">
        <v>12</v>
      </c>
      <c r="M540" s="67">
        <v>12</v>
      </c>
      <c r="N540" s="67">
        <v>12</v>
      </c>
      <c r="O540" s="67">
        <v>12</v>
      </c>
      <c r="P540" s="67">
        <v>12</v>
      </c>
      <c r="Q540" s="67">
        <v>12</v>
      </c>
    </row>
    <row r="541" spans="1:17" ht="12.75">
      <c r="A541" s="72" t="s">
        <v>688</v>
      </c>
      <c r="B541" s="72" t="s">
        <v>1252</v>
      </c>
      <c r="C541" s="72" t="s">
        <v>52</v>
      </c>
      <c r="D541" s="72" t="s">
        <v>745</v>
      </c>
      <c r="E541" s="72" t="s">
        <v>756</v>
      </c>
      <c r="F541" s="72"/>
      <c r="G541" s="160">
        <v>1958</v>
      </c>
      <c r="H541" s="181">
        <v>0</v>
      </c>
      <c r="I541" s="67">
        <v>22</v>
      </c>
      <c r="J541" s="67">
        <v>22</v>
      </c>
      <c r="K541" s="67">
        <v>22</v>
      </c>
      <c r="L541" s="67">
        <v>22</v>
      </c>
      <c r="M541" s="67">
        <v>22</v>
      </c>
      <c r="N541" s="67">
        <v>22</v>
      </c>
      <c r="O541" s="67">
        <v>22</v>
      </c>
      <c r="P541" s="67">
        <v>22</v>
      </c>
      <c r="Q541" s="67">
        <v>22</v>
      </c>
    </row>
    <row r="542" spans="1:17" ht="12.75">
      <c r="A542" s="72" t="s">
        <v>689</v>
      </c>
      <c r="B542" s="72" t="s">
        <v>1253</v>
      </c>
      <c r="C542" s="72" t="s">
        <v>52</v>
      </c>
      <c r="D542" s="72" t="s">
        <v>745</v>
      </c>
      <c r="E542" s="72" t="s">
        <v>756</v>
      </c>
      <c r="F542" s="72"/>
      <c r="G542" s="160">
        <v>1965</v>
      </c>
      <c r="H542" s="181">
        <v>0</v>
      </c>
      <c r="I542" s="67">
        <v>25</v>
      </c>
      <c r="J542" s="67">
        <v>25</v>
      </c>
      <c r="K542" s="67">
        <v>25</v>
      </c>
      <c r="L542" s="67">
        <v>25</v>
      </c>
      <c r="M542" s="67">
        <v>25</v>
      </c>
      <c r="N542" s="67">
        <v>25</v>
      </c>
      <c r="O542" s="67">
        <v>25</v>
      </c>
      <c r="P542" s="67">
        <v>25</v>
      </c>
      <c r="Q542" s="67">
        <v>25</v>
      </c>
    </row>
    <row r="543" spans="1:17" ht="12.75">
      <c r="A543" s="72" t="s">
        <v>690</v>
      </c>
      <c r="B543" s="72" t="s">
        <v>1254</v>
      </c>
      <c r="C543" s="72" t="s">
        <v>52</v>
      </c>
      <c r="D543" s="72" t="s">
        <v>745</v>
      </c>
      <c r="E543" s="72" t="s">
        <v>756</v>
      </c>
      <c r="F543" s="72"/>
      <c r="G543" s="160">
        <v>1969</v>
      </c>
      <c r="H543" s="181">
        <v>0</v>
      </c>
      <c r="I543" s="67">
        <v>50</v>
      </c>
      <c r="J543" s="67">
        <v>50</v>
      </c>
      <c r="K543" s="67">
        <v>50</v>
      </c>
      <c r="L543" s="67">
        <v>50</v>
      </c>
      <c r="M543" s="67">
        <v>50</v>
      </c>
      <c r="N543" s="67">
        <v>50</v>
      </c>
      <c r="O543" s="67">
        <v>50</v>
      </c>
      <c r="P543" s="67">
        <v>50</v>
      </c>
      <c r="Q543" s="67">
        <v>50</v>
      </c>
    </row>
    <row r="544" spans="1:17" ht="12.75">
      <c r="A544" s="72" t="s">
        <v>750</v>
      </c>
      <c r="B544" s="72" t="s">
        <v>751</v>
      </c>
      <c r="C544" s="157" t="s">
        <v>164</v>
      </c>
      <c r="D544" s="157" t="s">
        <v>731</v>
      </c>
      <c r="E544" s="157" t="s">
        <v>172</v>
      </c>
      <c r="F544" s="157"/>
      <c r="G544" s="1">
        <v>1986</v>
      </c>
      <c r="H544" s="181">
        <v>0</v>
      </c>
      <c r="I544" s="158">
        <v>138</v>
      </c>
      <c r="J544" s="158">
        <v>138</v>
      </c>
      <c r="K544" s="158">
        <v>138</v>
      </c>
      <c r="L544" s="158">
        <v>138</v>
      </c>
      <c r="M544" s="158">
        <v>138</v>
      </c>
      <c r="N544" s="158">
        <v>138</v>
      </c>
      <c r="O544" s="158">
        <v>138</v>
      </c>
      <c r="P544" s="158">
        <v>138</v>
      </c>
      <c r="Q544" s="158">
        <v>138</v>
      </c>
    </row>
    <row r="545" spans="1:17" ht="12.75">
      <c r="A545" s="72" t="s">
        <v>378</v>
      </c>
      <c r="B545" s="72" t="s">
        <v>1255</v>
      </c>
      <c r="C545" s="72" t="s">
        <v>80</v>
      </c>
      <c r="D545" s="72" t="s">
        <v>745</v>
      </c>
      <c r="E545" s="72" t="s">
        <v>756</v>
      </c>
      <c r="F545" s="72"/>
      <c r="G545" s="160">
        <v>1963</v>
      </c>
      <c r="H545" s="181">
        <v>0</v>
      </c>
      <c r="I545" s="158">
        <v>37</v>
      </c>
      <c r="J545" s="158">
        <v>37</v>
      </c>
      <c r="K545" s="158">
        <v>37</v>
      </c>
      <c r="L545" s="158">
        <v>37</v>
      </c>
      <c r="M545" s="158">
        <v>37</v>
      </c>
      <c r="N545" s="158">
        <v>37</v>
      </c>
      <c r="O545" s="158">
        <v>37</v>
      </c>
      <c r="P545" s="158">
        <v>37</v>
      </c>
      <c r="Q545" s="158">
        <v>37</v>
      </c>
    </row>
    <row r="546" spans="1:17" ht="12.75">
      <c r="A546" s="72" t="s">
        <v>460</v>
      </c>
      <c r="B546" s="72" t="s">
        <v>917</v>
      </c>
      <c r="C546" s="157" t="s">
        <v>47</v>
      </c>
      <c r="D546" s="157" t="s">
        <v>745</v>
      </c>
      <c r="E546" s="157" t="s">
        <v>746</v>
      </c>
      <c r="F546" s="157"/>
      <c r="G546" s="1">
        <v>1953</v>
      </c>
      <c r="H546" s="181">
        <v>0</v>
      </c>
      <c r="I546" s="158">
        <v>56</v>
      </c>
      <c r="J546" s="158">
        <v>56</v>
      </c>
      <c r="K546" s="158">
        <v>56</v>
      </c>
      <c r="L546" s="158">
        <v>56</v>
      </c>
      <c r="M546" s="158">
        <v>56</v>
      </c>
      <c r="N546" s="158">
        <v>56</v>
      </c>
      <c r="O546" s="158">
        <v>56</v>
      </c>
      <c r="P546" s="158">
        <v>56</v>
      </c>
      <c r="Q546" s="158">
        <v>56</v>
      </c>
    </row>
    <row r="547" spans="1:17" ht="13.5" customHeight="1">
      <c r="A547" s="72" t="s">
        <v>616</v>
      </c>
      <c r="B547" s="72" t="s">
        <v>918</v>
      </c>
      <c r="C547" s="157" t="s">
        <v>47</v>
      </c>
      <c r="D547" s="157" t="s">
        <v>745</v>
      </c>
      <c r="E547" s="157" t="s">
        <v>746</v>
      </c>
      <c r="F547" s="157"/>
      <c r="G547" s="1">
        <v>1959</v>
      </c>
      <c r="H547" s="181">
        <v>0</v>
      </c>
      <c r="I547" s="158">
        <v>88</v>
      </c>
      <c r="J547" s="158">
        <v>88</v>
      </c>
      <c r="K547" s="158">
        <v>88</v>
      </c>
      <c r="L547" s="158">
        <v>88</v>
      </c>
      <c r="M547" s="158">
        <v>88</v>
      </c>
      <c r="N547" s="158">
        <v>88</v>
      </c>
      <c r="O547" s="158">
        <v>88</v>
      </c>
      <c r="P547" s="158">
        <v>88</v>
      </c>
      <c r="Q547" s="158">
        <v>88</v>
      </c>
    </row>
    <row r="548" spans="1:17" ht="12.75">
      <c r="A548" s="72" t="s">
        <v>490</v>
      </c>
      <c r="B548" s="72" t="s">
        <v>962</v>
      </c>
      <c r="C548" s="72" t="s">
        <v>225</v>
      </c>
      <c r="D548" s="72" t="s">
        <v>745</v>
      </c>
      <c r="E548" s="72" t="s">
        <v>756</v>
      </c>
      <c r="F548" s="72"/>
      <c r="G548" s="160">
        <v>1958</v>
      </c>
      <c r="H548" s="181">
        <v>0</v>
      </c>
      <c r="I548" s="158">
        <v>18</v>
      </c>
      <c r="J548" s="158">
        <v>18</v>
      </c>
      <c r="K548" s="158">
        <v>18</v>
      </c>
      <c r="L548" s="158">
        <v>18</v>
      </c>
      <c r="M548" s="158">
        <v>18</v>
      </c>
      <c r="N548" s="158">
        <v>18</v>
      </c>
      <c r="O548" s="158">
        <v>18</v>
      </c>
      <c r="P548" s="158">
        <v>18</v>
      </c>
      <c r="Q548" s="158">
        <v>18</v>
      </c>
    </row>
    <row r="549" spans="1:17" ht="15" customHeight="1">
      <c r="A549" s="72" t="s">
        <v>491</v>
      </c>
      <c r="B549" s="72" t="s">
        <v>963</v>
      </c>
      <c r="C549" s="72" t="s">
        <v>225</v>
      </c>
      <c r="D549" s="72" t="s">
        <v>745</v>
      </c>
      <c r="E549" s="72" t="s">
        <v>756</v>
      </c>
      <c r="F549" s="72"/>
      <c r="G549" s="160">
        <v>1958</v>
      </c>
      <c r="H549" s="181">
        <v>0</v>
      </c>
      <c r="I549" s="158">
        <v>18</v>
      </c>
      <c r="J549" s="158">
        <v>18</v>
      </c>
      <c r="K549" s="158">
        <v>18</v>
      </c>
      <c r="L549" s="158">
        <v>18</v>
      </c>
      <c r="M549" s="158">
        <v>18</v>
      </c>
      <c r="N549" s="158">
        <v>18</v>
      </c>
      <c r="O549" s="158">
        <v>18</v>
      </c>
      <c r="P549" s="158">
        <v>18</v>
      </c>
      <c r="Q549" s="158">
        <v>18</v>
      </c>
    </row>
    <row r="550" spans="1:17" ht="15" customHeight="1">
      <c r="A550" s="72" t="s">
        <v>492</v>
      </c>
      <c r="B550" s="72" t="s">
        <v>964</v>
      </c>
      <c r="C550" s="72" t="s">
        <v>225</v>
      </c>
      <c r="D550" s="72" t="s">
        <v>745</v>
      </c>
      <c r="E550" s="72" t="s">
        <v>756</v>
      </c>
      <c r="F550" s="72"/>
      <c r="G550" s="160">
        <v>1963</v>
      </c>
      <c r="H550" s="181">
        <v>0</v>
      </c>
      <c r="I550" s="158">
        <v>39</v>
      </c>
      <c r="J550" s="158">
        <v>39</v>
      </c>
      <c r="K550" s="158">
        <v>39</v>
      </c>
      <c r="L550" s="158">
        <v>39</v>
      </c>
      <c r="M550" s="158">
        <v>39</v>
      </c>
      <c r="N550" s="158">
        <v>39</v>
      </c>
      <c r="O550" s="158">
        <v>39</v>
      </c>
      <c r="P550" s="158">
        <v>39</v>
      </c>
      <c r="Q550" s="158">
        <v>39</v>
      </c>
    </row>
    <row r="551" spans="1:17" ht="12.75">
      <c r="A551" s="72" t="s">
        <v>281</v>
      </c>
      <c r="B551" s="72" t="s">
        <v>1141</v>
      </c>
      <c r="C551" s="72" t="s">
        <v>262</v>
      </c>
      <c r="D551" s="72" t="s">
        <v>745</v>
      </c>
      <c r="E551" s="72" t="s">
        <v>786</v>
      </c>
      <c r="F551" s="72"/>
      <c r="G551" s="160">
        <v>2009</v>
      </c>
      <c r="H551" s="181">
        <v>0</v>
      </c>
      <c r="I551" s="158">
        <v>515</v>
      </c>
      <c r="J551" s="158">
        <v>515</v>
      </c>
      <c r="K551" s="158">
        <v>515</v>
      </c>
      <c r="L551" s="158">
        <v>515</v>
      </c>
      <c r="M551" s="158">
        <v>515</v>
      </c>
      <c r="N551" s="158">
        <v>515</v>
      </c>
      <c r="O551" s="158">
        <v>515</v>
      </c>
      <c r="P551" s="158">
        <v>515</v>
      </c>
      <c r="Q551" s="158">
        <v>515</v>
      </c>
    </row>
    <row r="552" spans="1:17" ht="12.75">
      <c r="A552" s="72" t="s">
        <v>1043</v>
      </c>
      <c r="B552" s="72" t="s">
        <v>1044</v>
      </c>
      <c r="C552" s="72" t="s">
        <v>164</v>
      </c>
      <c r="D552" s="72" t="s">
        <v>745</v>
      </c>
      <c r="E552" s="72" t="s">
        <v>172</v>
      </c>
      <c r="F552" s="72"/>
      <c r="G552" s="160">
        <v>1958</v>
      </c>
      <c r="H552" s="181">
        <v>0</v>
      </c>
      <c r="I552" s="158">
        <v>174</v>
      </c>
      <c r="J552" s="158">
        <v>174</v>
      </c>
      <c r="K552" s="158">
        <v>174</v>
      </c>
      <c r="L552" s="158">
        <v>174</v>
      </c>
      <c r="M552" s="158">
        <v>174</v>
      </c>
      <c r="N552" s="158">
        <v>174</v>
      </c>
      <c r="O552" s="158">
        <v>174</v>
      </c>
      <c r="P552" s="158">
        <v>174</v>
      </c>
      <c r="Q552" s="158">
        <v>174</v>
      </c>
    </row>
    <row r="553" spans="1:17" ht="12.75">
      <c r="A553" s="72" t="s">
        <v>1045</v>
      </c>
      <c r="B553" s="72" t="s">
        <v>1046</v>
      </c>
      <c r="C553" s="72" t="s">
        <v>164</v>
      </c>
      <c r="D553" s="72" t="s">
        <v>745</v>
      </c>
      <c r="E553" s="72" t="s">
        <v>172</v>
      </c>
      <c r="F553" s="72"/>
      <c r="G553" s="160">
        <v>1956</v>
      </c>
      <c r="H553" s="181">
        <v>0</v>
      </c>
      <c r="I553" s="158">
        <v>174</v>
      </c>
      <c r="J553" s="158">
        <v>174</v>
      </c>
      <c r="K553" s="158">
        <v>174</v>
      </c>
      <c r="L553" s="158">
        <v>174</v>
      </c>
      <c r="M553" s="158">
        <v>174</v>
      </c>
      <c r="N553" s="158">
        <v>174</v>
      </c>
      <c r="O553" s="158">
        <v>174</v>
      </c>
      <c r="P553" s="158">
        <v>174</v>
      </c>
      <c r="Q553" s="158">
        <v>174</v>
      </c>
    </row>
    <row r="554" spans="1:17" ht="12.75">
      <c r="A554" s="72" t="s">
        <v>545</v>
      </c>
      <c r="B554" s="157" t="s">
        <v>1072</v>
      </c>
      <c r="C554" s="157" t="s">
        <v>83</v>
      </c>
      <c r="D554" s="72" t="s">
        <v>745</v>
      </c>
      <c r="E554" s="157" t="s">
        <v>756</v>
      </c>
      <c r="F554" s="157"/>
      <c r="G554" s="160">
        <v>1966</v>
      </c>
      <c r="H554" s="181">
        <v>0</v>
      </c>
      <c r="I554" s="158">
        <v>61</v>
      </c>
      <c r="J554" s="158">
        <v>61</v>
      </c>
      <c r="K554" s="158">
        <v>61</v>
      </c>
      <c r="L554" s="158">
        <v>61</v>
      </c>
      <c r="M554" s="158">
        <v>61</v>
      </c>
      <c r="N554" s="158">
        <v>61</v>
      </c>
      <c r="O554" s="158">
        <v>61</v>
      </c>
      <c r="P554" s="158">
        <v>61</v>
      </c>
      <c r="Q554" s="158">
        <v>61</v>
      </c>
    </row>
    <row r="555" spans="1:17" ht="12.75">
      <c r="A555" s="72" t="s">
        <v>546</v>
      </c>
      <c r="B555" s="157" t="s">
        <v>1073</v>
      </c>
      <c r="C555" s="157" t="s">
        <v>83</v>
      </c>
      <c r="D555" s="72" t="s">
        <v>745</v>
      </c>
      <c r="E555" s="157" t="s">
        <v>756</v>
      </c>
      <c r="F555" s="157"/>
      <c r="G555" s="160">
        <v>1973</v>
      </c>
      <c r="H555" s="181">
        <v>0</v>
      </c>
      <c r="I555" s="158">
        <v>61</v>
      </c>
      <c r="J555" s="158">
        <v>61</v>
      </c>
      <c r="K555" s="158">
        <v>61</v>
      </c>
      <c r="L555" s="158">
        <v>61</v>
      </c>
      <c r="M555" s="158">
        <v>61</v>
      </c>
      <c r="N555" s="158">
        <v>61</v>
      </c>
      <c r="O555" s="158">
        <v>61</v>
      </c>
      <c r="P555" s="158">
        <v>61</v>
      </c>
      <c r="Q555" s="158">
        <v>61</v>
      </c>
    </row>
    <row r="556" spans="1:17" ht="12.75">
      <c r="A556" s="72" t="s">
        <v>654</v>
      </c>
      <c r="B556" s="157" t="s">
        <v>1107</v>
      </c>
      <c r="C556" s="157" t="s">
        <v>367</v>
      </c>
      <c r="D556" s="72" t="s">
        <v>745</v>
      </c>
      <c r="E556" s="157" t="s">
        <v>756</v>
      </c>
      <c r="F556" s="157"/>
      <c r="G556" s="160">
        <v>1962</v>
      </c>
      <c r="H556" s="181">
        <v>0</v>
      </c>
      <c r="I556" s="158">
        <v>174</v>
      </c>
      <c r="J556" s="158">
        <v>174</v>
      </c>
      <c r="K556" s="158">
        <v>174</v>
      </c>
      <c r="L556" s="158">
        <v>174</v>
      </c>
      <c r="M556" s="158">
        <v>174</v>
      </c>
      <c r="N556" s="158">
        <v>174</v>
      </c>
      <c r="O556" s="158">
        <v>174</v>
      </c>
      <c r="P556" s="158">
        <v>174</v>
      </c>
      <c r="Q556" s="158">
        <v>174</v>
      </c>
    </row>
    <row r="557" spans="1:18" s="72" customFormat="1" ht="12.75">
      <c r="A557" s="72" t="s">
        <v>618</v>
      </c>
      <c r="B557" s="157" t="s">
        <v>1108</v>
      </c>
      <c r="C557" s="157" t="s">
        <v>367</v>
      </c>
      <c r="D557" s="72" t="s">
        <v>745</v>
      </c>
      <c r="E557" s="157" t="s">
        <v>756</v>
      </c>
      <c r="F557" s="157"/>
      <c r="G557" s="160">
        <v>1967</v>
      </c>
      <c r="H557" s="181">
        <v>0</v>
      </c>
      <c r="I557" s="158">
        <v>520</v>
      </c>
      <c r="J557" s="158">
        <v>520</v>
      </c>
      <c r="K557" s="158">
        <v>520</v>
      </c>
      <c r="L557" s="158">
        <v>520</v>
      </c>
      <c r="M557" s="158">
        <v>520</v>
      </c>
      <c r="N557" s="158">
        <v>520</v>
      </c>
      <c r="O557" s="158">
        <v>520</v>
      </c>
      <c r="P557" s="158">
        <v>520</v>
      </c>
      <c r="Q557" s="158">
        <v>520</v>
      </c>
      <c r="R557"/>
    </row>
    <row r="558" spans="1:18" s="72" customFormat="1" ht="12.75">
      <c r="A558" s="72" t="s">
        <v>619</v>
      </c>
      <c r="B558" s="157" t="s">
        <v>1109</v>
      </c>
      <c r="C558" s="157" t="s">
        <v>367</v>
      </c>
      <c r="D558" s="72" t="s">
        <v>745</v>
      </c>
      <c r="E558" s="157" t="s">
        <v>756</v>
      </c>
      <c r="F558" s="157"/>
      <c r="G558" s="160">
        <v>1971</v>
      </c>
      <c r="H558" s="181">
        <v>0</v>
      </c>
      <c r="I558" s="158">
        <v>375</v>
      </c>
      <c r="J558" s="158">
        <v>375</v>
      </c>
      <c r="K558" s="158">
        <v>375</v>
      </c>
      <c r="L558" s="158">
        <v>375</v>
      </c>
      <c r="M558" s="158">
        <v>375</v>
      </c>
      <c r="N558" s="158">
        <v>375</v>
      </c>
      <c r="O558" s="158">
        <v>375</v>
      </c>
      <c r="P558" s="158">
        <v>375</v>
      </c>
      <c r="Q558" s="158">
        <v>375</v>
      </c>
      <c r="R558"/>
    </row>
    <row r="559" spans="1:18" ht="12.75">
      <c r="A559" s="61" t="s">
        <v>1256</v>
      </c>
      <c r="B559" s="61"/>
      <c r="C559" s="61"/>
      <c r="D559" s="61"/>
      <c r="E559" s="61"/>
      <c r="F559" s="61"/>
      <c r="G559" s="61"/>
      <c r="H559" s="181">
        <f>SUM(H540:H558)</f>
        <v>0</v>
      </c>
      <c r="I559" s="75">
        <f aca="true" t="shared" si="6" ref="I559:Q559">SUM(I540:I558)</f>
        <v>2557</v>
      </c>
      <c r="J559" s="75">
        <f t="shared" si="6"/>
        <v>2557</v>
      </c>
      <c r="K559" s="75">
        <f t="shared" si="6"/>
        <v>2557</v>
      </c>
      <c r="L559" s="75">
        <f t="shared" si="6"/>
        <v>2557</v>
      </c>
      <c r="M559" s="75">
        <f t="shared" si="6"/>
        <v>2557</v>
      </c>
      <c r="N559" s="75">
        <f t="shared" si="6"/>
        <v>2557</v>
      </c>
      <c r="O559" s="75">
        <f t="shared" si="6"/>
        <v>2557</v>
      </c>
      <c r="P559" s="75">
        <f t="shared" si="6"/>
        <v>2557</v>
      </c>
      <c r="Q559" s="75">
        <f t="shared" si="6"/>
        <v>2557</v>
      </c>
      <c r="R559" s="75"/>
    </row>
    <row r="560" spans="1:18" ht="12.75">
      <c r="A560" s="70"/>
      <c r="B560" s="70"/>
      <c r="C560" s="70"/>
      <c r="D560" s="70"/>
      <c r="E560" s="70"/>
      <c r="F560" s="70"/>
      <c r="G560" s="70"/>
      <c r="H560" s="169"/>
      <c r="I560" s="70"/>
      <c r="J560" s="70"/>
      <c r="K560" s="70"/>
      <c r="L560" s="70"/>
      <c r="M560" s="78"/>
      <c r="N560" s="78"/>
      <c r="O560" s="78"/>
      <c r="P560" s="78"/>
      <c r="Q560" s="78"/>
      <c r="R560" s="78"/>
    </row>
    <row r="561" spans="1:17" ht="12.75">
      <c r="A561" t="s">
        <v>700</v>
      </c>
      <c r="B561" t="s">
        <v>1248</v>
      </c>
      <c r="C561" t="s">
        <v>220</v>
      </c>
      <c r="D561" t="s">
        <v>727</v>
      </c>
      <c r="F561" s="177"/>
      <c r="G561" s="177"/>
      <c r="H561" s="181">
        <v>0</v>
      </c>
      <c r="I561" s="181">
        <v>100</v>
      </c>
      <c r="J561" s="181">
        <v>100</v>
      </c>
      <c r="K561" s="181">
        <v>100</v>
      </c>
      <c r="L561" s="181">
        <v>100</v>
      </c>
      <c r="M561" s="181">
        <v>100</v>
      </c>
      <c r="N561" s="181">
        <v>100</v>
      </c>
      <c r="O561" s="181">
        <v>100</v>
      </c>
      <c r="P561" s="181">
        <v>100</v>
      </c>
      <c r="Q561" s="181">
        <v>100</v>
      </c>
    </row>
    <row r="562" spans="1:17" ht="12.75">
      <c r="A562" t="s">
        <v>651</v>
      </c>
      <c r="B562" t="s">
        <v>1249</v>
      </c>
      <c r="C562" t="s">
        <v>1250</v>
      </c>
      <c r="D562" t="s">
        <v>728</v>
      </c>
      <c r="F562" s="177"/>
      <c r="G562" s="177"/>
      <c r="H562" s="181">
        <v>0</v>
      </c>
      <c r="I562" s="181">
        <v>925</v>
      </c>
      <c r="J562" s="181">
        <v>925</v>
      </c>
      <c r="K562" s="181">
        <v>925</v>
      </c>
      <c r="L562" s="181">
        <v>925</v>
      </c>
      <c r="M562" s="181">
        <v>925</v>
      </c>
      <c r="N562" s="181">
        <v>925</v>
      </c>
      <c r="O562" s="181">
        <v>925</v>
      </c>
      <c r="P562" s="181">
        <v>925</v>
      </c>
      <c r="Q562" s="181">
        <v>925</v>
      </c>
    </row>
    <row r="563" spans="1:17" ht="12.75">
      <c r="A563" t="s">
        <v>1245</v>
      </c>
      <c r="B563" t="s">
        <v>1246</v>
      </c>
      <c r="C563" t="s">
        <v>59</v>
      </c>
      <c r="D563" t="s">
        <v>728</v>
      </c>
      <c r="F563" s="177"/>
      <c r="G563" s="177"/>
      <c r="H563" s="181">
        <v>260</v>
      </c>
      <c r="I563" s="181">
        <v>260</v>
      </c>
      <c r="J563" s="181">
        <v>260</v>
      </c>
      <c r="K563" s="181">
        <v>260</v>
      </c>
      <c r="L563" s="181">
        <v>260</v>
      </c>
      <c r="M563" s="181">
        <v>260</v>
      </c>
      <c r="N563" s="181">
        <v>260</v>
      </c>
      <c r="O563" s="181">
        <v>260</v>
      </c>
      <c r="P563" s="181">
        <v>260</v>
      </c>
      <c r="Q563" s="181">
        <v>260</v>
      </c>
    </row>
    <row r="564" spans="1:17" ht="12.75">
      <c r="A564" t="s">
        <v>444</v>
      </c>
      <c r="B564" t="s">
        <v>1290</v>
      </c>
      <c r="C564" t="s">
        <v>156</v>
      </c>
      <c r="D564" t="s">
        <v>728</v>
      </c>
      <c r="F564" s="177"/>
      <c r="G564" s="177"/>
      <c r="H564" s="181">
        <v>0</v>
      </c>
      <c r="I564" s="181">
        <v>0</v>
      </c>
      <c r="J564" s="181">
        <v>0</v>
      </c>
      <c r="K564" s="181">
        <v>0</v>
      </c>
      <c r="L564" s="181">
        <v>0</v>
      </c>
      <c r="M564" s="181">
        <v>0</v>
      </c>
      <c r="N564" s="181">
        <v>660</v>
      </c>
      <c r="O564" s="181">
        <v>660</v>
      </c>
      <c r="P564" s="181">
        <v>660</v>
      </c>
      <c r="Q564" s="181">
        <v>660</v>
      </c>
    </row>
    <row r="565" spans="1:17" ht="12.75">
      <c r="A565" t="s">
        <v>1470</v>
      </c>
      <c r="B565" t="s">
        <v>1471</v>
      </c>
      <c r="C565" t="s">
        <v>46</v>
      </c>
      <c r="D565" t="s">
        <v>745</v>
      </c>
      <c r="F565" s="177"/>
      <c r="G565" s="177"/>
      <c r="H565" s="181">
        <v>0</v>
      </c>
      <c r="I565" s="181">
        <v>0</v>
      </c>
      <c r="J565" s="181">
        <v>0</v>
      </c>
      <c r="K565" s="181">
        <v>0</v>
      </c>
      <c r="L565" s="181">
        <v>780</v>
      </c>
      <c r="M565" s="181">
        <v>780</v>
      </c>
      <c r="N565" s="181">
        <v>780</v>
      </c>
      <c r="O565" s="181">
        <v>780</v>
      </c>
      <c r="P565" s="181">
        <v>780</v>
      </c>
      <c r="Q565" s="181">
        <v>780</v>
      </c>
    </row>
    <row r="566" spans="1:17" ht="12.75">
      <c r="A566" t="s">
        <v>1470</v>
      </c>
      <c r="B566" t="s">
        <v>1472</v>
      </c>
      <c r="C566" t="s">
        <v>46</v>
      </c>
      <c r="D566" t="s">
        <v>745</v>
      </c>
      <c r="F566" s="177"/>
      <c r="G566" s="177"/>
      <c r="H566" s="181">
        <v>0</v>
      </c>
      <c r="I566" s="181">
        <v>0</v>
      </c>
      <c r="J566" s="181">
        <v>0</v>
      </c>
      <c r="K566" s="181">
        <v>780</v>
      </c>
      <c r="L566" s="181">
        <v>780</v>
      </c>
      <c r="M566" s="181">
        <v>780</v>
      </c>
      <c r="N566" s="181">
        <v>780</v>
      </c>
      <c r="O566" s="181">
        <v>780</v>
      </c>
      <c r="P566" s="181">
        <v>780</v>
      </c>
      <c r="Q566" s="181">
        <v>780</v>
      </c>
    </row>
    <row r="567" spans="1:17" ht="12.75">
      <c r="A567" t="s">
        <v>701</v>
      </c>
      <c r="B567" t="s">
        <v>1247</v>
      </c>
      <c r="C567" t="s">
        <v>176</v>
      </c>
      <c r="D567" t="s">
        <v>745</v>
      </c>
      <c r="F567" s="177"/>
      <c r="G567" s="177"/>
      <c r="H567" s="181">
        <v>0</v>
      </c>
      <c r="I567" s="181">
        <v>565</v>
      </c>
      <c r="J567" s="181">
        <v>565</v>
      </c>
      <c r="K567" s="181">
        <v>565</v>
      </c>
      <c r="L567" s="181">
        <v>565</v>
      </c>
      <c r="M567" s="181">
        <v>565</v>
      </c>
      <c r="N567" s="181">
        <v>565</v>
      </c>
      <c r="O567" s="181">
        <v>565</v>
      </c>
      <c r="P567" s="181">
        <v>565</v>
      </c>
      <c r="Q567" s="181">
        <v>565</v>
      </c>
    </row>
    <row r="568" spans="1:17" ht="12.75">
      <c r="A568" t="s">
        <v>441</v>
      </c>
      <c r="B568" t="s">
        <v>1289</v>
      </c>
      <c r="C568" t="s">
        <v>164</v>
      </c>
      <c r="D568" t="s">
        <v>745</v>
      </c>
      <c r="F568" s="177"/>
      <c r="G568" s="177"/>
      <c r="H568" s="181">
        <v>0</v>
      </c>
      <c r="I568" s="181">
        <v>0</v>
      </c>
      <c r="J568" s="181">
        <v>0</v>
      </c>
      <c r="K568" s="181">
        <v>0</v>
      </c>
      <c r="L568" s="181">
        <v>1380</v>
      </c>
      <c r="M568" s="181">
        <v>1380</v>
      </c>
      <c r="N568" s="181">
        <v>1380</v>
      </c>
      <c r="O568" s="181">
        <v>1380</v>
      </c>
      <c r="P568" s="181">
        <v>1380</v>
      </c>
      <c r="Q568" s="181">
        <v>1380</v>
      </c>
    </row>
    <row r="569" spans="1:17" ht="12.75">
      <c r="A569" t="s">
        <v>443</v>
      </c>
      <c r="B569" t="s">
        <v>1473</v>
      </c>
      <c r="C569" t="s">
        <v>223</v>
      </c>
      <c r="D569" t="s">
        <v>731</v>
      </c>
      <c r="F569" s="177"/>
      <c r="G569" s="177"/>
      <c r="H569" s="181">
        <v>0</v>
      </c>
      <c r="I569" s="181">
        <v>0</v>
      </c>
      <c r="J569" s="181">
        <v>0</v>
      </c>
      <c r="K569" s="181">
        <v>0</v>
      </c>
      <c r="L569" s="181">
        <v>0</v>
      </c>
      <c r="M569" s="181">
        <v>620</v>
      </c>
      <c r="N569" s="181">
        <v>620</v>
      </c>
      <c r="O569" s="181">
        <v>620</v>
      </c>
      <c r="P569" s="181">
        <v>620</v>
      </c>
      <c r="Q569" s="181">
        <v>620</v>
      </c>
    </row>
    <row r="570" spans="1:17" ht="12.75">
      <c r="A570" t="s">
        <v>443</v>
      </c>
      <c r="B570" t="s">
        <v>1474</v>
      </c>
      <c r="C570" t="s">
        <v>223</v>
      </c>
      <c r="D570" t="s">
        <v>731</v>
      </c>
      <c r="F570" s="177"/>
      <c r="G570" s="177"/>
      <c r="H570" s="181">
        <v>0</v>
      </c>
      <c r="I570" s="181">
        <v>0</v>
      </c>
      <c r="J570" s="181">
        <v>0</v>
      </c>
      <c r="K570" s="181">
        <v>0</v>
      </c>
      <c r="L570" s="181">
        <v>0</v>
      </c>
      <c r="M570" s="181">
        <v>0</v>
      </c>
      <c r="N570" s="181">
        <v>620</v>
      </c>
      <c r="O570" s="181">
        <v>620</v>
      </c>
      <c r="P570" s="181">
        <v>620</v>
      </c>
      <c r="Q570" s="181">
        <v>620</v>
      </c>
    </row>
    <row r="571" spans="1:17" s="72" customFormat="1" ht="12.75">
      <c r="A571" s="69" t="s">
        <v>1499</v>
      </c>
      <c r="B571" s="69" t="s">
        <v>1500</v>
      </c>
      <c r="C571" s="69" t="s">
        <v>255</v>
      </c>
      <c r="D571" s="69" t="s">
        <v>1277</v>
      </c>
      <c r="E571" s="69"/>
      <c r="F571" s="69"/>
      <c r="G571" s="69"/>
      <c r="H571" s="179">
        <v>0</v>
      </c>
      <c r="I571" s="179">
        <v>60</v>
      </c>
      <c r="J571" s="179">
        <v>60</v>
      </c>
      <c r="K571" s="179">
        <v>60</v>
      </c>
      <c r="L571" s="179">
        <v>60</v>
      </c>
      <c r="M571" s="179">
        <v>60</v>
      </c>
      <c r="N571" s="179">
        <v>60</v>
      </c>
      <c r="O571" s="179">
        <v>60</v>
      </c>
      <c r="P571" s="179">
        <v>60</v>
      </c>
      <c r="Q571" s="179">
        <v>60</v>
      </c>
    </row>
    <row r="572" spans="1:17" ht="12.75">
      <c r="A572" t="s">
        <v>1475</v>
      </c>
      <c r="B572" t="s">
        <v>1476</v>
      </c>
      <c r="C572" t="s">
        <v>255</v>
      </c>
      <c r="D572" t="s">
        <v>1277</v>
      </c>
      <c r="F572" s="177"/>
      <c r="G572" s="177"/>
      <c r="H572" s="181">
        <v>0</v>
      </c>
      <c r="I572" s="181">
        <v>30</v>
      </c>
      <c r="J572" s="181">
        <v>30</v>
      </c>
      <c r="K572" s="181">
        <v>30</v>
      </c>
      <c r="L572" s="181">
        <v>30</v>
      </c>
      <c r="M572" s="181">
        <v>30</v>
      </c>
      <c r="N572" s="181">
        <v>30</v>
      </c>
      <c r="O572" s="181">
        <v>30</v>
      </c>
      <c r="P572" s="181">
        <v>30</v>
      </c>
      <c r="Q572" s="181">
        <v>30</v>
      </c>
    </row>
    <row r="573" spans="1:17" ht="12.75">
      <c r="A573" s="61" t="s">
        <v>660</v>
      </c>
      <c r="B573" s="61"/>
      <c r="E573" s="61"/>
      <c r="F573" s="61"/>
      <c r="G573" s="61"/>
      <c r="H573" s="182">
        <f>SUM(H561:H572)</f>
        <v>260</v>
      </c>
      <c r="I573" s="182">
        <f aca="true" t="shared" si="7" ref="I573:Q573">SUM(I561:I572)</f>
        <v>1940</v>
      </c>
      <c r="J573" s="182">
        <f t="shared" si="7"/>
        <v>1940</v>
      </c>
      <c r="K573" s="182">
        <f t="shared" si="7"/>
        <v>2720</v>
      </c>
      <c r="L573" s="182">
        <f t="shared" si="7"/>
        <v>4880</v>
      </c>
      <c r="M573" s="182">
        <f t="shared" si="7"/>
        <v>5500</v>
      </c>
      <c r="N573" s="182">
        <f t="shared" si="7"/>
        <v>6780</v>
      </c>
      <c r="O573" s="182">
        <f t="shared" si="7"/>
        <v>6780</v>
      </c>
      <c r="P573" s="182">
        <f t="shared" si="7"/>
        <v>6780</v>
      </c>
      <c r="Q573" s="182">
        <f t="shared" si="7"/>
        <v>6780</v>
      </c>
    </row>
    <row r="574" spans="1:17" ht="12.75">
      <c r="A574" s="69"/>
      <c r="B574" s="69"/>
      <c r="E574" s="69"/>
      <c r="F574" s="69"/>
      <c r="G574" s="69"/>
      <c r="H574" s="183"/>
      <c r="I574" s="183"/>
      <c r="J574" s="183"/>
      <c r="K574" s="183"/>
      <c r="L574" s="183"/>
      <c r="M574" s="183"/>
      <c r="N574" s="181"/>
      <c r="O574" s="181"/>
      <c r="P574" s="181"/>
      <c r="Q574" s="181"/>
    </row>
    <row r="575" spans="1:17" ht="12.75">
      <c r="A575" t="s">
        <v>323</v>
      </c>
      <c r="B575" t="s">
        <v>1244</v>
      </c>
      <c r="C575" t="s">
        <v>173</v>
      </c>
      <c r="D575" t="s">
        <v>732</v>
      </c>
      <c r="F575" s="177"/>
      <c r="G575" s="177"/>
      <c r="H575" s="181">
        <v>0</v>
      </c>
      <c r="I575" s="181">
        <v>0</v>
      </c>
      <c r="J575" s="181">
        <v>120</v>
      </c>
      <c r="K575" s="181">
        <v>120</v>
      </c>
      <c r="L575" s="181">
        <v>120</v>
      </c>
      <c r="M575" s="181">
        <v>120</v>
      </c>
      <c r="N575" s="181">
        <v>120</v>
      </c>
      <c r="O575" s="181">
        <v>120</v>
      </c>
      <c r="P575" s="181">
        <v>120</v>
      </c>
      <c r="Q575" s="181">
        <v>120</v>
      </c>
    </row>
    <row r="576" spans="1:17" ht="12.75">
      <c r="A576" t="s">
        <v>1477</v>
      </c>
      <c r="B576" t="s">
        <v>1478</v>
      </c>
      <c r="C576" t="s">
        <v>61</v>
      </c>
      <c r="D576" t="s">
        <v>732</v>
      </c>
      <c r="F576" s="177"/>
      <c r="G576" s="177"/>
      <c r="H576" s="181">
        <v>0</v>
      </c>
      <c r="I576" s="181">
        <v>0</v>
      </c>
      <c r="J576" s="181">
        <v>400</v>
      </c>
      <c r="K576" s="181">
        <v>400</v>
      </c>
      <c r="L576" s="181">
        <v>400</v>
      </c>
      <c r="M576" s="181">
        <v>400</v>
      </c>
      <c r="N576" s="181">
        <v>400</v>
      </c>
      <c r="O576" s="181">
        <v>400</v>
      </c>
      <c r="P576" s="181">
        <v>400</v>
      </c>
      <c r="Q576" s="181">
        <v>400</v>
      </c>
    </row>
    <row r="577" spans="1:17" ht="12.75">
      <c r="A577" t="s">
        <v>704</v>
      </c>
      <c r="B577" t="s">
        <v>1318</v>
      </c>
      <c r="C577" t="s">
        <v>273</v>
      </c>
      <c r="D577" t="s">
        <v>732</v>
      </c>
      <c r="F577" s="177"/>
      <c r="G577" s="177"/>
      <c r="H577" s="181">
        <v>0</v>
      </c>
      <c r="I577" s="181">
        <v>250.00000000000003</v>
      </c>
      <c r="J577" s="181">
        <v>250.00000000000003</v>
      </c>
      <c r="K577" s="181">
        <v>250.00000000000003</v>
      </c>
      <c r="L577" s="181">
        <v>250.00000000000003</v>
      </c>
      <c r="M577" s="181">
        <v>250.00000000000003</v>
      </c>
      <c r="N577" s="181">
        <v>250.00000000000003</v>
      </c>
      <c r="O577" s="181">
        <v>250.00000000000003</v>
      </c>
      <c r="P577" s="181">
        <v>250.00000000000003</v>
      </c>
      <c r="Q577" s="181">
        <v>250.00000000000003</v>
      </c>
    </row>
    <row r="578" spans="1:17" ht="12.75">
      <c r="A578" t="s">
        <v>1479</v>
      </c>
      <c r="B578" t="s">
        <v>1243</v>
      </c>
      <c r="C578" t="s">
        <v>186</v>
      </c>
      <c r="D578" t="s">
        <v>732</v>
      </c>
      <c r="F578" s="177"/>
      <c r="G578" s="177"/>
      <c r="H578" s="181">
        <v>0</v>
      </c>
      <c r="I578" s="181">
        <v>0</v>
      </c>
      <c r="J578" s="181">
        <v>0</v>
      </c>
      <c r="K578" s="181">
        <v>202</v>
      </c>
      <c r="L578" s="181">
        <v>202</v>
      </c>
      <c r="M578" s="181">
        <v>202</v>
      </c>
      <c r="N578" s="181">
        <v>202</v>
      </c>
      <c r="O578" s="181">
        <v>202</v>
      </c>
      <c r="P578" s="181">
        <v>202</v>
      </c>
      <c r="Q578" s="181">
        <v>202</v>
      </c>
    </row>
    <row r="579" spans="1:17" ht="12.75">
      <c r="A579" t="s">
        <v>322</v>
      </c>
      <c r="B579" t="s">
        <v>1241</v>
      </c>
      <c r="C579" t="s">
        <v>226</v>
      </c>
      <c r="D579" t="s">
        <v>732</v>
      </c>
      <c r="F579" s="177"/>
      <c r="G579" s="177"/>
      <c r="H579" s="181">
        <v>150</v>
      </c>
      <c r="I579" s="181">
        <v>150</v>
      </c>
      <c r="J579" s="181">
        <v>150</v>
      </c>
      <c r="K579" s="181">
        <v>150</v>
      </c>
      <c r="L579" s="181">
        <v>150</v>
      </c>
      <c r="M579" s="181">
        <v>150</v>
      </c>
      <c r="N579" s="181">
        <v>150</v>
      </c>
      <c r="O579" s="181">
        <v>150</v>
      </c>
      <c r="P579" s="181">
        <v>150</v>
      </c>
      <c r="Q579" s="181">
        <v>150</v>
      </c>
    </row>
    <row r="580" spans="1:17" ht="12.75">
      <c r="A580" t="s">
        <v>1480</v>
      </c>
      <c r="B580" t="s">
        <v>1325</v>
      </c>
      <c r="C580" t="s">
        <v>268</v>
      </c>
      <c r="D580" t="s">
        <v>732</v>
      </c>
      <c r="F580" s="177"/>
      <c r="G580" s="177"/>
      <c r="H580" s="181">
        <v>0</v>
      </c>
      <c r="I580" s="181">
        <v>202</v>
      </c>
      <c r="J580" s="181">
        <v>202</v>
      </c>
      <c r="K580" s="181">
        <v>202</v>
      </c>
      <c r="L580" s="181">
        <v>202</v>
      </c>
      <c r="M580" s="181">
        <v>202</v>
      </c>
      <c r="N580" s="181">
        <v>202</v>
      </c>
      <c r="O580" s="181">
        <v>202</v>
      </c>
      <c r="P580" s="181">
        <v>202</v>
      </c>
      <c r="Q580" s="181">
        <v>202</v>
      </c>
    </row>
    <row r="581" spans="1:17" ht="12.75">
      <c r="A581" t="s">
        <v>707</v>
      </c>
      <c r="B581" t="s">
        <v>1297</v>
      </c>
      <c r="C581" t="s">
        <v>187</v>
      </c>
      <c r="D581" t="s">
        <v>732</v>
      </c>
      <c r="H581" s="179">
        <v>0</v>
      </c>
      <c r="I581" s="179">
        <v>0</v>
      </c>
      <c r="J581" s="179">
        <v>30</v>
      </c>
      <c r="K581" s="179">
        <v>30</v>
      </c>
      <c r="L581" s="179">
        <v>30</v>
      </c>
      <c r="M581" s="179">
        <v>30</v>
      </c>
      <c r="N581" s="179">
        <v>30</v>
      </c>
      <c r="O581" s="179">
        <v>30</v>
      </c>
      <c r="P581" s="179">
        <v>30</v>
      </c>
      <c r="Q581" s="179">
        <v>30</v>
      </c>
    </row>
    <row r="582" spans="1:17" ht="12.75">
      <c r="A582" t="s">
        <v>702</v>
      </c>
      <c r="B582" t="s">
        <v>1242</v>
      </c>
      <c r="C582" t="s">
        <v>176</v>
      </c>
      <c r="D582" t="s">
        <v>732</v>
      </c>
      <c r="F582" s="177"/>
      <c r="G582" s="177"/>
      <c r="H582" s="181">
        <v>0</v>
      </c>
      <c r="I582" s="181">
        <v>150</v>
      </c>
      <c r="J582" s="181">
        <v>150</v>
      </c>
      <c r="K582" s="181">
        <v>150</v>
      </c>
      <c r="L582" s="181">
        <v>150</v>
      </c>
      <c r="M582" s="181">
        <v>150</v>
      </c>
      <c r="N582" s="181">
        <v>150</v>
      </c>
      <c r="O582" s="181">
        <v>150</v>
      </c>
      <c r="P582" s="181">
        <v>150</v>
      </c>
      <c r="Q582" s="181">
        <v>150</v>
      </c>
    </row>
    <row r="583" spans="1:17" ht="12.75">
      <c r="A583" s="61" t="s">
        <v>597</v>
      </c>
      <c r="B583" s="61"/>
      <c r="C583" s="61"/>
      <c r="D583" s="61"/>
      <c r="E583" s="61"/>
      <c r="F583" s="61"/>
      <c r="G583" s="61"/>
      <c r="H583" s="182">
        <f>SUM(H575:H582)</f>
        <v>150</v>
      </c>
      <c r="I583" s="182">
        <f aca="true" t="shared" si="8" ref="I583:Q583">SUM(I575:I582)</f>
        <v>752</v>
      </c>
      <c r="J583" s="182">
        <f t="shared" si="8"/>
        <v>1302</v>
      </c>
      <c r="K583" s="182">
        <f t="shared" si="8"/>
        <v>1504</v>
      </c>
      <c r="L583" s="182">
        <f t="shared" si="8"/>
        <v>1504</v>
      </c>
      <c r="M583" s="182">
        <f t="shared" si="8"/>
        <v>1504</v>
      </c>
      <c r="N583" s="182">
        <f t="shared" si="8"/>
        <v>1504</v>
      </c>
      <c r="O583" s="182">
        <f t="shared" si="8"/>
        <v>1504</v>
      </c>
      <c r="P583" s="182">
        <f t="shared" si="8"/>
        <v>1504</v>
      </c>
      <c r="Q583" s="182">
        <f t="shared" si="8"/>
        <v>1504</v>
      </c>
    </row>
    <row r="584" spans="1:17" ht="12.75">
      <c r="A584" s="61"/>
      <c r="B584" s="61"/>
      <c r="C584" s="61"/>
      <c r="D584" s="61"/>
      <c r="E584" s="61"/>
      <c r="F584" s="61"/>
      <c r="G584" s="61"/>
      <c r="H584" s="182"/>
      <c r="I584" s="182"/>
      <c r="J584" s="182"/>
      <c r="K584" s="182"/>
      <c r="L584" s="182"/>
      <c r="M584" s="182"/>
      <c r="N584" s="182"/>
      <c r="O584" s="182"/>
      <c r="P584" s="182"/>
      <c r="Q584" s="182"/>
    </row>
    <row r="585" spans="1:17" ht="12.75">
      <c r="A585" s="69" t="s">
        <v>630</v>
      </c>
      <c r="B585" s="69" t="s">
        <v>1257</v>
      </c>
      <c r="C585" s="69" t="s">
        <v>1258</v>
      </c>
      <c r="D585" s="69" t="s">
        <v>728</v>
      </c>
      <c r="E585" s="69"/>
      <c r="F585" s="69"/>
      <c r="G585" s="69"/>
      <c r="H585" s="183">
        <v>0</v>
      </c>
      <c r="I585" s="183">
        <v>165</v>
      </c>
      <c r="J585" s="183">
        <v>165</v>
      </c>
      <c r="K585" s="183">
        <v>165</v>
      </c>
      <c r="L585" s="183">
        <v>165</v>
      </c>
      <c r="M585" s="183">
        <v>165</v>
      </c>
      <c r="N585" s="183">
        <v>165</v>
      </c>
      <c r="O585" s="183">
        <v>165</v>
      </c>
      <c r="P585" s="183">
        <v>165</v>
      </c>
      <c r="Q585" s="183">
        <v>165</v>
      </c>
    </row>
    <row r="586" spans="1:17" ht="12.75">
      <c r="A586" s="69" t="s">
        <v>1292</v>
      </c>
      <c r="B586" s="69" t="s">
        <v>1293</v>
      </c>
      <c r="C586" s="69" t="s">
        <v>206</v>
      </c>
      <c r="D586" s="69" t="s">
        <v>728</v>
      </c>
      <c r="E586" s="69"/>
      <c r="F586" s="69"/>
      <c r="G586" s="69"/>
      <c r="H586" s="183">
        <v>0</v>
      </c>
      <c r="I586" s="183">
        <v>0</v>
      </c>
      <c r="J586" s="183">
        <v>0</v>
      </c>
      <c r="K586" s="183">
        <v>1200</v>
      </c>
      <c r="L586" s="183">
        <v>1200</v>
      </c>
      <c r="M586" s="183">
        <v>1200</v>
      </c>
      <c r="N586" s="183">
        <v>1200</v>
      </c>
      <c r="O586" s="183">
        <v>1200</v>
      </c>
      <c r="P586" s="183">
        <v>1200</v>
      </c>
      <c r="Q586" s="183">
        <v>1200</v>
      </c>
    </row>
    <row r="587" spans="1:17" ht="12.75">
      <c r="A587" s="69" t="s">
        <v>1259</v>
      </c>
      <c r="B587" s="69" t="s">
        <v>1260</v>
      </c>
      <c r="C587" s="69" t="s">
        <v>1261</v>
      </c>
      <c r="D587" s="69" t="s">
        <v>730</v>
      </c>
      <c r="E587" s="69"/>
      <c r="F587" s="69"/>
      <c r="G587" s="69"/>
      <c r="H587" s="183">
        <v>0</v>
      </c>
      <c r="I587" s="183">
        <v>0</v>
      </c>
      <c r="J587" s="183">
        <v>0</v>
      </c>
      <c r="K587" s="183">
        <v>0</v>
      </c>
      <c r="L587" s="183">
        <v>0</v>
      </c>
      <c r="M587" s="183">
        <v>0</v>
      </c>
      <c r="N587" s="183">
        <v>0</v>
      </c>
      <c r="O587" s="183">
        <v>0</v>
      </c>
      <c r="P587" s="183">
        <v>3200</v>
      </c>
      <c r="Q587" s="183">
        <v>3200</v>
      </c>
    </row>
    <row r="588" spans="1:17" ht="12.75">
      <c r="A588" s="69" t="s">
        <v>1262</v>
      </c>
      <c r="B588" s="69" t="s">
        <v>1263</v>
      </c>
      <c r="C588" s="69" t="s">
        <v>206</v>
      </c>
      <c r="D588" s="69" t="s">
        <v>730</v>
      </c>
      <c r="E588" s="69"/>
      <c r="F588" s="69"/>
      <c r="G588" s="69"/>
      <c r="H588" s="183">
        <v>0</v>
      </c>
      <c r="I588" s="183">
        <v>0</v>
      </c>
      <c r="J588" s="183">
        <v>0</v>
      </c>
      <c r="K588" s="183">
        <v>0</v>
      </c>
      <c r="L588" s="183">
        <v>0</v>
      </c>
      <c r="M588" s="183">
        <v>2700</v>
      </c>
      <c r="N588" s="183">
        <v>2700</v>
      </c>
      <c r="O588" s="183">
        <v>2700</v>
      </c>
      <c r="P588" s="183">
        <v>2700</v>
      </c>
      <c r="Q588" s="183">
        <v>2700</v>
      </c>
    </row>
    <row r="589" spans="1:17" ht="12.75">
      <c r="A589" s="61" t="s">
        <v>664</v>
      </c>
      <c r="B589" s="61"/>
      <c r="C589" s="61"/>
      <c r="D589" s="61"/>
      <c r="E589" s="61"/>
      <c r="F589" s="61"/>
      <c r="G589" s="61"/>
      <c r="H589" s="182">
        <f>SUM(H585:H588)</f>
        <v>0</v>
      </c>
      <c r="I589" s="182">
        <f aca="true" t="shared" si="9" ref="I589:Q589">SUM(I585:I588)</f>
        <v>165</v>
      </c>
      <c r="J589" s="182">
        <f t="shared" si="9"/>
        <v>165</v>
      </c>
      <c r="K589" s="182">
        <f t="shared" si="9"/>
        <v>1365</v>
      </c>
      <c r="L589" s="182">
        <f t="shared" si="9"/>
        <v>1365</v>
      </c>
      <c r="M589" s="182">
        <f t="shared" si="9"/>
        <v>4065</v>
      </c>
      <c r="N589" s="182">
        <f t="shared" si="9"/>
        <v>4065</v>
      </c>
      <c r="O589" s="182">
        <f t="shared" si="9"/>
        <v>4065</v>
      </c>
      <c r="P589" s="182">
        <f t="shared" si="9"/>
        <v>7265</v>
      </c>
      <c r="Q589" s="182">
        <f t="shared" si="9"/>
        <v>7265</v>
      </c>
    </row>
    <row r="590" spans="1:17" ht="12.75">
      <c r="A590" s="61"/>
      <c r="B590" s="61"/>
      <c r="C590" s="61"/>
      <c r="D590" s="61"/>
      <c r="E590" s="61"/>
      <c r="F590" s="61"/>
      <c r="G590" s="61"/>
      <c r="H590" s="182"/>
      <c r="I590" s="182"/>
      <c r="J590" s="182"/>
      <c r="K590" s="182"/>
      <c r="L590" s="182"/>
      <c r="M590" s="182"/>
      <c r="N590" s="182"/>
      <c r="O590" s="182"/>
      <c r="P590" s="182"/>
      <c r="Q590" s="182"/>
    </row>
    <row r="591" spans="1:17" ht="12.75">
      <c r="A591" s="69" t="s">
        <v>366</v>
      </c>
      <c r="B591" s="69" t="s">
        <v>1267</v>
      </c>
      <c r="C591" s="69" t="s">
        <v>253</v>
      </c>
      <c r="D591" s="69" t="s">
        <v>732</v>
      </c>
      <c r="E591" s="69"/>
      <c r="F591" s="69"/>
      <c r="G591" s="69"/>
      <c r="H591" s="183">
        <v>0</v>
      </c>
      <c r="I591" s="183">
        <v>400</v>
      </c>
      <c r="J591" s="183">
        <v>400</v>
      </c>
      <c r="K591" s="183">
        <v>400</v>
      </c>
      <c r="L591" s="183">
        <v>400</v>
      </c>
      <c r="M591" s="183">
        <v>400</v>
      </c>
      <c r="N591" s="183">
        <v>400</v>
      </c>
      <c r="O591" s="183">
        <v>400</v>
      </c>
      <c r="P591" s="183">
        <v>400</v>
      </c>
      <c r="Q591" s="183">
        <v>400</v>
      </c>
    </row>
    <row r="592" spans="1:17" ht="12.75">
      <c r="A592" s="69" t="s">
        <v>325</v>
      </c>
      <c r="B592" s="69" t="s">
        <v>1268</v>
      </c>
      <c r="C592" s="69" t="s">
        <v>222</v>
      </c>
      <c r="D592" s="69" t="s">
        <v>732</v>
      </c>
      <c r="E592" s="69"/>
      <c r="F592" s="69"/>
      <c r="G592" s="69"/>
      <c r="H592" s="183">
        <v>0</v>
      </c>
      <c r="I592" s="183">
        <v>465</v>
      </c>
      <c r="J592" s="183">
        <v>465</v>
      </c>
      <c r="K592" s="183">
        <v>465</v>
      </c>
      <c r="L592" s="183">
        <v>465</v>
      </c>
      <c r="M592" s="183">
        <v>465</v>
      </c>
      <c r="N592" s="183">
        <v>465</v>
      </c>
      <c r="O592" s="183">
        <v>465</v>
      </c>
      <c r="P592" s="183">
        <v>465</v>
      </c>
      <c r="Q592" s="183">
        <v>465</v>
      </c>
    </row>
    <row r="593" spans="1:17" ht="12.75">
      <c r="A593" s="69" t="s">
        <v>1481</v>
      </c>
      <c r="B593" s="69" t="s">
        <v>1482</v>
      </c>
      <c r="C593" s="69" t="s">
        <v>89</v>
      </c>
      <c r="D593" s="69" t="s">
        <v>732</v>
      </c>
      <c r="E593" s="69"/>
      <c r="F593" s="69"/>
      <c r="G593" s="69"/>
      <c r="H593" s="183">
        <v>0</v>
      </c>
      <c r="I593" s="183">
        <v>45</v>
      </c>
      <c r="J593" s="183">
        <v>45</v>
      </c>
      <c r="K593" s="183">
        <v>45</v>
      </c>
      <c r="L593" s="183">
        <v>45</v>
      </c>
      <c r="M593" s="183">
        <v>45</v>
      </c>
      <c r="N593" s="183">
        <v>45</v>
      </c>
      <c r="O593" s="183">
        <v>45</v>
      </c>
      <c r="P593" s="183">
        <v>45</v>
      </c>
      <c r="Q593" s="183">
        <v>45</v>
      </c>
    </row>
    <row r="594" spans="1:17" ht="12.75">
      <c r="A594" s="69" t="s">
        <v>634</v>
      </c>
      <c r="B594" s="69" t="s">
        <v>1270</v>
      </c>
      <c r="C594" s="69" t="s">
        <v>1271</v>
      </c>
      <c r="D594" s="69" t="s">
        <v>732</v>
      </c>
      <c r="E594" s="69"/>
      <c r="F594" s="69"/>
      <c r="G594" s="69"/>
      <c r="H594" s="183">
        <v>0</v>
      </c>
      <c r="I594" s="183">
        <v>1001</v>
      </c>
      <c r="J594" s="183">
        <v>1001</v>
      </c>
      <c r="K594" s="183">
        <v>1001</v>
      </c>
      <c r="L594" s="183">
        <v>1001</v>
      </c>
      <c r="M594" s="183">
        <v>1001</v>
      </c>
      <c r="N594" s="183">
        <v>1001</v>
      </c>
      <c r="O594" s="183">
        <v>1001</v>
      </c>
      <c r="P594" s="183">
        <v>1001</v>
      </c>
      <c r="Q594" s="183">
        <v>1001</v>
      </c>
    </row>
    <row r="595" spans="1:17" ht="12.75">
      <c r="A595" s="69" t="s">
        <v>636</v>
      </c>
      <c r="B595" s="69" t="s">
        <v>1272</v>
      </c>
      <c r="C595" s="69" t="s">
        <v>254</v>
      </c>
      <c r="D595" s="69" t="s">
        <v>732</v>
      </c>
      <c r="E595" s="69"/>
      <c r="F595" s="69"/>
      <c r="G595" s="69"/>
      <c r="H595" s="183">
        <v>0</v>
      </c>
      <c r="I595" s="183">
        <v>400</v>
      </c>
      <c r="J595" s="183">
        <v>400</v>
      </c>
      <c r="K595" s="183">
        <v>400</v>
      </c>
      <c r="L595" s="183">
        <v>400</v>
      </c>
      <c r="M595" s="183">
        <v>400</v>
      </c>
      <c r="N595" s="183">
        <v>400</v>
      </c>
      <c r="O595" s="183">
        <v>400</v>
      </c>
      <c r="P595" s="183">
        <v>400</v>
      </c>
      <c r="Q595" s="183">
        <v>400</v>
      </c>
    </row>
    <row r="596" spans="1:17" ht="12.75">
      <c r="A596" s="69" t="s">
        <v>326</v>
      </c>
      <c r="B596" s="69" t="s">
        <v>1266</v>
      </c>
      <c r="C596" s="69" t="s">
        <v>241</v>
      </c>
      <c r="D596" s="69" t="s">
        <v>732</v>
      </c>
      <c r="E596" s="69"/>
      <c r="F596" s="69"/>
      <c r="G596" s="69"/>
      <c r="H596" s="183">
        <v>0</v>
      </c>
      <c r="I596" s="183">
        <v>350</v>
      </c>
      <c r="J596" s="183">
        <v>350</v>
      </c>
      <c r="K596" s="183">
        <v>350</v>
      </c>
      <c r="L596" s="183">
        <v>350</v>
      </c>
      <c r="M596" s="183">
        <v>350</v>
      </c>
      <c r="N596" s="183">
        <v>350</v>
      </c>
      <c r="O596" s="183">
        <v>350</v>
      </c>
      <c r="P596" s="183">
        <v>350</v>
      </c>
      <c r="Q596" s="183">
        <v>350</v>
      </c>
    </row>
    <row r="597" spans="1:17" ht="12.75">
      <c r="A597" s="69" t="s">
        <v>656</v>
      </c>
      <c r="B597" s="69" t="s">
        <v>1265</v>
      </c>
      <c r="C597" s="69" t="s">
        <v>36</v>
      </c>
      <c r="D597" s="69" t="s">
        <v>732</v>
      </c>
      <c r="E597" s="69"/>
      <c r="F597" s="69"/>
      <c r="G597" s="69"/>
      <c r="H597" s="183">
        <v>0</v>
      </c>
      <c r="I597" s="183">
        <v>194.00000000000003</v>
      </c>
      <c r="J597" s="183">
        <v>194.00000000000003</v>
      </c>
      <c r="K597" s="183">
        <v>194.00000000000003</v>
      </c>
      <c r="L597" s="183">
        <v>194.00000000000003</v>
      </c>
      <c r="M597" s="183">
        <v>194.00000000000003</v>
      </c>
      <c r="N597" s="183">
        <v>194.00000000000003</v>
      </c>
      <c r="O597" s="183">
        <v>194.00000000000003</v>
      </c>
      <c r="P597" s="183">
        <v>194.00000000000003</v>
      </c>
      <c r="Q597" s="183">
        <v>194.00000000000003</v>
      </c>
    </row>
    <row r="598" spans="1:17" ht="12.75">
      <c r="A598" s="69" t="s">
        <v>635</v>
      </c>
      <c r="B598" s="69" t="s">
        <v>1264</v>
      </c>
      <c r="C598" s="69" t="s">
        <v>74</v>
      </c>
      <c r="D598" s="69" t="s">
        <v>732</v>
      </c>
      <c r="E598" s="69"/>
      <c r="F598" s="69"/>
      <c r="G598" s="69"/>
      <c r="H598" s="183">
        <v>0</v>
      </c>
      <c r="I598" s="183">
        <v>200</v>
      </c>
      <c r="J598" s="183">
        <v>200</v>
      </c>
      <c r="K598" s="183">
        <v>200</v>
      </c>
      <c r="L598" s="183">
        <v>200</v>
      </c>
      <c r="M598" s="183">
        <v>200</v>
      </c>
      <c r="N598" s="183">
        <v>200</v>
      </c>
      <c r="O598" s="183">
        <v>200</v>
      </c>
      <c r="P598" s="183">
        <v>200</v>
      </c>
      <c r="Q598" s="183">
        <v>200</v>
      </c>
    </row>
    <row r="599" spans="1:17" ht="12.75">
      <c r="A599" s="69" t="s">
        <v>633</v>
      </c>
      <c r="B599" s="69" t="s">
        <v>1269</v>
      </c>
      <c r="C599" s="69" t="s">
        <v>89</v>
      </c>
      <c r="D599" s="69" t="s">
        <v>732</v>
      </c>
      <c r="E599" s="69"/>
      <c r="F599" s="69"/>
      <c r="G599" s="69"/>
      <c r="H599" s="183">
        <v>0</v>
      </c>
      <c r="I599" s="183">
        <v>300</v>
      </c>
      <c r="J599" s="183">
        <v>300</v>
      </c>
      <c r="K599" s="183">
        <v>300</v>
      </c>
      <c r="L599" s="183">
        <v>300</v>
      </c>
      <c r="M599" s="183">
        <v>300</v>
      </c>
      <c r="N599" s="183">
        <v>300</v>
      </c>
      <c r="O599" s="183">
        <v>300</v>
      </c>
      <c r="P599" s="183">
        <v>300</v>
      </c>
      <c r="Q599" s="183">
        <v>300</v>
      </c>
    </row>
    <row r="600" spans="1:17" ht="12.75">
      <c r="A600" s="69" t="s">
        <v>1483</v>
      </c>
      <c r="B600" s="69" t="s">
        <v>1484</v>
      </c>
      <c r="C600" s="69" t="s">
        <v>89</v>
      </c>
      <c r="D600" s="69" t="s">
        <v>732</v>
      </c>
      <c r="E600" s="69"/>
      <c r="F600" s="69"/>
      <c r="G600" s="69"/>
      <c r="H600" s="183">
        <v>0</v>
      </c>
      <c r="I600" s="183">
        <v>0</v>
      </c>
      <c r="J600" s="183">
        <v>290</v>
      </c>
      <c r="K600" s="183">
        <v>290</v>
      </c>
      <c r="L600" s="183">
        <v>290</v>
      </c>
      <c r="M600" s="183">
        <v>290</v>
      </c>
      <c r="N600" s="183">
        <v>290</v>
      </c>
      <c r="O600" s="183">
        <v>290</v>
      </c>
      <c r="P600" s="183">
        <v>290</v>
      </c>
      <c r="Q600" s="183">
        <v>290</v>
      </c>
    </row>
    <row r="601" spans="1:17" ht="12.75">
      <c r="A601" s="61" t="s">
        <v>665</v>
      </c>
      <c r="B601" s="61"/>
      <c r="C601" s="61"/>
      <c r="D601" s="61"/>
      <c r="E601" s="61"/>
      <c r="F601" s="61"/>
      <c r="G601" s="61"/>
      <c r="H601" s="182">
        <f>SUM(H591:H600)</f>
        <v>0</v>
      </c>
      <c r="I601" s="182">
        <f aca="true" t="shared" si="10" ref="I601:Q601">SUM(I591:I600)</f>
        <v>3355</v>
      </c>
      <c r="J601" s="182">
        <f t="shared" si="10"/>
        <v>3645</v>
      </c>
      <c r="K601" s="182">
        <f t="shared" si="10"/>
        <v>3645</v>
      </c>
      <c r="L601" s="182">
        <f t="shared" si="10"/>
        <v>3645</v>
      </c>
      <c r="M601" s="182">
        <f t="shared" si="10"/>
        <v>3645</v>
      </c>
      <c r="N601" s="182">
        <f t="shared" si="10"/>
        <v>3645</v>
      </c>
      <c r="O601" s="182">
        <f t="shared" si="10"/>
        <v>3645</v>
      </c>
      <c r="P601" s="182">
        <f t="shared" si="10"/>
        <v>3645</v>
      </c>
      <c r="Q601" s="182">
        <f t="shared" si="10"/>
        <v>3645</v>
      </c>
    </row>
    <row r="602" spans="1:17" ht="12.75">
      <c r="A602" s="61"/>
      <c r="B602" s="61"/>
      <c r="C602" s="61"/>
      <c r="D602" s="61"/>
      <c r="E602" s="61"/>
      <c r="F602" s="61"/>
      <c r="G602" s="61"/>
      <c r="H602" s="130"/>
      <c r="I602" s="130"/>
      <c r="J602" s="130"/>
      <c r="K602" s="130"/>
      <c r="L602" s="130"/>
      <c r="M602" s="130"/>
      <c r="N602" s="130"/>
      <c r="O602" s="130"/>
      <c r="P602" s="130"/>
      <c r="Q602" s="130"/>
    </row>
    <row r="603" spans="1:17" s="72" customFormat="1" ht="12.75">
      <c r="A603" s="69"/>
      <c r="B603" s="69" t="s">
        <v>1278</v>
      </c>
      <c r="C603" s="69" t="s">
        <v>243</v>
      </c>
      <c r="D603" s="69" t="s">
        <v>727</v>
      </c>
      <c r="E603" s="69"/>
      <c r="F603" s="69"/>
      <c r="G603" s="69"/>
      <c r="H603" s="179">
        <v>0</v>
      </c>
      <c r="I603" s="179">
        <v>50</v>
      </c>
      <c r="J603" s="179">
        <v>50</v>
      </c>
      <c r="K603" s="179">
        <v>50</v>
      </c>
      <c r="L603" s="179">
        <v>50</v>
      </c>
      <c r="M603" s="179">
        <v>50</v>
      </c>
      <c r="N603" s="179">
        <v>50</v>
      </c>
      <c r="O603" s="179">
        <v>50</v>
      </c>
      <c r="P603" s="179">
        <v>50</v>
      </c>
      <c r="Q603" s="179">
        <v>50</v>
      </c>
    </row>
    <row r="604" spans="1:17" s="72" customFormat="1" ht="12.75">
      <c r="A604" s="69"/>
      <c r="B604" s="69" t="s">
        <v>1291</v>
      </c>
      <c r="C604" s="69" t="s">
        <v>222</v>
      </c>
      <c r="D604" s="69" t="s">
        <v>728</v>
      </c>
      <c r="E604" s="69"/>
      <c r="F604" s="69"/>
      <c r="G604" s="69"/>
      <c r="H604" s="179">
        <v>0</v>
      </c>
      <c r="I604" s="179">
        <v>0</v>
      </c>
      <c r="J604" s="179">
        <v>0</v>
      </c>
      <c r="K604" s="179">
        <v>850</v>
      </c>
      <c r="L604" s="179">
        <v>850</v>
      </c>
      <c r="M604" s="179">
        <v>850</v>
      </c>
      <c r="N604" s="179">
        <v>850</v>
      </c>
      <c r="O604" s="179">
        <v>850</v>
      </c>
      <c r="P604" s="179">
        <v>850</v>
      </c>
      <c r="Q604" s="179">
        <v>850</v>
      </c>
    </row>
    <row r="605" spans="1:17" s="72" customFormat="1" ht="12.75">
      <c r="A605" s="69"/>
      <c r="B605" s="69" t="s">
        <v>1485</v>
      </c>
      <c r="C605" s="69" t="s">
        <v>148</v>
      </c>
      <c r="D605" s="69" t="s">
        <v>728</v>
      </c>
      <c r="E605" s="69"/>
      <c r="F605" s="69"/>
      <c r="G605" s="69"/>
      <c r="H605" s="179">
        <v>0</v>
      </c>
      <c r="I605" s="179">
        <v>15</v>
      </c>
      <c r="J605" s="179">
        <v>15</v>
      </c>
      <c r="K605" s="179">
        <v>15</v>
      </c>
      <c r="L605" s="179">
        <v>15</v>
      </c>
      <c r="M605" s="179">
        <v>15</v>
      </c>
      <c r="N605" s="179">
        <v>15</v>
      </c>
      <c r="O605" s="179">
        <v>15</v>
      </c>
      <c r="P605" s="179">
        <v>15</v>
      </c>
      <c r="Q605" s="179">
        <v>15</v>
      </c>
    </row>
    <row r="606" spans="1:17" s="72" customFormat="1" ht="12.75">
      <c r="A606" s="69"/>
      <c r="B606" s="69" t="s">
        <v>1275</v>
      </c>
      <c r="C606" s="69" t="s">
        <v>221</v>
      </c>
      <c r="D606" s="69" t="s">
        <v>745</v>
      </c>
      <c r="E606" s="69"/>
      <c r="F606" s="69"/>
      <c r="G606" s="69"/>
      <c r="H606" s="179">
        <v>0</v>
      </c>
      <c r="I606" s="179">
        <v>775</v>
      </c>
      <c r="J606" s="179">
        <v>775</v>
      </c>
      <c r="K606" s="179">
        <v>775</v>
      </c>
      <c r="L606" s="179">
        <v>775</v>
      </c>
      <c r="M606" s="179">
        <v>775</v>
      </c>
      <c r="N606" s="179">
        <v>775</v>
      </c>
      <c r="O606" s="179">
        <v>775</v>
      </c>
      <c r="P606" s="179">
        <v>775</v>
      </c>
      <c r="Q606" s="179">
        <v>775</v>
      </c>
    </row>
    <row r="607" spans="1:17" s="72" customFormat="1" ht="12.75">
      <c r="A607" s="69"/>
      <c r="B607" s="69" t="s">
        <v>1273</v>
      </c>
      <c r="C607" s="69" t="s">
        <v>170</v>
      </c>
      <c r="D607" s="69" t="s">
        <v>745</v>
      </c>
      <c r="E607" s="69"/>
      <c r="F607" s="69"/>
      <c r="G607" s="69"/>
      <c r="H607" s="179">
        <v>0</v>
      </c>
      <c r="I607" s="179">
        <v>810</v>
      </c>
      <c r="J607" s="179">
        <v>810</v>
      </c>
      <c r="K607" s="179">
        <v>810</v>
      </c>
      <c r="L607" s="179">
        <v>810</v>
      </c>
      <c r="M607" s="179">
        <v>810</v>
      </c>
      <c r="N607" s="179">
        <v>810</v>
      </c>
      <c r="O607" s="179">
        <v>810</v>
      </c>
      <c r="P607" s="179">
        <v>810</v>
      </c>
      <c r="Q607" s="179">
        <v>810</v>
      </c>
    </row>
    <row r="608" spans="1:17" s="72" customFormat="1" ht="12.75">
      <c r="A608" s="69"/>
      <c r="B608" s="69" t="s">
        <v>1284</v>
      </c>
      <c r="C608" s="69" t="s">
        <v>151</v>
      </c>
      <c r="D608" s="69" t="s">
        <v>745</v>
      </c>
      <c r="E608" s="69"/>
      <c r="F608" s="69"/>
      <c r="G608" s="69"/>
      <c r="H608" s="179">
        <v>0</v>
      </c>
      <c r="I608" s="179">
        <v>640</v>
      </c>
      <c r="J608" s="179">
        <v>640</v>
      </c>
      <c r="K608" s="179">
        <v>640</v>
      </c>
      <c r="L608" s="179">
        <v>640</v>
      </c>
      <c r="M608" s="179">
        <v>640</v>
      </c>
      <c r="N608" s="179">
        <v>640</v>
      </c>
      <c r="O608" s="179">
        <v>640</v>
      </c>
      <c r="P608" s="179">
        <v>640</v>
      </c>
      <c r="Q608" s="179">
        <v>640</v>
      </c>
    </row>
    <row r="609" spans="1:17" s="72" customFormat="1" ht="12.75">
      <c r="A609" s="69"/>
      <c r="B609" s="69" t="s">
        <v>1283</v>
      </c>
      <c r="C609" s="69" t="s">
        <v>195</v>
      </c>
      <c r="D609" s="69" t="s">
        <v>745</v>
      </c>
      <c r="E609" s="69"/>
      <c r="F609" s="69"/>
      <c r="G609" s="69"/>
      <c r="H609" s="179">
        <v>0</v>
      </c>
      <c r="I609" s="179">
        <v>579</v>
      </c>
      <c r="J609" s="179">
        <v>579</v>
      </c>
      <c r="K609" s="179">
        <v>579</v>
      </c>
      <c r="L609" s="179">
        <v>579</v>
      </c>
      <c r="M609" s="179">
        <v>579</v>
      </c>
      <c r="N609" s="179">
        <v>579</v>
      </c>
      <c r="O609" s="179">
        <v>579</v>
      </c>
      <c r="P609" s="179">
        <v>579</v>
      </c>
      <c r="Q609" s="179">
        <v>579</v>
      </c>
    </row>
    <row r="610" spans="1:17" s="72" customFormat="1" ht="12.75">
      <c r="A610" s="69"/>
      <c r="B610" s="69" t="s">
        <v>1274</v>
      </c>
      <c r="C610" s="69" t="s">
        <v>89</v>
      </c>
      <c r="D610" s="69" t="s">
        <v>745</v>
      </c>
      <c r="E610" s="69"/>
      <c r="F610" s="69"/>
      <c r="G610" s="69"/>
      <c r="H610" s="179">
        <v>0</v>
      </c>
      <c r="I610" s="179">
        <v>275</v>
      </c>
      <c r="J610" s="179">
        <v>275</v>
      </c>
      <c r="K610" s="179">
        <v>275</v>
      </c>
      <c r="L610" s="179">
        <v>275</v>
      </c>
      <c r="M610" s="179">
        <v>275</v>
      </c>
      <c r="N610" s="179">
        <v>275</v>
      </c>
      <c r="O610" s="179">
        <v>275</v>
      </c>
      <c r="P610" s="179">
        <v>275</v>
      </c>
      <c r="Q610" s="179">
        <v>275</v>
      </c>
    </row>
    <row r="611" spans="1:17" s="72" customFormat="1" ht="12.75">
      <c r="A611" s="69"/>
      <c r="B611" s="69" t="s">
        <v>1282</v>
      </c>
      <c r="C611" s="69" t="s">
        <v>367</v>
      </c>
      <c r="D611" s="69" t="s">
        <v>745</v>
      </c>
      <c r="E611" s="69"/>
      <c r="F611" s="69"/>
      <c r="G611" s="69"/>
      <c r="H611" s="179">
        <v>0</v>
      </c>
      <c r="I611" s="179">
        <v>1200</v>
      </c>
      <c r="J611" s="179">
        <v>1200</v>
      </c>
      <c r="K611" s="179">
        <v>1200</v>
      </c>
      <c r="L611" s="179">
        <v>1200</v>
      </c>
      <c r="M611" s="179">
        <v>1200</v>
      </c>
      <c r="N611" s="179">
        <v>1200</v>
      </c>
      <c r="O611" s="179">
        <v>1200</v>
      </c>
      <c r="P611" s="179">
        <v>1200</v>
      </c>
      <c r="Q611" s="179">
        <v>1200</v>
      </c>
    </row>
    <row r="612" spans="1:17" s="72" customFormat="1" ht="12.75">
      <c r="A612" s="69"/>
      <c r="B612" s="69" t="s">
        <v>1288</v>
      </c>
      <c r="C612" s="69" t="s">
        <v>195</v>
      </c>
      <c r="D612" s="69" t="s">
        <v>745</v>
      </c>
      <c r="E612" s="69"/>
      <c r="F612" s="69"/>
      <c r="G612" s="69"/>
      <c r="H612" s="179">
        <v>0</v>
      </c>
      <c r="I612" s="179">
        <v>296</v>
      </c>
      <c r="J612" s="179">
        <v>296</v>
      </c>
      <c r="K612" s="179">
        <v>296</v>
      </c>
      <c r="L612" s="179">
        <v>296</v>
      </c>
      <c r="M612" s="179">
        <v>296</v>
      </c>
      <c r="N612" s="179">
        <v>296</v>
      </c>
      <c r="O612" s="179">
        <v>296</v>
      </c>
      <c r="P612" s="179">
        <v>296</v>
      </c>
      <c r="Q612" s="179">
        <v>296</v>
      </c>
    </row>
    <row r="613" spans="1:17" s="72" customFormat="1" ht="12.75">
      <c r="A613" s="69"/>
      <c r="B613" s="69" t="s">
        <v>1285</v>
      </c>
      <c r="C613" s="69" t="s">
        <v>158</v>
      </c>
      <c r="D613" s="69" t="s">
        <v>745</v>
      </c>
      <c r="E613" s="69"/>
      <c r="F613" s="69"/>
      <c r="G613" s="69"/>
      <c r="H613" s="179">
        <v>0</v>
      </c>
      <c r="I613" s="179">
        <v>646</v>
      </c>
      <c r="J613" s="179">
        <v>646</v>
      </c>
      <c r="K613" s="179">
        <v>646</v>
      </c>
      <c r="L613" s="179">
        <v>646</v>
      </c>
      <c r="M613" s="179">
        <v>646</v>
      </c>
      <c r="N613" s="179">
        <v>646</v>
      </c>
      <c r="O613" s="179">
        <v>646</v>
      </c>
      <c r="P613" s="179">
        <v>646</v>
      </c>
      <c r="Q613" s="179">
        <v>646</v>
      </c>
    </row>
    <row r="614" spans="1:17" s="72" customFormat="1" ht="12.75">
      <c r="A614" s="69"/>
      <c r="B614" s="69" t="s">
        <v>1286</v>
      </c>
      <c r="C614" s="69" t="s">
        <v>203</v>
      </c>
      <c r="D614" s="69" t="s">
        <v>745</v>
      </c>
      <c r="E614" s="69"/>
      <c r="F614" s="69"/>
      <c r="G614" s="69"/>
      <c r="H614" s="179">
        <v>0</v>
      </c>
      <c r="I614" s="179">
        <v>550</v>
      </c>
      <c r="J614" s="179">
        <v>550</v>
      </c>
      <c r="K614" s="179">
        <v>550</v>
      </c>
      <c r="L614" s="179">
        <v>550</v>
      </c>
      <c r="M614" s="179">
        <v>550</v>
      </c>
      <c r="N614" s="179">
        <v>550</v>
      </c>
      <c r="O614" s="179">
        <v>550</v>
      </c>
      <c r="P614" s="179">
        <v>550</v>
      </c>
      <c r="Q614" s="179">
        <v>550</v>
      </c>
    </row>
    <row r="615" spans="1:17" s="72" customFormat="1" ht="12.75">
      <c r="A615" s="69"/>
      <c r="B615" s="69" t="s">
        <v>1486</v>
      </c>
      <c r="C615" s="69" t="s">
        <v>201</v>
      </c>
      <c r="D615" s="69" t="s">
        <v>745</v>
      </c>
      <c r="E615" s="69"/>
      <c r="F615" s="69"/>
      <c r="G615" s="69"/>
      <c r="H615" s="179">
        <v>0</v>
      </c>
      <c r="I615" s="179">
        <v>0</v>
      </c>
      <c r="J615" s="179">
        <v>0</v>
      </c>
      <c r="K615" s="179">
        <v>0</v>
      </c>
      <c r="L615" s="179">
        <v>600</v>
      </c>
      <c r="M615" s="179">
        <v>600</v>
      </c>
      <c r="N615" s="179">
        <v>600</v>
      </c>
      <c r="O615" s="179">
        <v>600</v>
      </c>
      <c r="P615" s="179">
        <v>600</v>
      </c>
      <c r="Q615" s="179">
        <v>600</v>
      </c>
    </row>
    <row r="616" spans="1:17" s="72" customFormat="1" ht="12.75">
      <c r="A616" s="69"/>
      <c r="B616" s="69" t="s">
        <v>1487</v>
      </c>
      <c r="C616" s="69" t="s">
        <v>1488</v>
      </c>
      <c r="D616" s="69" t="s">
        <v>745</v>
      </c>
      <c r="E616" s="69"/>
      <c r="F616" s="69"/>
      <c r="G616" s="69"/>
      <c r="H616" s="179">
        <v>0</v>
      </c>
      <c r="I616" s="179">
        <v>0</v>
      </c>
      <c r="J616" s="179">
        <v>0</v>
      </c>
      <c r="K616" s="179">
        <v>392</v>
      </c>
      <c r="L616" s="179">
        <v>392</v>
      </c>
      <c r="M616" s="179">
        <v>392</v>
      </c>
      <c r="N616" s="179">
        <v>392</v>
      </c>
      <c r="O616" s="179">
        <v>392</v>
      </c>
      <c r="P616" s="179">
        <v>392</v>
      </c>
      <c r="Q616" s="179">
        <v>392</v>
      </c>
    </row>
    <row r="617" spans="1:17" s="72" customFormat="1" ht="12.75">
      <c r="A617" s="69"/>
      <c r="B617" s="69" t="s">
        <v>1489</v>
      </c>
      <c r="C617" s="69" t="s">
        <v>89</v>
      </c>
      <c r="D617" s="69" t="s">
        <v>745</v>
      </c>
      <c r="E617" s="69"/>
      <c r="F617" s="69"/>
      <c r="G617" s="69"/>
      <c r="H617" s="179">
        <v>0</v>
      </c>
      <c r="I617" s="179">
        <v>0</v>
      </c>
      <c r="J617" s="179">
        <v>240</v>
      </c>
      <c r="K617" s="179">
        <v>240</v>
      </c>
      <c r="L617" s="179">
        <v>240</v>
      </c>
      <c r="M617" s="179">
        <v>240</v>
      </c>
      <c r="N617" s="179">
        <v>240</v>
      </c>
      <c r="O617" s="179">
        <v>240</v>
      </c>
      <c r="P617" s="179">
        <v>240</v>
      </c>
      <c r="Q617" s="179">
        <v>240</v>
      </c>
    </row>
    <row r="618" spans="1:17" s="72" customFormat="1" ht="12.75">
      <c r="A618" s="69"/>
      <c r="B618" s="69" t="s">
        <v>1287</v>
      </c>
      <c r="C618" s="69" t="s">
        <v>265</v>
      </c>
      <c r="D618" s="69" t="s">
        <v>745</v>
      </c>
      <c r="E618" s="69"/>
      <c r="F618" s="69"/>
      <c r="G618" s="69"/>
      <c r="H618" s="179">
        <v>0</v>
      </c>
      <c r="I618" s="179">
        <v>275</v>
      </c>
      <c r="J618" s="179">
        <v>275</v>
      </c>
      <c r="K618" s="179">
        <v>275</v>
      </c>
      <c r="L618" s="179">
        <v>275</v>
      </c>
      <c r="M618" s="179">
        <v>275</v>
      </c>
      <c r="N618" s="179">
        <v>275</v>
      </c>
      <c r="O618" s="179">
        <v>275</v>
      </c>
      <c r="P618" s="179">
        <v>275</v>
      </c>
      <c r="Q618" s="179">
        <v>275</v>
      </c>
    </row>
    <row r="619" spans="1:17" s="72" customFormat="1" ht="12.75">
      <c r="A619" s="69"/>
      <c r="B619" s="69" t="s">
        <v>1490</v>
      </c>
      <c r="C619" s="69" t="s">
        <v>164</v>
      </c>
      <c r="D619" s="69" t="s">
        <v>745</v>
      </c>
      <c r="E619" s="69"/>
      <c r="F619" s="69"/>
      <c r="G619" s="69"/>
      <c r="H619" s="179">
        <v>0</v>
      </c>
      <c r="I619" s="179">
        <v>7</v>
      </c>
      <c r="J619" s="179">
        <v>7</v>
      </c>
      <c r="K619" s="179">
        <v>7</v>
      </c>
      <c r="L619" s="179">
        <v>7</v>
      </c>
      <c r="M619" s="179">
        <v>7</v>
      </c>
      <c r="N619" s="179">
        <v>7</v>
      </c>
      <c r="O619" s="179">
        <v>7</v>
      </c>
      <c r="P619" s="179">
        <v>7</v>
      </c>
      <c r="Q619" s="179">
        <v>7</v>
      </c>
    </row>
    <row r="620" spans="1:17" s="72" customFormat="1" ht="12.75">
      <c r="A620" s="69"/>
      <c r="B620" s="69" t="s">
        <v>1491</v>
      </c>
      <c r="C620" s="69" t="s">
        <v>51</v>
      </c>
      <c r="D620" s="69" t="s">
        <v>731</v>
      </c>
      <c r="E620" s="69"/>
      <c r="F620" s="69"/>
      <c r="G620" s="69"/>
      <c r="H620" s="179">
        <v>0</v>
      </c>
      <c r="I620" s="179">
        <v>0</v>
      </c>
      <c r="J620" s="179">
        <v>0</v>
      </c>
      <c r="K620" s="179">
        <v>0</v>
      </c>
      <c r="L620" s="179">
        <v>0</v>
      </c>
      <c r="M620" s="179">
        <v>0</v>
      </c>
      <c r="N620" s="179">
        <v>700</v>
      </c>
      <c r="O620" s="179">
        <v>700</v>
      </c>
      <c r="P620" s="179">
        <v>700</v>
      </c>
      <c r="Q620" s="179">
        <v>700</v>
      </c>
    </row>
    <row r="621" spans="1:17" s="72" customFormat="1" ht="12.75">
      <c r="A621" s="69"/>
      <c r="B621" s="69" t="s">
        <v>1492</v>
      </c>
      <c r="C621" s="69" t="s">
        <v>164</v>
      </c>
      <c r="D621" s="69" t="s">
        <v>731</v>
      </c>
      <c r="E621" s="69"/>
      <c r="F621" s="69"/>
      <c r="G621" s="69"/>
      <c r="H621" s="179">
        <v>0</v>
      </c>
      <c r="I621" s="179">
        <v>40</v>
      </c>
      <c r="J621" s="179">
        <v>40</v>
      </c>
      <c r="K621" s="179">
        <v>40</v>
      </c>
      <c r="L621" s="179">
        <v>40</v>
      </c>
      <c r="M621" s="179">
        <v>40</v>
      </c>
      <c r="N621" s="179">
        <v>40</v>
      </c>
      <c r="O621" s="179">
        <v>40</v>
      </c>
      <c r="P621" s="179">
        <v>40</v>
      </c>
      <c r="Q621" s="179">
        <v>40</v>
      </c>
    </row>
    <row r="622" spans="1:17" s="72" customFormat="1" ht="12.75">
      <c r="A622" s="69"/>
      <c r="B622" s="69" t="s">
        <v>1276</v>
      </c>
      <c r="C622" s="69" t="s">
        <v>227</v>
      </c>
      <c r="D622" s="69" t="s">
        <v>1277</v>
      </c>
      <c r="E622" s="69"/>
      <c r="F622" s="69"/>
      <c r="G622" s="69"/>
      <c r="H622" s="179">
        <v>0</v>
      </c>
      <c r="I622" s="179">
        <v>144</v>
      </c>
      <c r="J622" s="179">
        <v>144</v>
      </c>
      <c r="K622" s="179">
        <v>144</v>
      </c>
      <c r="L622" s="179">
        <v>144</v>
      </c>
      <c r="M622" s="179">
        <v>144</v>
      </c>
      <c r="N622" s="179">
        <v>144</v>
      </c>
      <c r="O622" s="179">
        <v>144</v>
      </c>
      <c r="P622" s="179">
        <v>144</v>
      </c>
      <c r="Q622" s="179">
        <v>144</v>
      </c>
    </row>
    <row r="623" spans="1:17" s="72" customFormat="1" ht="12.75">
      <c r="A623" s="69"/>
      <c r="B623" s="69" t="s">
        <v>1493</v>
      </c>
      <c r="C623" s="69" t="s">
        <v>89</v>
      </c>
      <c r="D623" s="69" t="s">
        <v>1277</v>
      </c>
      <c r="E623" s="69"/>
      <c r="F623" s="69"/>
      <c r="G623" s="69"/>
      <c r="H623" s="179">
        <v>0</v>
      </c>
      <c r="I623" s="179">
        <v>40</v>
      </c>
      <c r="J623" s="179">
        <v>40</v>
      </c>
      <c r="K623" s="179">
        <v>40</v>
      </c>
      <c r="L623" s="179">
        <v>40</v>
      </c>
      <c r="M623" s="179">
        <v>40</v>
      </c>
      <c r="N623" s="179">
        <v>40</v>
      </c>
      <c r="O623" s="179">
        <v>40</v>
      </c>
      <c r="P623" s="179">
        <v>40</v>
      </c>
      <c r="Q623" s="179">
        <v>40</v>
      </c>
    </row>
    <row r="624" spans="1:17" s="72" customFormat="1" ht="12.75">
      <c r="A624" s="69"/>
      <c r="B624" s="69" t="s">
        <v>1494</v>
      </c>
      <c r="C624" s="69" t="s">
        <v>187</v>
      </c>
      <c r="D624" s="69" t="s">
        <v>1277</v>
      </c>
      <c r="E624" s="69"/>
      <c r="F624" s="69"/>
      <c r="G624" s="69"/>
      <c r="H624" s="179">
        <v>0</v>
      </c>
      <c r="I624" s="179">
        <v>100</v>
      </c>
      <c r="J624" s="179">
        <v>100</v>
      </c>
      <c r="K624" s="179">
        <v>100</v>
      </c>
      <c r="L624" s="179">
        <v>100</v>
      </c>
      <c r="M624" s="179">
        <v>100</v>
      </c>
      <c r="N624" s="179">
        <v>100</v>
      </c>
      <c r="O624" s="179">
        <v>100</v>
      </c>
      <c r="P624" s="179">
        <v>100</v>
      </c>
      <c r="Q624" s="179">
        <v>100</v>
      </c>
    </row>
    <row r="625" spans="1:17" s="72" customFormat="1" ht="12.75">
      <c r="A625" s="69"/>
      <c r="B625" s="69" t="s">
        <v>1495</v>
      </c>
      <c r="C625" s="69" t="s">
        <v>89</v>
      </c>
      <c r="D625" s="69" t="s">
        <v>1277</v>
      </c>
      <c r="E625" s="69"/>
      <c r="F625" s="69"/>
      <c r="G625" s="69"/>
      <c r="H625" s="179">
        <v>0</v>
      </c>
      <c r="I625" s="179">
        <v>0</v>
      </c>
      <c r="J625" s="179">
        <v>40</v>
      </c>
      <c r="K625" s="179">
        <v>40</v>
      </c>
      <c r="L625" s="179">
        <v>40</v>
      </c>
      <c r="M625" s="179">
        <v>40</v>
      </c>
      <c r="N625" s="179">
        <v>40</v>
      </c>
      <c r="O625" s="179">
        <v>40</v>
      </c>
      <c r="P625" s="179">
        <v>40</v>
      </c>
      <c r="Q625" s="179">
        <v>40</v>
      </c>
    </row>
    <row r="626" spans="1:17" s="72" customFormat="1" ht="12.75">
      <c r="A626" s="69"/>
      <c r="B626" s="69" t="s">
        <v>1496</v>
      </c>
      <c r="C626" s="69" t="s">
        <v>173</v>
      </c>
      <c r="D626" s="69" t="s">
        <v>1277</v>
      </c>
      <c r="E626" s="69"/>
      <c r="F626" s="69"/>
      <c r="G626" s="69"/>
      <c r="H626" s="179">
        <v>0</v>
      </c>
      <c r="I626" s="179">
        <v>60</v>
      </c>
      <c r="J626" s="179">
        <v>60</v>
      </c>
      <c r="K626" s="179">
        <v>60</v>
      </c>
      <c r="L626" s="179">
        <v>60</v>
      </c>
      <c r="M626" s="179">
        <v>60</v>
      </c>
      <c r="N626" s="179">
        <v>60</v>
      </c>
      <c r="O626" s="179">
        <v>60</v>
      </c>
      <c r="P626" s="179">
        <v>60</v>
      </c>
      <c r="Q626" s="179">
        <v>60</v>
      </c>
    </row>
    <row r="627" spans="1:17" s="72" customFormat="1" ht="12.75">
      <c r="A627" s="69"/>
      <c r="B627" s="69" t="s">
        <v>1497</v>
      </c>
      <c r="C627" s="69" t="s">
        <v>49</v>
      </c>
      <c r="D627" s="69" t="s">
        <v>1277</v>
      </c>
      <c r="E627" s="69"/>
      <c r="F627" s="69"/>
      <c r="G627" s="69"/>
      <c r="H627" s="179">
        <v>0</v>
      </c>
      <c r="I627" s="179">
        <v>0</v>
      </c>
      <c r="J627" s="179">
        <v>0</v>
      </c>
      <c r="K627" s="179">
        <v>0</v>
      </c>
      <c r="L627" s="179">
        <v>0</v>
      </c>
      <c r="M627" s="179">
        <v>38</v>
      </c>
      <c r="N627" s="179">
        <v>38</v>
      </c>
      <c r="O627" s="179">
        <v>38</v>
      </c>
      <c r="P627" s="179">
        <v>38</v>
      </c>
      <c r="Q627" s="179">
        <v>38</v>
      </c>
    </row>
    <row r="628" spans="1:17" s="72" customFormat="1" ht="12.75">
      <c r="A628" s="69"/>
      <c r="B628" s="69" t="s">
        <v>1498</v>
      </c>
      <c r="C628" s="69" t="s">
        <v>232</v>
      </c>
      <c r="D628" s="69" t="s">
        <v>1277</v>
      </c>
      <c r="E628" s="69"/>
      <c r="F628" s="69"/>
      <c r="G628" s="69"/>
      <c r="H628" s="179">
        <v>0</v>
      </c>
      <c r="I628" s="179">
        <v>50</v>
      </c>
      <c r="J628" s="179">
        <v>50</v>
      </c>
      <c r="K628" s="179">
        <v>50</v>
      </c>
      <c r="L628" s="179">
        <v>50</v>
      </c>
      <c r="M628" s="179">
        <v>50</v>
      </c>
      <c r="N628" s="179">
        <v>50</v>
      </c>
      <c r="O628" s="179">
        <v>50</v>
      </c>
      <c r="P628" s="179">
        <v>50</v>
      </c>
      <c r="Q628" s="179">
        <v>50</v>
      </c>
    </row>
    <row r="629" spans="1:17" s="72" customFormat="1" ht="12.75">
      <c r="A629" s="69"/>
      <c r="B629" s="69" t="s">
        <v>1281</v>
      </c>
      <c r="C629" s="69" t="s">
        <v>227</v>
      </c>
      <c r="D629" s="69" t="s">
        <v>1277</v>
      </c>
      <c r="E629" s="69"/>
      <c r="F629" s="69"/>
      <c r="G629" s="69"/>
      <c r="H629" s="179">
        <v>0</v>
      </c>
      <c r="I629" s="179">
        <v>90</v>
      </c>
      <c r="J629" s="179">
        <v>90</v>
      </c>
      <c r="K629" s="179">
        <v>90</v>
      </c>
      <c r="L629" s="179">
        <v>90</v>
      </c>
      <c r="M629" s="179">
        <v>90</v>
      </c>
      <c r="N629" s="179">
        <v>90</v>
      </c>
      <c r="O629" s="179">
        <v>90</v>
      </c>
      <c r="P629" s="179">
        <v>90</v>
      </c>
      <c r="Q629" s="179">
        <v>90</v>
      </c>
    </row>
    <row r="630" spans="1:17" s="72" customFormat="1" ht="12.75">
      <c r="A630" s="69"/>
      <c r="B630" s="69" t="s">
        <v>1280</v>
      </c>
      <c r="C630" s="69" t="s">
        <v>254</v>
      </c>
      <c r="D630" s="69" t="s">
        <v>1277</v>
      </c>
      <c r="E630" s="69"/>
      <c r="F630" s="69"/>
      <c r="G630" s="69"/>
      <c r="H630" s="179">
        <v>0</v>
      </c>
      <c r="I630" s="179">
        <v>90</v>
      </c>
      <c r="J630" s="179">
        <v>90</v>
      </c>
      <c r="K630" s="179">
        <v>90</v>
      </c>
      <c r="L630" s="179">
        <v>90</v>
      </c>
      <c r="M630" s="179">
        <v>90</v>
      </c>
      <c r="N630" s="179">
        <v>90</v>
      </c>
      <c r="O630" s="179">
        <v>90</v>
      </c>
      <c r="P630" s="179">
        <v>90</v>
      </c>
      <c r="Q630" s="179">
        <v>90</v>
      </c>
    </row>
    <row r="631" spans="1:17" s="72" customFormat="1" ht="12.75">
      <c r="A631" s="69"/>
      <c r="B631" s="69" t="s">
        <v>1279</v>
      </c>
      <c r="C631" s="69" t="s">
        <v>226</v>
      </c>
      <c r="D631" s="69" t="s">
        <v>1277</v>
      </c>
      <c r="E631" s="69"/>
      <c r="F631" s="69"/>
      <c r="G631" s="69"/>
      <c r="H631" s="179">
        <v>0</v>
      </c>
      <c r="I631" s="179">
        <v>135</v>
      </c>
      <c r="J631" s="179">
        <v>135</v>
      </c>
      <c r="K631" s="179">
        <v>135</v>
      </c>
      <c r="L631" s="179">
        <v>135</v>
      </c>
      <c r="M631" s="179">
        <v>135</v>
      </c>
      <c r="N631" s="179">
        <v>135</v>
      </c>
      <c r="O631" s="179">
        <v>135</v>
      </c>
      <c r="P631" s="179">
        <v>135</v>
      </c>
      <c r="Q631" s="179">
        <v>135</v>
      </c>
    </row>
    <row r="632" spans="1:17" ht="12.75">
      <c r="A632" s="61" t="s">
        <v>1501</v>
      </c>
      <c r="B632" s="61"/>
      <c r="C632" s="61"/>
      <c r="D632" s="61"/>
      <c r="E632" s="61"/>
      <c r="F632" s="61"/>
      <c r="G632" s="61"/>
      <c r="H632" s="130">
        <f aca="true" t="shared" si="11" ref="H632:Q632">SUM(H603:H631)</f>
        <v>0</v>
      </c>
      <c r="I632" s="130">
        <f t="shared" si="11"/>
        <v>6867</v>
      </c>
      <c r="J632" s="130">
        <f t="shared" si="11"/>
        <v>7147</v>
      </c>
      <c r="K632" s="130">
        <f t="shared" si="11"/>
        <v>8389</v>
      </c>
      <c r="L632" s="130">
        <f t="shared" si="11"/>
        <v>8989</v>
      </c>
      <c r="M632" s="130">
        <f t="shared" si="11"/>
        <v>9027</v>
      </c>
      <c r="N632" s="130">
        <f t="shared" si="11"/>
        <v>9727</v>
      </c>
      <c r="O632" s="130">
        <f t="shared" si="11"/>
        <v>9727</v>
      </c>
      <c r="P632" s="130">
        <f t="shared" si="11"/>
        <v>9727</v>
      </c>
      <c r="Q632" s="130">
        <f t="shared" si="11"/>
        <v>9727</v>
      </c>
    </row>
    <row r="633" spans="1:17" ht="12.75">
      <c r="A633" s="61"/>
      <c r="B633" s="61"/>
      <c r="C633" s="61"/>
      <c r="D633" s="61"/>
      <c r="E633" s="61"/>
      <c r="F633" s="61"/>
      <c r="G633" s="61"/>
      <c r="H633" s="130"/>
      <c r="I633" s="178"/>
      <c r="J633" s="178"/>
      <c r="K633" s="178"/>
      <c r="L633" s="178"/>
      <c r="M633" s="178"/>
      <c r="N633" s="178"/>
      <c r="O633" s="178"/>
      <c r="P633" s="178"/>
      <c r="Q633" s="178"/>
    </row>
    <row r="634" spans="1:17" ht="12.75">
      <c r="A634"/>
      <c r="B634" t="s">
        <v>1316</v>
      </c>
      <c r="C634" t="s">
        <v>66</v>
      </c>
      <c r="D634" t="s">
        <v>732</v>
      </c>
      <c r="E634" s="61"/>
      <c r="F634" s="61"/>
      <c r="G634" s="61"/>
      <c r="H634" s="179">
        <v>0</v>
      </c>
      <c r="I634" s="179">
        <v>200</v>
      </c>
      <c r="J634" s="179">
        <v>200</v>
      </c>
      <c r="K634" s="179">
        <v>200</v>
      </c>
      <c r="L634" s="179">
        <v>200</v>
      </c>
      <c r="M634" s="179">
        <v>200</v>
      </c>
      <c r="N634" s="179">
        <v>200</v>
      </c>
      <c r="O634" s="179">
        <v>200</v>
      </c>
      <c r="P634" s="179">
        <v>200</v>
      </c>
      <c r="Q634" s="179">
        <v>200</v>
      </c>
    </row>
    <row r="635" spans="1:17" ht="12.75">
      <c r="A635"/>
      <c r="B635" t="s">
        <v>1345</v>
      </c>
      <c r="C635" t="s">
        <v>1258</v>
      </c>
      <c r="D635" t="s">
        <v>732</v>
      </c>
      <c r="E635" s="61"/>
      <c r="F635" s="61"/>
      <c r="G635" s="61"/>
      <c r="H635" s="179">
        <v>0</v>
      </c>
      <c r="I635" s="179">
        <v>0</v>
      </c>
      <c r="J635" s="179">
        <v>0</v>
      </c>
      <c r="K635" s="179">
        <v>250.00000000000003</v>
      </c>
      <c r="L635" s="179">
        <v>250.00000000000003</v>
      </c>
      <c r="M635" s="179">
        <v>250.00000000000003</v>
      </c>
      <c r="N635" s="179">
        <v>250.00000000000003</v>
      </c>
      <c r="O635" s="179">
        <v>250.00000000000003</v>
      </c>
      <c r="P635" s="179">
        <v>250.00000000000003</v>
      </c>
      <c r="Q635" s="179">
        <v>250.00000000000003</v>
      </c>
    </row>
    <row r="636" spans="1:17" ht="12.75">
      <c r="A636"/>
      <c r="B636" t="s">
        <v>1346</v>
      </c>
      <c r="C636" t="s">
        <v>1258</v>
      </c>
      <c r="D636" t="s">
        <v>732</v>
      </c>
      <c r="E636" s="61"/>
      <c r="F636" s="61"/>
      <c r="G636" s="61"/>
      <c r="H636" s="179">
        <v>0</v>
      </c>
      <c r="I636" s="179">
        <v>0</v>
      </c>
      <c r="J636" s="179">
        <v>0</v>
      </c>
      <c r="K636" s="179">
        <v>250.00000000000003</v>
      </c>
      <c r="L636" s="179">
        <v>250.00000000000003</v>
      </c>
      <c r="M636" s="179">
        <v>250.00000000000003</v>
      </c>
      <c r="N636" s="179">
        <v>250.00000000000003</v>
      </c>
      <c r="O636" s="179">
        <v>250.00000000000003</v>
      </c>
      <c r="P636" s="179">
        <v>250.00000000000003</v>
      </c>
      <c r="Q636" s="179">
        <v>250.00000000000003</v>
      </c>
    </row>
    <row r="637" spans="1:17" ht="12.75">
      <c r="A637"/>
      <c r="B637" t="s">
        <v>1347</v>
      </c>
      <c r="C637" t="s">
        <v>1258</v>
      </c>
      <c r="D637" t="s">
        <v>732</v>
      </c>
      <c r="E637" s="61"/>
      <c r="F637" s="61"/>
      <c r="G637" s="61"/>
      <c r="H637" s="179">
        <v>0</v>
      </c>
      <c r="I637" s="179">
        <v>0</v>
      </c>
      <c r="J637" s="179">
        <v>0</v>
      </c>
      <c r="K637" s="179">
        <v>250.00000000000003</v>
      </c>
      <c r="L637" s="179">
        <v>250.00000000000003</v>
      </c>
      <c r="M637" s="179">
        <v>250.00000000000003</v>
      </c>
      <c r="N637" s="179">
        <v>250.00000000000003</v>
      </c>
      <c r="O637" s="179">
        <v>250.00000000000003</v>
      </c>
      <c r="P637" s="179">
        <v>250.00000000000003</v>
      </c>
      <c r="Q637" s="179">
        <v>250.00000000000003</v>
      </c>
    </row>
    <row r="638" spans="1:17" ht="12.75">
      <c r="A638"/>
      <c r="B638" t="s">
        <v>1334</v>
      </c>
      <c r="C638" t="s">
        <v>88</v>
      </c>
      <c r="D638" t="s">
        <v>732</v>
      </c>
      <c r="E638" s="61"/>
      <c r="F638" s="61"/>
      <c r="G638" s="61"/>
      <c r="H638" s="179">
        <v>0</v>
      </c>
      <c r="I638" s="179">
        <v>200</v>
      </c>
      <c r="J638" s="179">
        <v>200</v>
      </c>
      <c r="K638" s="179">
        <v>200</v>
      </c>
      <c r="L638" s="179">
        <v>200</v>
      </c>
      <c r="M638" s="179">
        <v>200</v>
      </c>
      <c r="N638" s="179">
        <v>200</v>
      </c>
      <c r="O638" s="179">
        <v>200</v>
      </c>
      <c r="P638" s="179">
        <v>200</v>
      </c>
      <c r="Q638" s="179">
        <v>200</v>
      </c>
    </row>
    <row r="639" spans="1:17" ht="12.75">
      <c r="A639"/>
      <c r="B639" t="s">
        <v>1343</v>
      </c>
      <c r="C639" t="s">
        <v>64</v>
      </c>
      <c r="D639" t="s">
        <v>732</v>
      </c>
      <c r="E639" s="61"/>
      <c r="F639" s="61"/>
      <c r="G639" s="61"/>
      <c r="H639" s="179">
        <v>0</v>
      </c>
      <c r="I639" s="179">
        <v>100</v>
      </c>
      <c r="J639" s="179">
        <v>100</v>
      </c>
      <c r="K639" s="179">
        <v>100</v>
      </c>
      <c r="L639" s="179">
        <v>100</v>
      </c>
      <c r="M639" s="179">
        <v>100</v>
      </c>
      <c r="N639" s="179">
        <v>100</v>
      </c>
      <c r="O639" s="179">
        <v>100</v>
      </c>
      <c r="P639" s="179">
        <v>100</v>
      </c>
      <c r="Q639" s="179">
        <v>100</v>
      </c>
    </row>
    <row r="640" spans="1:17" ht="12.75">
      <c r="A640"/>
      <c r="B640" t="s">
        <v>1344</v>
      </c>
      <c r="C640" t="s">
        <v>66</v>
      </c>
      <c r="D640" t="s">
        <v>732</v>
      </c>
      <c r="E640" s="61"/>
      <c r="F640" s="61"/>
      <c r="G640" s="61"/>
      <c r="H640" s="179">
        <v>0</v>
      </c>
      <c r="I640" s="179">
        <v>0</v>
      </c>
      <c r="J640" s="179">
        <v>200</v>
      </c>
      <c r="K640" s="179">
        <v>200</v>
      </c>
      <c r="L640" s="179">
        <v>200</v>
      </c>
      <c r="M640" s="179">
        <v>200</v>
      </c>
      <c r="N640" s="179">
        <v>200</v>
      </c>
      <c r="O640" s="179">
        <v>200</v>
      </c>
      <c r="P640" s="179">
        <v>200</v>
      </c>
      <c r="Q640" s="179">
        <v>200</v>
      </c>
    </row>
    <row r="641" spans="1:17" ht="12.75">
      <c r="A641"/>
      <c r="B641" t="s">
        <v>1348</v>
      </c>
      <c r="C641" t="s">
        <v>66</v>
      </c>
      <c r="D641" t="s">
        <v>732</v>
      </c>
      <c r="E641" s="61"/>
      <c r="F641" s="61"/>
      <c r="G641" s="61"/>
      <c r="H641" s="179">
        <v>0</v>
      </c>
      <c r="I641" s="179">
        <v>0</v>
      </c>
      <c r="J641" s="179">
        <v>200</v>
      </c>
      <c r="K641" s="179">
        <v>200</v>
      </c>
      <c r="L641" s="179">
        <v>200</v>
      </c>
      <c r="M641" s="179">
        <v>200</v>
      </c>
      <c r="N641" s="179">
        <v>200</v>
      </c>
      <c r="O641" s="179">
        <v>200</v>
      </c>
      <c r="P641" s="179">
        <v>200</v>
      </c>
      <c r="Q641" s="179">
        <v>200</v>
      </c>
    </row>
    <row r="642" spans="1:17" ht="12.75">
      <c r="A642"/>
      <c r="B642" t="s">
        <v>1502</v>
      </c>
      <c r="C642" t="s">
        <v>65</v>
      </c>
      <c r="D642" t="s">
        <v>732</v>
      </c>
      <c r="E642" s="61"/>
      <c r="F642" s="61"/>
      <c r="G642" s="61"/>
      <c r="H642" s="179">
        <v>0</v>
      </c>
      <c r="I642" s="179">
        <v>0</v>
      </c>
      <c r="J642" s="179">
        <v>50</v>
      </c>
      <c r="K642" s="179">
        <v>50</v>
      </c>
      <c r="L642" s="179">
        <v>50</v>
      </c>
      <c r="M642" s="179">
        <v>50</v>
      </c>
      <c r="N642" s="179">
        <v>50</v>
      </c>
      <c r="O642" s="179">
        <v>50</v>
      </c>
      <c r="P642" s="179">
        <v>50</v>
      </c>
      <c r="Q642" s="179">
        <v>50</v>
      </c>
    </row>
    <row r="643" spans="1:17" ht="12.75">
      <c r="A643"/>
      <c r="B643" t="s">
        <v>1349</v>
      </c>
      <c r="C643" t="s">
        <v>72</v>
      </c>
      <c r="D643" t="s">
        <v>732</v>
      </c>
      <c r="E643" s="61"/>
      <c r="F643" s="61"/>
      <c r="G643" s="61"/>
      <c r="H643" s="179">
        <v>0</v>
      </c>
      <c r="I643" s="179">
        <v>0</v>
      </c>
      <c r="J643" s="179">
        <v>180</v>
      </c>
      <c r="K643" s="179">
        <v>180</v>
      </c>
      <c r="L643" s="179">
        <v>180</v>
      </c>
      <c r="M643" s="179">
        <v>180</v>
      </c>
      <c r="N643" s="179">
        <v>180</v>
      </c>
      <c r="O643" s="179">
        <v>180</v>
      </c>
      <c r="P643" s="179">
        <v>180</v>
      </c>
      <c r="Q643" s="179">
        <v>180</v>
      </c>
    </row>
    <row r="644" spans="1:17" ht="12.75">
      <c r="A644"/>
      <c r="B644" t="s">
        <v>1328</v>
      </c>
      <c r="C644" t="s">
        <v>216</v>
      </c>
      <c r="D644" t="s">
        <v>732</v>
      </c>
      <c r="E644" s="61"/>
      <c r="F644" s="61"/>
      <c r="G644" s="61"/>
      <c r="H644" s="179">
        <v>0</v>
      </c>
      <c r="I644" s="179">
        <v>0</v>
      </c>
      <c r="J644" s="179">
        <v>300</v>
      </c>
      <c r="K644" s="179">
        <v>300</v>
      </c>
      <c r="L644" s="179">
        <v>300</v>
      </c>
      <c r="M644" s="179">
        <v>300</v>
      </c>
      <c r="N644" s="179">
        <v>300</v>
      </c>
      <c r="O644" s="179">
        <v>300</v>
      </c>
      <c r="P644" s="179">
        <v>300</v>
      </c>
      <c r="Q644" s="179">
        <v>300</v>
      </c>
    </row>
    <row r="645" spans="1:17" ht="12.75">
      <c r="A645"/>
      <c r="B645" t="s">
        <v>1342</v>
      </c>
      <c r="C645" t="s">
        <v>176</v>
      </c>
      <c r="D645" t="s">
        <v>732</v>
      </c>
      <c r="E645" s="73"/>
      <c r="F645" s="73"/>
      <c r="G645" s="73"/>
      <c r="H645" s="179">
        <v>0</v>
      </c>
      <c r="I645" s="179">
        <v>100</v>
      </c>
      <c r="J645" s="179">
        <v>100</v>
      </c>
      <c r="K645" s="179">
        <v>100</v>
      </c>
      <c r="L645" s="179">
        <v>100</v>
      </c>
      <c r="M645" s="179">
        <v>100</v>
      </c>
      <c r="N645" s="179">
        <v>100</v>
      </c>
      <c r="O645" s="179">
        <v>100</v>
      </c>
      <c r="P645" s="179">
        <v>100</v>
      </c>
      <c r="Q645" s="179">
        <v>100</v>
      </c>
    </row>
    <row r="646" spans="1:17" ht="12.75">
      <c r="A646"/>
      <c r="B646" t="s">
        <v>1295</v>
      </c>
      <c r="C646" t="s">
        <v>49</v>
      </c>
      <c r="D646" t="s">
        <v>732</v>
      </c>
      <c r="H646" s="179">
        <v>0</v>
      </c>
      <c r="I646" s="179">
        <v>0</v>
      </c>
      <c r="J646" s="179">
        <v>249.00000000000003</v>
      </c>
      <c r="K646" s="179">
        <v>249.00000000000003</v>
      </c>
      <c r="L646" s="179">
        <v>249.00000000000003</v>
      </c>
      <c r="M646" s="179">
        <v>249.00000000000003</v>
      </c>
      <c r="N646" s="179">
        <v>249.00000000000003</v>
      </c>
      <c r="O646" s="179">
        <v>249.00000000000003</v>
      </c>
      <c r="P646" s="179">
        <v>249.00000000000003</v>
      </c>
      <c r="Q646" s="179">
        <v>249.00000000000003</v>
      </c>
    </row>
    <row r="647" spans="1:17" ht="12.75">
      <c r="A647"/>
      <c r="B647" t="s">
        <v>1296</v>
      </c>
      <c r="C647" t="s">
        <v>248</v>
      </c>
      <c r="D647" t="s">
        <v>732</v>
      </c>
      <c r="H647" s="179">
        <v>0</v>
      </c>
      <c r="I647" s="179">
        <v>148.5</v>
      </c>
      <c r="J647" s="179">
        <v>148.5</v>
      </c>
      <c r="K647" s="179">
        <v>148.5</v>
      </c>
      <c r="L647" s="179">
        <v>148.5</v>
      </c>
      <c r="M647" s="179">
        <v>148.5</v>
      </c>
      <c r="N647" s="179">
        <v>148.5</v>
      </c>
      <c r="O647" s="179">
        <v>148.5</v>
      </c>
      <c r="P647" s="179">
        <v>148.5</v>
      </c>
      <c r="Q647" s="179">
        <v>148.5</v>
      </c>
    </row>
    <row r="648" spans="1:17" ht="12.75">
      <c r="A648"/>
      <c r="B648" t="s">
        <v>1298</v>
      </c>
      <c r="C648" t="s">
        <v>173</v>
      </c>
      <c r="D648" t="s">
        <v>732</v>
      </c>
      <c r="H648" s="179">
        <v>0</v>
      </c>
      <c r="I648" s="179">
        <v>0</v>
      </c>
      <c r="J648" s="179">
        <v>250.00000000000003</v>
      </c>
      <c r="K648" s="179">
        <v>250.00000000000003</v>
      </c>
      <c r="L648" s="179">
        <v>250.00000000000003</v>
      </c>
      <c r="M648" s="179">
        <v>250.00000000000003</v>
      </c>
      <c r="N648" s="179">
        <v>250.00000000000003</v>
      </c>
      <c r="O648" s="179">
        <v>250.00000000000003</v>
      </c>
      <c r="P648" s="179">
        <v>250.00000000000003</v>
      </c>
      <c r="Q648" s="179">
        <v>250.00000000000003</v>
      </c>
    </row>
    <row r="649" spans="1:17" ht="12.75">
      <c r="A649"/>
      <c r="B649" t="s">
        <v>1294</v>
      </c>
      <c r="C649" t="s">
        <v>241</v>
      </c>
      <c r="D649" t="s">
        <v>732</v>
      </c>
      <c r="H649" s="179">
        <v>0</v>
      </c>
      <c r="I649" s="179">
        <v>0</v>
      </c>
      <c r="J649" s="179">
        <v>0</v>
      </c>
      <c r="K649" s="179">
        <v>200</v>
      </c>
      <c r="L649" s="179">
        <v>200</v>
      </c>
      <c r="M649" s="179">
        <v>200</v>
      </c>
      <c r="N649" s="179">
        <v>200</v>
      </c>
      <c r="O649" s="179">
        <v>200</v>
      </c>
      <c r="P649" s="179">
        <v>200</v>
      </c>
      <c r="Q649" s="179">
        <v>200</v>
      </c>
    </row>
    <row r="650" spans="1:17" ht="12.75">
      <c r="A650"/>
      <c r="B650" t="s">
        <v>1312</v>
      </c>
      <c r="C650" t="s">
        <v>219</v>
      </c>
      <c r="D650" t="s">
        <v>732</v>
      </c>
      <c r="H650" s="179">
        <v>0</v>
      </c>
      <c r="I650" s="179">
        <v>70</v>
      </c>
      <c r="J650" s="179">
        <v>70</v>
      </c>
      <c r="K650" s="179">
        <v>70</v>
      </c>
      <c r="L650" s="179">
        <v>70</v>
      </c>
      <c r="M650" s="179">
        <v>70</v>
      </c>
      <c r="N650" s="179">
        <v>70</v>
      </c>
      <c r="O650" s="179">
        <v>70</v>
      </c>
      <c r="P650" s="179">
        <v>70</v>
      </c>
      <c r="Q650" s="179">
        <v>70</v>
      </c>
    </row>
    <row r="651" spans="1:17" ht="12.75">
      <c r="A651"/>
      <c r="B651" t="s">
        <v>1300</v>
      </c>
      <c r="C651" t="s">
        <v>229</v>
      </c>
      <c r="D651" t="s">
        <v>732</v>
      </c>
      <c r="H651" s="179">
        <v>0</v>
      </c>
      <c r="I651" s="179">
        <v>0</v>
      </c>
      <c r="J651" s="179">
        <v>0</v>
      </c>
      <c r="K651" s="179">
        <v>500.00000000000006</v>
      </c>
      <c r="L651" s="179">
        <v>500.00000000000006</v>
      </c>
      <c r="M651" s="179">
        <v>500.00000000000006</v>
      </c>
      <c r="N651" s="179">
        <v>500.00000000000006</v>
      </c>
      <c r="O651" s="179">
        <v>500.00000000000006</v>
      </c>
      <c r="P651" s="179">
        <v>500.00000000000006</v>
      </c>
      <c r="Q651" s="179">
        <v>500.00000000000006</v>
      </c>
    </row>
    <row r="652" spans="1:17" ht="12.75">
      <c r="A652"/>
      <c r="B652" t="s">
        <v>1317</v>
      </c>
      <c r="C652" t="s">
        <v>226</v>
      </c>
      <c r="D652" t="s">
        <v>732</v>
      </c>
      <c r="H652" s="179">
        <v>0</v>
      </c>
      <c r="I652" s="179">
        <v>500.00000000000006</v>
      </c>
      <c r="J652" s="179">
        <v>500.00000000000006</v>
      </c>
      <c r="K652" s="179">
        <v>500.00000000000006</v>
      </c>
      <c r="L652" s="179">
        <v>500.00000000000006</v>
      </c>
      <c r="M652" s="179">
        <v>500.00000000000006</v>
      </c>
      <c r="N652" s="179">
        <v>500.00000000000006</v>
      </c>
      <c r="O652" s="179">
        <v>500.00000000000006</v>
      </c>
      <c r="P652" s="179">
        <v>500.00000000000006</v>
      </c>
      <c r="Q652" s="179">
        <v>500.00000000000006</v>
      </c>
    </row>
    <row r="653" spans="1:17" ht="12.75">
      <c r="A653"/>
      <c r="B653" t="s">
        <v>1330</v>
      </c>
      <c r="C653" t="s">
        <v>1331</v>
      </c>
      <c r="D653" t="s">
        <v>732</v>
      </c>
      <c r="H653" s="179">
        <v>0</v>
      </c>
      <c r="I653" s="179">
        <v>0</v>
      </c>
      <c r="J653" s="179">
        <v>0</v>
      </c>
      <c r="K653" s="179">
        <v>300</v>
      </c>
      <c r="L653" s="179">
        <v>300</v>
      </c>
      <c r="M653" s="179">
        <v>300</v>
      </c>
      <c r="N653" s="179">
        <v>300</v>
      </c>
      <c r="O653" s="179">
        <v>300</v>
      </c>
      <c r="P653" s="179">
        <v>300</v>
      </c>
      <c r="Q653" s="179">
        <v>300</v>
      </c>
    </row>
    <row r="654" spans="1:17" ht="12.75">
      <c r="A654"/>
      <c r="B654" t="s">
        <v>1309</v>
      </c>
      <c r="C654" t="s">
        <v>256</v>
      </c>
      <c r="D654" t="s">
        <v>732</v>
      </c>
      <c r="H654" s="179">
        <v>0</v>
      </c>
      <c r="I654" s="179">
        <v>400</v>
      </c>
      <c r="J654" s="179">
        <v>400</v>
      </c>
      <c r="K654" s="179">
        <v>400</v>
      </c>
      <c r="L654" s="179">
        <v>400</v>
      </c>
      <c r="M654" s="179">
        <v>400</v>
      </c>
      <c r="N654" s="179">
        <v>400</v>
      </c>
      <c r="O654" s="179">
        <v>400</v>
      </c>
      <c r="P654" s="179">
        <v>400</v>
      </c>
      <c r="Q654" s="179">
        <v>400</v>
      </c>
    </row>
    <row r="655" spans="1:17" ht="12.75">
      <c r="A655"/>
      <c r="B655" t="s">
        <v>1311</v>
      </c>
      <c r="C655" t="s">
        <v>216</v>
      </c>
      <c r="D655" t="s">
        <v>732</v>
      </c>
      <c r="H655" s="179">
        <v>0</v>
      </c>
      <c r="I655" s="179">
        <v>0</v>
      </c>
      <c r="J655" s="179">
        <v>0</v>
      </c>
      <c r="K655" s="179">
        <v>350</v>
      </c>
      <c r="L655" s="179">
        <v>350</v>
      </c>
      <c r="M655" s="179">
        <v>350</v>
      </c>
      <c r="N655" s="179">
        <v>350</v>
      </c>
      <c r="O655" s="179">
        <v>350</v>
      </c>
      <c r="P655" s="179">
        <v>350</v>
      </c>
      <c r="Q655" s="179">
        <v>350</v>
      </c>
    </row>
    <row r="656" spans="1:17" ht="12.75">
      <c r="A656"/>
      <c r="B656" t="s">
        <v>1304</v>
      </c>
      <c r="C656" t="s">
        <v>64</v>
      </c>
      <c r="D656" t="s">
        <v>732</v>
      </c>
      <c r="H656" s="179">
        <v>0</v>
      </c>
      <c r="I656" s="179">
        <v>150</v>
      </c>
      <c r="J656" s="179">
        <v>150</v>
      </c>
      <c r="K656" s="179">
        <v>150</v>
      </c>
      <c r="L656" s="179">
        <v>150</v>
      </c>
      <c r="M656" s="179">
        <v>150</v>
      </c>
      <c r="N656" s="179">
        <v>150</v>
      </c>
      <c r="O656" s="179">
        <v>150</v>
      </c>
      <c r="P656" s="179">
        <v>150</v>
      </c>
      <c r="Q656" s="179">
        <v>150</v>
      </c>
    </row>
    <row r="657" spans="1:17" ht="12.75">
      <c r="A657"/>
      <c r="B657" t="s">
        <v>1319</v>
      </c>
      <c r="C657" t="s">
        <v>1320</v>
      </c>
      <c r="D657" t="s">
        <v>732</v>
      </c>
      <c r="H657" s="179">
        <v>0</v>
      </c>
      <c r="I657" s="179">
        <v>609</v>
      </c>
      <c r="J657" s="179">
        <v>609</v>
      </c>
      <c r="K657" s="179">
        <v>609</v>
      </c>
      <c r="L657" s="179">
        <v>609</v>
      </c>
      <c r="M657" s="179">
        <v>609</v>
      </c>
      <c r="N657" s="179">
        <v>609</v>
      </c>
      <c r="O657" s="179">
        <v>609</v>
      </c>
      <c r="P657" s="179">
        <v>609</v>
      </c>
      <c r="Q657" s="179">
        <v>609</v>
      </c>
    </row>
    <row r="658" spans="1:17" ht="12.75">
      <c r="A658"/>
      <c r="B658" t="s">
        <v>1305</v>
      </c>
      <c r="C658" t="s">
        <v>165</v>
      </c>
      <c r="D658" t="s">
        <v>732</v>
      </c>
      <c r="H658" s="179">
        <v>0</v>
      </c>
      <c r="I658" s="179">
        <v>386.00000000000006</v>
      </c>
      <c r="J658" s="179">
        <v>386.00000000000006</v>
      </c>
      <c r="K658" s="179">
        <v>386.00000000000006</v>
      </c>
      <c r="L658" s="179">
        <v>386.00000000000006</v>
      </c>
      <c r="M658" s="179">
        <v>386.00000000000006</v>
      </c>
      <c r="N658" s="179">
        <v>386.00000000000006</v>
      </c>
      <c r="O658" s="179">
        <v>386.00000000000006</v>
      </c>
      <c r="P658" s="179">
        <v>386.00000000000006</v>
      </c>
      <c r="Q658" s="179">
        <v>386.00000000000006</v>
      </c>
    </row>
    <row r="659" spans="1:17" ht="12.75">
      <c r="A659"/>
      <c r="B659" t="s">
        <v>1301</v>
      </c>
      <c r="C659" t="s">
        <v>1302</v>
      </c>
      <c r="D659" t="s">
        <v>732</v>
      </c>
      <c r="H659" s="179">
        <v>0</v>
      </c>
      <c r="I659" s="179">
        <v>0</v>
      </c>
      <c r="J659" s="179">
        <v>2940</v>
      </c>
      <c r="K659" s="179">
        <v>2940</v>
      </c>
      <c r="L659" s="179">
        <v>2940</v>
      </c>
      <c r="M659" s="179">
        <v>2940</v>
      </c>
      <c r="N659" s="179">
        <v>2940</v>
      </c>
      <c r="O659" s="179">
        <v>2940</v>
      </c>
      <c r="P659" s="179">
        <v>2940</v>
      </c>
      <c r="Q659" s="179">
        <v>2940</v>
      </c>
    </row>
    <row r="660" spans="1:17" ht="12.75">
      <c r="A660"/>
      <c r="B660" t="s">
        <v>1321</v>
      </c>
      <c r="C660" t="s">
        <v>1322</v>
      </c>
      <c r="D660" t="s">
        <v>732</v>
      </c>
      <c r="H660" s="179">
        <v>0</v>
      </c>
      <c r="I660" s="179">
        <v>399.00000000000006</v>
      </c>
      <c r="J660" s="179">
        <v>399.00000000000006</v>
      </c>
      <c r="K660" s="179">
        <v>399.00000000000006</v>
      </c>
      <c r="L660" s="179">
        <v>399.00000000000006</v>
      </c>
      <c r="M660" s="179">
        <v>399.00000000000006</v>
      </c>
      <c r="N660" s="179">
        <v>399.00000000000006</v>
      </c>
      <c r="O660" s="179">
        <v>399.00000000000006</v>
      </c>
      <c r="P660" s="179">
        <v>399.00000000000006</v>
      </c>
      <c r="Q660" s="179">
        <v>399.00000000000006</v>
      </c>
    </row>
    <row r="661" spans="1:17" ht="12.75">
      <c r="A661"/>
      <c r="B661" t="s">
        <v>1313</v>
      </c>
      <c r="C661" t="s">
        <v>146</v>
      </c>
      <c r="D661" t="s">
        <v>732</v>
      </c>
      <c r="H661" s="179">
        <v>0</v>
      </c>
      <c r="I661" s="179">
        <v>135</v>
      </c>
      <c r="J661" s="179">
        <v>135</v>
      </c>
      <c r="K661" s="179">
        <v>135</v>
      </c>
      <c r="L661" s="179">
        <v>135</v>
      </c>
      <c r="M661" s="179">
        <v>135</v>
      </c>
      <c r="N661" s="179">
        <v>135</v>
      </c>
      <c r="O661" s="179">
        <v>135</v>
      </c>
      <c r="P661" s="179">
        <v>135</v>
      </c>
      <c r="Q661" s="179">
        <v>135</v>
      </c>
    </row>
    <row r="662" spans="1:17" ht="12.75">
      <c r="A662"/>
      <c r="B662" t="s">
        <v>1323</v>
      </c>
      <c r="C662" t="s">
        <v>205</v>
      </c>
      <c r="D662" t="s">
        <v>732</v>
      </c>
      <c r="H662" s="179">
        <v>0</v>
      </c>
      <c r="I662" s="179">
        <v>170</v>
      </c>
      <c r="J662" s="179">
        <v>170</v>
      </c>
      <c r="K662" s="179">
        <v>170</v>
      </c>
      <c r="L662" s="179">
        <v>170</v>
      </c>
      <c r="M662" s="179">
        <v>170</v>
      </c>
      <c r="N662" s="179">
        <v>170</v>
      </c>
      <c r="O662" s="179">
        <v>170</v>
      </c>
      <c r="P662" s="179">
        <v>170</v>
      </c>
      <c r="Q662" s="179">
        <v>170</v>
      </c>
    </row>
    <row r="663" spans="1:17" ht="12.75">
      <c r="A663"/>
      <c r="B663" t="s">
        <v>1303</v>
      </c>
      <c r="C663" t="s">
        <v>163</v>
      </c>
      <c r="D663" t="s">
        <v>732</v>
      </c>
      <c r="H663" s="179">
        <v>0</v>
      </c>
      <c r="I663" s="179">
        <v>1000.0000000000001</v>
      </c>
      <c r="J663" s="179">
        <v>1000.0000000000001</v>
      </c>
      <c r="K663" s="179">
        <v>1000.0000000000001</v>
      </c>
      <c r="L663" s="179">
        <v>1000.0000000000001</v>
      </c>
      <c r="M663" s="179">
        <v>1000.0000000000001</v>
      </c>
      <c r="N663" s="179">
        <v>1000.0000000000001</v>
      </c>
      <c r="O663" s="179">
        <v>1000.0000000000001</v>
      </c>
      <c r="P663" s="179">
        <v>1000.0000000000001</v>
      </c>
      <c r="Q663" s="179">
        <v>1000.0000000000001</v>
      </c>
    </row>
    <row r="664" spans="1:17" ht="12.75">
      <c r="A664"/>
      <c r="B664" t="s">
        <v>1327</v>
      </c>
      <c r="C664" t="s">
        <v>51</v>
      </c>
      <c r="D664" t="s">
        <v>732</v>
      </c>
      <c r="H664" s="179">
        <v>0</v>
      </c>
      <c r="I664" s="179">
        <v>200</v>
      </c>
      <c r="J664" s="179">
        <v>200</v>
      </c>
      <c r="K664" s="179">
        <v>200</v>
      </c>
      <c r="L664" s="179">
        <v>200</v>
      </c>
      <c r="M664" s="179">
        <v>200</v>
      </c>
      <c r="N664" s="179">
        <v>200</v>
      </c>
      <c r="O664" s="179">
        <v>200</v>
      </c>
      <c r="P664" s="179">
        <v>200</v>
      </c>
      <c r="Q664" s="179">
        <v>200</v>
      </c>
    </row>
    <row r="665" spans="1:17" ht="12.75">
      <c r="A665"/>
      <c r="B665" t="s">
        <v>1310</v>
      </c>
      <c r="C665" t="s">
        <v>193</v>
      </c>
      <c r="D665" t="s">
        <v>732</v>
      </c>
      <c r="H665" s="179">
        <v>0</v>
      </c>
      <c r="I665" s="179">
        <v>21</v>
      </c>
      <c r="J665" s="179">
        <v>21</v>
      </c>
      <c r="K665" s="179">
        <v>21</v>
      </c>
      <c r="L665" s="179">
        <v>21</v>
      </c>
      <c r="M665" s="179">
        <v>21</v>
      </c>
      <c r="N665" s="179">
        <v>21</v>
      </c>
      <c r="O665" s="179">
        <v>21</v>
      </c>
      <c r="P665" s="179">
        <v>21</v>
      </c>
      <c r="Q665" s="179">
        <v>21</v>
      </c>
    </row>
    <row r="666" spans="1:17" ht="12.75">
      <c r="A666"/>
      <c r="B666" t="s">
        <v>1306</v>
      </c>
      <c r="C666" t="s">
        <v>224</v>
      </c>
      <c r="D666" t="s">
        <v>732</v>
      </c>
      <c r="H666" s="179">
        <v>0</v>
      </c>
      <c r="I666" s="179">
        <v>36</v>
      </c>
      <c r="J666" s="179">
        <v>36</v>
      </c>
      <c r="K666" s="179">
        <v>36</v>
      </c>
      <c r="L666" s="179">
        <v>36</v>
      </c>
      <c r="M666" s="179">
        <v>36</v>
      </c>
      <c r="N666" s="179">
        <v>36</v>
      </c>
      <c r="O666" s="179">
        <v>36</v>
      </c>
      <c r="P666" s="179">
        <v>36</v>
      </c>
      <c r="Q666" s="179">
        <v>36</v>
      </c>
    </row>
    <row r="667" spans="1:17" ht="12.75">
      <c r="A667"/>
      <c r="B667" t="s">
        <v>1324</v>
      </c>
      <c r="C667" t="s">
        <v>49</v>
      </c>
      <c r="D667" t="s">
        <v>732</v>
      </c>
      <c r="H667" s="179">
        <v>0</v>
      </c>
      <c r="I667" s="179">
        <v>0</v>
      </c>
      <c r="J667" s="179">
        <v>249.00000000000003</v>
      </c>
      <c r="K667" s="179">
        <v>249.00000000000003</v>
      </c>
      <c r="L667" s="179">
        <v>249.00000000000003</v>
      </c>
      <c r="M667" s="179">
        <v>249.00000000000003</v>
      </c>
      <c r="N667" s="179">
        <v>249.00000000000003</v>
      </c>
      <c r="O667" s="179">
        <v>249.00000000000003</v>
      </c>
      <c r="P667" s="179">
        <v>249.00000000000003</v>
      </c>
      <c r="Q667" s="179">
        <v>249.00000000000003</v>
      </c>
    </row>
    <row r="668" spans="1:17" ht="12.75">
      <c r="A668"/>
      <c r="B668" t="s">
        <v>1307</v>
      </c>
      <c r="C668" t="s">
        <v>226</v>
      </c>
      <c r="D668" t="s">
        <v>732</v>
      </c>
      <c r="H668" s="179">
        <v>0</v>
      </c>
      <c r="I668" s="179">
        <v>80</v>
      </c>
      <c r="J668" s="179">
        <v>80</v>
      </c>
      <c r="K668" s="179">
        <v>80</v>
      </c>
      <c r="L668" s="179">
        <v>80</v>
      </c>
      <c r="M668" s="179">
        <v>80</v>
      </c>
      <c r="N668" s="179">
        <v>80</v>
      </c>
      <c r="O668" s="179">
        <v>80</v>
      </c>
      <c r="P668" s="179">
        <v>80</v>
      </c>
      <c r="Q668" s="179">
        <v>80</v>
      </c>
    </row>
    <row r="669" spans="1:17" ht="12.75">
      <c r="A669"/>
      <c r="B669" t="s">
        <v>1333</v>
      </c>
      <c r="C669" t="s">
        <v>226</v>
      </c>
      <c r="D669" t="s">
        <v>732</v>
      </c>
      <c r="H669" s="179">
        <v>0</v>
      </c>
      <c r="I669" s="179">
        <v>0</v>
      </c>
      <c r="J669" s="179">
        <v>219.99999999999997</v>
      </c>
      <c r="K669" s="179">
        <v>219.99999999999997</v>
      </c>
      <c r="L669" s="179">
        <v>219.99999999999997</v>
      </c>
      <c r="M669" s="179">
        <v>219.99999999999997</v>
      </c>
      <c r="N669" s="179">
        <v>219.99999999999997</v>
      </c>
      <c r="O669" s="179">
        <v>219.99999999999997</v>
      </c>
      <c r="P669" s="179">
        <v>219.99999999999997</v>
      </c>
      <c r="Q669" s="179">
        <v>219.99999999999997</v>
      </c>
    </row>
    <row r="670" spans="1:17" ht="12.75">
      <c r="A670"/>
      <c r="B670" t="s">
        <v>1326</v>
      </c>
      <c r="C670" t="s">
        <v>60</v>
      </c>
      <c r="D670" t="s">
        <v>732</v>
      </c>
      <c r="H670" s="179">
        <v>0</v>
      </c>
      <c r="I670" s="179">
        <v>0</v>
      </c>
      <c r="J670" s="179">
        <v>101</v>
      </c>
      <c r="K670" s="179">
        <v>101</v>
      </c>
      <c r="L670" s="179">
        <v>101</v>
      </c>
      <c r="M670" s="179">
        <v>101</v>
      </c>
      <c r="N670" s="179">
        <v>101</v>
      </c>
      <c r="O670" s="179">
        <v>101</v>
      </c>
      <c r="P670" s="179">
        <v>101</v>
      </c>
      <c r="Q670" s="179">
        <v>101</v>
      </c>
    </row>
    <row r="671" spans="1:17" ht="12.75">
      <c r="A671"/>
      <c r="B671" t="s">
        <v>1308</v>
      </c>
      <c r="C671" t="s">
        <v>222</v>
      </c>
      <c r="D671" t="s">
        <v>732</v>
      </c>
      <c r="H671" s="179">
        <v>0</v>
      </c>
      <c r="I671" s="179">
        <v>60</v>
      </c>
      <c r="J671" s="179">
        <v>60</v>
      </c>
      <c r="K671" s="179">
        <v>60</v>
      </c>
      <c r="L671" s="179">
        <v>60</v>
      </c>
      <c r="M671" s="179">
        <v>60</v>
      </c>
      <c r="N671" s="179">
        <v>60</v>
      </c>
      <c r="O671" s="179">
        <v>60</v>
      </c>
      <c r="P671" s="179">
        <v>60</v>
      </c>
      <c r="Q671" s="179">
        <v>60</v>
      </c>
    </row>
    <row r="672" spans="1:17" ht="12.75">
      <c r="A672"/>
      <c r="B672" t="s">
        <v>1314</v>
      </c>
      <c r="C672" t="s">
        <v>65</v>
      </c>
      <c r="D672" t="s">
        <v>732</v>
      </c>
      <c r="H672" s="179">
        <v>0</v>
      </c>
      <c r="I672" s="179">
        <v>30.4</v>
      </c>
      <c r="J672" s="179">
        <v>30.4</v>
      </c>
      <c r="K672" s="179">
        <v>30.4</v>
      </c>
      <c r="L672" s="179">
        <v>30.4</v>
      </c>
      <c r="M672" s="179">
        <v>30.4</v>
      </c>
      <c r="N672" s="179">
        <v>30.4</v>
      </c>
      <c r="O672" s="179">
        <v>30.4</v>
      </c>
      <c r="P672" s="179">
        <v>30.4</v>
      </c>
      <c r="Q672" s="179">
        <v>30.4</v>
      </c>
    </row>
    <row r="673" spans="1:17" ht="12.75">
      <c r="A673"/>
      <c r="B673" t="s">
        <v>1339</v>
      </c>
      <c r="C673" t="s">
        <v>65</v>
      </c>
      <c r="D673" t="s">
        <v>732</v>
      </c>
      <c r="H673" s="179">
        <v>0</v>
      </c>
      <c r="I673" s="179">
        <v>19.2</v>
      </c>
      <c r="J673" s="179">
        <v>19.2</v>
      </c>
      <c r="K673" s="179">
        <v>19.2</v>
      </c>
      <c r="L673" s="179">
        <v>19.2</v>
      </c>
      <c r="M673" s="179">
        <v>19.2</v>
      </c>
      <c r="N673" s="179">
        <v>19.2</v>
      </c>
      <c r="O673" s="179">
        <v>19.2</v>
      </c>
      <c r="P673" s="179">
        <v>19.2</v>
      </c>
      <c r="Q673" s="179">
        <v>19.2</v>
      </c>
    </row>
    <row r="674" spans="1:17" ht="12.75">
      <c r="A674"/>
      <c r="B674" t="s">
        <v>1299</v>
      </c>
      <c r="C674" t="s">
        <v>215</v>
      </c>
      <c r="D674" t="s">
        <v>732</v>
      </c>
      <c r="H674" s="179">
        <v>0</v>
      </c>
      <c r="I674" s="179">
        <v>0</v>
      </c>
      <c r="J674" s="179">
        <v>0</v>
      </c>
      <c r="K674" s="179">
        <v>150</v>
      </c>
      <c r="L674" s="179">
        <v>150</v>
      </c>
      <c r="M674" s="179">
        <v>150</v>
      </c>
      <c r="N674" s="179">
        <v>150</v>
      </c>
      <c r="O674" s="179">
        <v>150</v>
      </c>
      <c r="P674" s="179">
        <v>150</v>
      </c>
      <c r="Q674" s="179">
        <v>150</v>
      </c>
    </row>
    <row r="675" spans="1:17" ht="12.75">
      <c r="A675"/>
      <c r="B675" t="s">
        <v>1335</v>
      </c>
      <c r="C675" t="s">
        <v>256</v>
      </c>
      <c r="D675" t="s">
        <v>732</v>
      </c>
      <c r="H675" s="179">
        <v>0</v>
      </c>
      <c r="I675" s="179">
        <v>200</v>
      </c>
      <c r="J675" s="179">
        <v>200</v>
      </c>
      <c r="K675" s="179">
        <v>200</v>
      </c>
      <c r="L675" s="179">
        <v>200</v>
      </c>
      <c r="M675" s="179">
        <v>200</v>
      </c>
      <c r="N675" s="179">
        <v>200</v>
      </c>
      <c r="O675" s="179">
        <v>200</v>
      </c>
      <c r="P675" s="179">
        <v>200</v>
      </c>
      <c r="Q675" s="179">
        <v>200</v>
      </c>
    </row>
    <row r="676" spans="1:17" ht="12.75">
      <c r="A676"/>
      <c r="B676" t="s">
        <v>1340</v>
      </c>
      <c r="C676" t="s">
        <v>77</v>
      </c>
      <c r="D676" t="s">
        <v>732</v>
      </c>
      <c r="H676" s="179">
        <v>0</v>
      </c>
      <c r="I676" s="179">
        <v>400</v>
      </c>
      <c r="J676" s="179">
        <v>400</v>
      </c>
      <c r="K676" s="179">
        <v>400</v>
      </c>
      <c r="L676" s="179">
        <v>400</v>
      </c>
      <c r="M676" s="179">
        <v>400</v>
      </c>
      <c r="N676" s="179">
        <v>400</v>
      </c>
      <c r="O676" s="179">
        <v>400</v>
      </c>
      <c r="P676" s="179">
        <v>400</v>
      </c>
      <c r="Q676" s="179">
        <v>400</v>
      </c>
    </row>
    <row r="677" spans="1:17" ht="12.75">
      <c r="A677"/>
      <c r="B677" t="s">
        <v>1315</v>
      </c>
      <c r="C677" t="s">
        <v>253</v>
      </c>
      <c r="D677" t="s">
        <v>732</v>
      </c>
      <c r="H677" s="179">
        <v>0</v>
      </c>
      <c r="I677" s="179">
        <v>200</v>
      </c>
      <c r="J677" s="179">
        <v>200</v>
      </c>
      <c r="K677" s="179">
        <v>200</v>
      </c>
      <c r="L677" s="179">
        <v>200</v>
      </c>
      <c r="M677" s="179">
        <v>200</v>
      </c>
      <c r="N677" s="179">
        <v>200</v>
      </c>
      <c r="O677" s="179">
        <v>200</v>
      </c>
      <c r="P677" s="179">
        <v>200</v>
      </c>
      <c r="Q677" s="179">
        <v>200</v>
      </c>
    </row>
    <row r="678" spans="1:17" ht="12.75">
      <c r="A678"/>
      <c r="B678" t="s">
        <v>1337</v>
      </c>
      <c r="C678" t="s">
        <v>245</v>
      </c>
      <c r="D678" t="s">
        <v>732</v>
      </c>
      <c r="H678" s="179">
        <v>0</v>
      </c>
      <c r="I678" s="179">
        <v>201</v>
      </c>
      <c r="J678" s="179">
        <v>201</v>
      </c>
      <c r="K678" s="179">
        <v>201</v>
      </c>
      <c r="L678" s="179">
        <v>201</v>
      </c>
      <c r="M678" s="179">
        <v>201</v>
      </c>
      <c r="N678" s="179">
        <v>201</v>
      </c>
      <c r="O678" s="179">
        <v>201</v>
      </c>
      <c r="P678" s="179">
        <v>201</v>
      </c>
      <c r="Q678" s="179">
        <v>201</v>
      </c>
    </row>
    <row r="679" spans="1:17" ht="12.75">
      <c r="A679"/>
      <c r="B679" t="s">
        <v>1341</v>
      </c>
      <c r="C679" t="s">
        <v>66</v>
      </c>
      <c r="D679" t="s">
        <v>732</v>
      </c>
      <c r="H679" s="179">
        <v>0</v>
      </c>
      <c r="I679" s="179">
        <v>300</v>
      </c>
      <c r="J679" s="179">
        <v>300</v>
      </c>
      <c r="K679" s="179">
        <v>300</v>
      </c>
      <c r="L679" s="179">
        <v>300</v>
      </c>
      <c r="M679" s="179">
        <v>300</v>
      </c>
      <c r="N679" s="179">
        <v>300</v>
      </c>
      <c r="O679" s="179">
        <v>300</v>
      </c>
      <c r="P679" s="179">
        <v>300</v>
      </c>
      <c r="Q679" s="179">
        <v>300</v>
      </c>
    </row>
    <row r="680" spans="1:17" ht="12.75">
      <c r="A680"/>
      <c r="B680" t="s">
        <v>1338</v>
      </c>
      <c r="C680" t="s">
        <v>1320</v>
      </c>
      <c r="D680" t="s">
        <v>732</v>
      </c>
      <c r="H680" s="179">
        <v>0</v>
      </c>
      <c r="I680" s="179">
        <v>600</v>
      </c>
      <c r="J680" s="179">
        <v>600</v>
      </c>
      <c r="K680" s="179">
        <v>600</v>
      </c>
      <c r="L680" s="179">
        <v>600</v>
      </c>
      <c r="M680" s="179">
        <v>600</v>
      </c>
      <c r="N680" s="179">
        <v>600</v>
      </c>
      <c r="O680" s="179">
        <v>600</v>
      </c>
      <c r="P680" s="179">
        <v>600</v>
      </c>
      <c r="Q680" s="179">
        <v>600</v>
      </c>
    </row>
    <row r="681" spans="1:17" ht="12.75">
      <c r="A681"/>
      <c r="B681" t="s">
        <v>1329</v>
      </c>
      <c r="C681" t="s">
        <v>78</v>
      </c>
      <c r="D681" t="s">
        <v>732</v>
      </c>
      <c r="H681" s="179">
        <v>0</v>
      </c>
      <c r="I681" s="179">
        <v>149</v>
      </c>
      <c r="J681" s="179">
        <v>149</v>
      </c>
      <c r="K681" s="179">
        <v>149</v>
      </c>
      <c r="L681" s="179">
        <v>149</v>
      </c>
      <c r="M681" s="179">
        <v>149</v>
      </c>
      <c r="N681" s="179">
        <v>149</v>
      </c>
      <c r="O681" s="179">
        <v>149</v>
      </c>
      <c r="P681" s="179">
        <v>149</v>
      </c>
      <c r="Q681" s="179">
        <v>149</v>
      </c>
    </row>
    <row r="682" spans="1:17" ht="12.75">
      <c r="A682"/>
      <c r="B682" t="s">
        <v>1378</v>
      </c>
      <c r="C682" t="s">
        <v>238</v>
      </c>
      <c r="D682" t="s">
        <v>732</v>
      </c>
      <c r="H682" s="179">
        <v>0</v>
      </c>
      <c r="I682" s="179">
        <v>161</v>
      </c>
      <c r="J682" s="179">
        <v>161</v>
      </c>
      <c r="K682" s="179">
        <v>161</v>
      </c>
      <c r="L682" s="179">
        <v>161</v>
      </c>
      <c r="M682" s="179">
        <v>161</v>
      </c>
      <c r="N682" s="179">
        <v>161</v>
      </c>
      <c r="O682" s="179">
        <v>161</v>
      </c>
      <c r="P682" s="179">
        <v>161</v>
      </c>
      <c r="Q682" s="179">
        <v>161</v>
      </c>
    </row>
    <row r="683" spans="1:17" ht="12.75">
      <c r="A683"/>
      <c r="B683" t="s">
        <v>1336</v>
      </c>
      <c r="C683" t="s">
        <v>61</v>
      </c>
      <c r="D683" t="s">
        <v>732</v>
      </c>
      <c r="H683" s="179">
        <v>0</v>
      </c>
      <c r="I683" s="179">
        <v>165</v>
      </c>
      <c r="J683" s="179">
        <v>165</v>
      </c>
      <c r="K683" s="179">
        <v>165</v>
      </c>
      <c r="L683" s="179">
        <v>165</v>
      </c>
      <c r="M683" s="179">
        <v>165</v>
      </c>
      <c r="N683" s="179">
        <v>165</v>
      </c>
      <c r="O683" s="179">
        <v>165</v>
      </c>
      <c r="P683" s="179">
        <v>165</v>
      </c>
      <c r="Q683" s="179">
        <v>165</v>
      </c>
    </row>
    <row r="684" spans="1:17" ht="12.75">
      <c r="A684"/>
      <c r="B684" t="s">
        <v>1332</v>
      </c>
      <c r="C684" t="s">
        <v>223</v>
      </c>
      <c r="D684" t="s">
        <v>732</v>
      </c>
      <c r="H684" s="179">
        <v>0</v>
      </c>
      <c r="I684" s="179">
        <v>149</v>
      </c>
      <c r="J684" s="179">
        <v>149</v>
      </c>
      <c r="K684" s="179">
        <v>149</v>
      </c>
      <c r="L684" s="179">
        <v>149</v>
      </c>
      <c r="M684" s="179">
        <v>149</v>
      </c>
      <c r="N684" s="179">
        <v>149</v>
      </c>
      <c r="O684" s="179">
        <v>149</v>
      </c>
      <c r="P684" s="179">
        <v>149</v>
      </c>
      <c r="Q684" s="179">
        <v>149</v>
      </c>
    </row>
    <row r="685" spans="1:17" ht="12.75">
      <c r="A685"/>
      <c r="B685" t="s">
        <v>1379</v>
      </c>
      <c r="C685" t="s">
        <v>223</v>
      </c>
      <c r="D685" t="s">
        <v>732</v>
      </c>
      <c r="H685" s="179">
        <v>0</v>
      </c>
      <c r="I685" s="179">
        <v>240</v>
      </c>
      <c r="J685" s="179">
        <v>240</v>
      </c>
      <c r="K685" s="179">
        <v>240</v>
      </c>
      <c r="L685" s="179">
        <v>240</v>
      </c>
      <c r="M685" s="179">
        <v>240</v>
      </c>
      <c r="N685" s="179">
        <v>240</v>
      </c>
      <c r="O685" s="179">
        <v>240</v>
      </c>
      <c r="P685" s="179">
        <v>240</v>
      </c>
      <c r="Q685" s="179">
        <v>240</v>
      </c>
    </row>
    <row r="686" spans="1:17" ht="12.75">
      <c r="A686"/>
      <c r="B686" t="s">
        <v>1380</v>
      </c>
      <c r="C686" t="s">
        <v>61</v>
      </c>
      <c r="D686" t="s">
        <v>732</v>
      </c>
      <c r="H686" s="179">
        <v>0</v>
      </c>
      <c r="I686" s="179">
        <v>0</v>
      </c>
      <c r="J686" s="179">
        <v>78</v>
      </c>
      <c r="K686" s="179">
        <v>78</v>
      </c>
      <c r="L686" s="179">
        <v>78</v>
      </c>
      <c r="M686" s="179">
        <v>78</v>
      </c>
      <c r="N686" s="179">
        <v>78</v>
      </c>
      <c r="O686" s="179">
        <v>78</v>
      </c>
      <c r="P686" s="179">
        <v>78</v>
      </c>
      <c r="Q686" s="179">
        <v>78</v>
      </c>
    </row>
    <row r="687" spans="1:17" ht="12.75">
      <c r="A687"/>
      <c r="B687" t="s">
        <v>1503</v>
      </c>
      <c r="C687" t="s">
        <v>39</v>
      </c>
      <c r="D687" t="s">
        <v>732</v>
      </c>
      <c r="H687" s="179">
        <v>0</v>
      </c>
      <c r="I687" s="179">
        <v>94</v>
      </c>
      <c r="J687" s="179">
        <v>94</v>
      </c>
      <c r="K687" s="179">
        <v>94</v>
      </c>
      <c r="L687" s="179">
        <v>94</v>
      </c>
      <c r="M687" s="179">
        <v>94</v>
      </c>
      <c r="N687" s="179">
        <v>94</v>
      </c>
      <c r="O687" s="179">
        <v>94</v>
      </c>
      <c r="P687" s="179">
        <v>94</v>
      </c>
      <c r="Q687" s="179">
        <v>94</v>
      </c>
    </row>
    <row r="688" spans="1:17" ht="12.75">
      <c r="A688"/>
      <c r="B688" t="s">
        <v>1504</v>
      </c>
      <c r="C688" t="s">
        <v>65</v>
      </c>
      <c r="D688" t="s">
        <v>732</v>
      </c>
      <c r="H688" s="179">
        <v>0</v>
      </c>
      <c r="I688" s="179">
        <v>200</v>
      </c>
      <c r="J688" s="179">
        <v>200</v>
      </c>
      <c r="K688" s="179">
        <v>200</v>
      </c>
      <c r="L688" s="179">
        <v>200</v>
      </c>
      <c r="M688" s="179">
        <v>200</v>
      </c>
      <c r="N688" s="179">
        <v>200</v>
      </c>
      <c r="O688" s="179">
        <v>200</v>
      </c>
      <c r="P688" s="179">
        <v>200</v>
      </c>
      <c r="Q688" s="179">
        <v>200</v>
      </c>
    </row>
    <row r="689" spans="1:17" ht="12.75">
      <c r="A689"/>
      <c r="B689" t="s">
        <v>1505</v>
      </c>
      <c r="C689" t="s">
        <v>705</v>
      </c>
      <c r="D689" t="s">
        <v>732</v>
      </c>
      <c r="H689" s="179">
        <v>0</v>
      </c>
      <c r="I689" s="179">
        <v>0</v>
      </c>
      <c r="J689" s="179">
        <v>72</v>
      </c>
      <c r="K689" s="179">
        <v>72</v>
      </c>
      <c r="L689" s="179">
        <v>72</v>
      </c>
      <c r="M689" s="179">
        <v>72</v>
      </c>
      <c r="N689" s="179">
        <v>72</v>
      </c>
      <c r="O689" s="179">
        <v>72</v>
      </c>
      <c r="P689" s="179">
        <v>72</v>
      </c>
      <c r="Q689" s="179">
        <v>72</v>
      </c>
    </row>
    <row r="690" spans="1:17" ht="12.75">
      <c r="A690"/>
      <c r="B690" t="s">
        <v>1506</v>
      </c>
      <c r="C690" t="s">
        <v>258</v>
      </c>
      <c r="D690" t="s">
        <v>732</v>
      </c>
      <c r="H690" s="179">
        <v>0</v>
      </c>
      <c r="I690" s="179">
        <v>0</v>
      </c>
      <c r="J690" s="179">
        <v>0</v>
      </c>
      <c r="K690" s="179">
        <v>50</v>
      </c>
      <c r="L690" s="179">
        <v>50</v>
      </c>
      <c r="M690" s="179">
        <v>50</v>
      </c>
      <c r="N690" s="179">
        <v>50</v>
      </c>
      <c r="O690" s="179">
        <v>50</v>
      </c>
      <c r="P690" s="179">
        <v>50</v>
      </c>
      <c r="Q690" s="179">
        <v>50</v>
      </c>
    </row>
    <row r="691" spans="1:17" ht="12.75">
      <c r="A691"/>
      <c r="B691" t="s">
        <v>1507</v>
      </c>
      <c r="C691" t="s">
        <v>258</v>
      </c>
      <c r="D691" t="s">
        <v>732</v>
      </c>
      <c r="H691" s="179">
        <v>0</v>
      </c>
      <c r="I691" s="179">
        <v>0</v>
      </c>
      <c r="J691" s="179">
        <v>150</v>
      </c>
      <c r="K691" s="179">
        <v>150</v>
      </c>
      <c r="L691" s="179">
        <v>150</v>
      </c>
      <c r="M691" s="179">
        <v>150</v>
      </c>
      <c r="N691" s="179">
        <v>150</v>
      </c>
      <c r="O691" s="179">
        <v>150</v>
      </c>
      <c r="P691" s="179">
        <v>150</v>
      </c>
      <c r="Q691" s="179">
        <v>150</v>
      </c>
    </row>
    <row r="692" spans="1:17" ht="12.75">
      <c r="A692"/>
      <c r="B692" t="s">
        <v>1508</v>
      </c>
      <c r="C692" t="s">
        <v>77</v>
      </c>
      <c r="D692" t="s">
        <v>732</v>
      </c>
      <c r="H692" s="179">
        <v>0</v>
      </c>
      <c r="I692" s="179">
        <v>0</v>
      </c>
      <c r="J692" s="179">
        <v>0</v>
      </c>
      <c r="K692" s="179">
        <v>50</v>
      </c>
      <c r="L692" s="179">
        <v>50</v>
      </c>
      <c r="M692" s="179">
        <v>50</v>
      </c>
      <c r="N692" s="179">
        <v>50</v>
      </c>
      <c r="O692" s="179">
        <v>50</v>
      </c>
      <c r="P692" s="179">
        <v>50</v>
      </c>
      <c r="Q692" s="179">
        <v>50</v>
      </c>
    </row>
    <row r="693" spans="1:17" ht="12.75">
      <c r="A693"/>
      <c r="B693" t="s">
        <v>1509</v>
      </c>
      <c r="C693" t="s">
        <v>77</v>
      </c>
      <c r="D693" t="s">
        <v>732</v>
      </c>
      <c r="H693" s="179">
        <v>0</v>
      </c>
      <c r="I693" s="179">
        <v>0</v>
      </c>
      <c r="J693" s="179">
        <v>100</v>
      </c>
      <c r="K693" s="179">
        <v>100</v>
      </c>
      <c r="L693" s="179">
        <v>100</v>
      </c>
      <c r="M693" s="179">
        <v>100</v>
      </c>
      <c r="N693" s="179">
        <v>100</v>
      </c>
      <c r="O693" s="179">
        <v>100</v>
      </c>
      <c r="P693" s="179">
        <v>100</v>
      </c>
      <c r="Q693" s="179">
        <v>100</v>
      </c>
    </row>
    <row r="694" spans="1:17" ht="12.75">
      <c r="A694"/>
      <c r="B694" t="s">
        <v>1510</v>
      </c>
      <c r="C694" t="s">
        <v>222</v>
      </c>
      <c r="D694" t="s">
        <v>732</v>
      </c>
      <c r="H694" s="179">
        <v>0</v>
      </c>
      <c r="I694" s="179">
        <v>106</v>
      </c>
      <c r="J694" s="179">
        <v>106</v>
      </c>
      <c r="K694" s="179">
        <v>106</v>
      </c>
      <c r="L694" s="179">
        <v>106</v>
      </c>
      <c r="M694" s="179">
        <v>106</v>
      </c>
      <c r="N694" s="179">
        <v>106</v>
      </c>
      <c r="O694" s="179">
        <v>106</v>
      </c>
      <c r="P694" s="179">
        <v>106</v>
      </c>
      <c r="Q694" s="179">
        <v>106</v>
      </c>
    </row>
    <row r="695" spans="1:17" ht="12.75">
      <c r="A695"/>
      <c r="B695" t="s">
        <v>1511</v>
      </c>
      <c r="C695" t="s">
        <v>264</v>
      </c>
      <c r="D695" t="s">
        <v>732</v>
      </c>
      <c r="H695" s="179">
        <v>0</v>
      </c>
      <c r="I695" s="179">
        <v>92</v>
      </c>
      <c r="J695" s="179">
        <v>92</v>
      </c>
      <c r="K695" s="179">
        <v>92</v>
      </c>
      <c r="L695" s="179">
        <v>92</v>
      </c>
      <c r="M695" s="179">
        <v>92</v>
      </c>
      <c r="N695" s="179">
        <v>92</v>
      </c>
      <c r="O695" s="179">
        <v>92</v>
      </c>
      <c r="P695" s="179">
        <v>92</v>
      </c>
      <c r="Q695" s="179">
        <v>92</v>
      </c>
    </row>
    <row r="696" spans="1:17" ht="12.75">
      <c r="A696"/>
      <c r="B696" t="s">
        <v>1512</v>
      </c>
      <c r="C696" t="s">
        <v>1302</v>
      </c>
      <c r="D696" t="s">
        <v>732</v>
      </c>
      <c r="H696" s="179">
        <v>0</v>
      </c>
      <c r="I696" s="179">
        <v>0</v>
      </c>
      <c r="J696" s="179">
        <v>0</v>
      </c>
      <c r="K696" s="179">
        <v>200</v>
      </c>
      <c r="L696" s="179">
        <v>200</v>
      </c>
      <c r="M696" s="179">
        <v>200</v>
      </c>
      <c r="N696" s="179">
        <v>200</v>
      </c>
      <c r="O696" s="179">
        <v>200</v>
      </c>
      <c r="P696" s="179">
        <v>200</v>
      </c>
      <c r="Q696" s="179">
        <v>200</v>
      </c>
    </row>
    <row r="697" spans="1:17" ht="12.75">
      <c r="A697"/>
      <c r="B697" t="s">
        <v>1513</v>
      </c>
      <c r="C697" t="s">
        <v>1302</v>
      </c>
      <c r="D697" t="s">
        <v>732</v>
      </c>
      <c r="H697" s="179">
        <v>0</v>
      </c>
      <c r="I697" s="179">
        <v>0</v>
      </c>
      <c r="J697" s="179">
        <v>0</v>
      </c>
      <c r="K697" s="179">
        <v>0</v>
      </c>
      <c r="L697" s="179">
        <v>200</v>
      </c>
      <c r="M697" s="179">
        <v>200</v>
      </c>
      <c r="N697" s="179">
        <v>200</v>
      </c>
      <c r="O697" s="179">
        <v>200</v>
      </c>
      <c r="P697" s="179">
        <v>200</v>
      </c>
      <c r="Q697" s="179">
        <v>200</v>
      </c>
    </row>
    <row r="698" spans="1:17" ht="12.75">
      <c r="A698"/>
      <c r="B698" t="s">
        <v>1514</v>
      </c>
      <c r="C698" t="s">
        <v>1302</v>
      </c>
      <c r="D698" t="s">
        <v>732</v>
      </c>
      <c r="H698" s="179">
        <v>0</v>
      </c>
      <c r="I698" s="179">
        <v>0</v>
      </c>
      <c r="J698" s="179">
        <v>0</v>
      </c>
      <c r="K698" s="179">
        <v>0</v>
      </c>
      <c r="L698" s="179">
        <v>0</v>
      </c>
      <c r="M698" s="179">
        <v>350</v>
      </c>
      <c r="N698" s="179">
        <v>350</v>
      </c>
      <c r="O698" s="179">
        <v>350</v>
      </c>
      <c r="P698" s="179">
        <v>350</v>
      </c>
      <c r="Q698" s="179">
        <v>350</v>
      </c>
    </row>
    <row r="699" spans="1:17" ht="12.75">
      <c r="A699"/>
      <c r="B699" t="s">
        <v>1350</v>
      </c>
      <c r="C699" t="s">
        <v>146</v>
      </c>
      <c r="D699" t="s">
        <v>732</v>
      </c>
      <c r="H699" s="179">
        <v>0</v>
      </c>
      <c r="I699" s="179">
        <v>0</v>
      </c>
      <c r="J699" s="179">
        <v>1100</v>
      </c>
      <c r="K699" s="179">
        <v>1100</v>
      </c>
      <c r="L699" s="179">
        <v>1100</v>
      </c>
      <c r="M699" s="179">
        <v>1100</v>
      </c>
      <c r="N699" s="179">
        <v>1100</v>
      </c>
      <c r="O699" s="179">
        <v>1100</v>
      </c>
      <c r="P699" s="179">
        <v>1100</v>
      </c>
      <c r="Q699" s="179">
        <v>1100</v>
      </c>
    </row>
    <row r="700" spans="1:17" ht="12.75">
      <c r="A700"/>
      <c r="B700" t="s">
        <v>1351</v>
      </c>
      <c r="C700" t="s">
        <v>1258</v>
      </c>
      <c r="D700" t="s">
        <v>732</v>
      </c>
      <c r="H700" s="179">
        <v>0</v>
      </c>
      <c r="I700" s="179">
        <v>0</v>
      </c>
      <c r="J700" s="179">
        <v>500.00000000000006</v>
      </c>
      <c r="K700" s="179">
        <v>500.00000000000006</v>
      </c>
      <c r="L700" s="179">
        <v>500.00000000000006</v>
      </c>
      <c r="M700" s="179">
        <v>500.00000000000006</v>
      </c>
      <c r="N700" s="179">
        <v>500.00000000000006</v>
      </c>
      <c r="O700" s="179">
        <v>500.00000000000006</v>
      </c>
      <c r="P700" s="179">
        <v>500.00000000000006</v>
      </c>
      <c r="Q700" s="179">
        <v>500.00000000000006</v>
      </c>
    </row>
    <row r="701" spans="1:17" ht="12.75">
      <c r="A701"/>
      <c r="B701" t="s">
        <v>1382</v>
      </c>
      <c r="C701" t="s">
        <v>1387</v>
      </c>
      <c r="D701" t="s">
        <v>732</v>
      </c>
      <c r="H701" s="179">
        <v>0</v>
      </c>
      <c r="I701" s="179">
        <v>0</v>
      </c>
      <c r="J701" s="179">
        <v>400</v>
      </c>
      <c r="K701" s="179">
        <v>400</v>
      </c>
      <c r="L701" s="179">
        <v>400</v>
      </c>
      <c r="M701" s="179">
        <v>400</v>
      </c>
      <c r="N701" s="179">
        <v>400</v>
      </c>
      <c r="O701" s="179">
        <v>400</v>
      </c>
      <c r="P701" s="179">
        <v>400</v>
      </c>
      <c r="Q701" s="179">
        <v>400</v>
      </c>
    </row>
    <row r="702" spans="1:17" ht="12.75">
      <c r="A702"/>
      <c r="B702" t="s">
        <v>1383</v>
      </c>
      <c r="C702" t="s">
        <v>1258</v>
      </c>
      <c r="D702" t="s">
        <v>732</v>
      </c>
      <c r="H702" s="179">
        <v>0</v>
      </c>
      <c r="I702" s="179">
        <v>0</v>
      </c>
      <c r="J702" s="179">
        <v>200</v>
      </c>
      <c r="K702" s="179">
        <v>200</v>
      </c>
      <c r="L702" s="179">
        <v>200</v>
      </c>
      <c r="M702" s="179">
        <v>200</v>
      </c>
      <c r="N702" s="179">
        <v>200</v>
      </c>
      <c r="O702" s="179">
        <v>200</v>
      </c>
      <c r="P702" s="179">
        <v>200</v>
      </c>
      <c r="Q702" s="179">
        <v>200</v>
      </c>
    </row>
    <row r="703" spans="1:17" ht="12.75">
      <c r="A703"/>
      <c r="B703" t="s">
        <v>1352</v>
      </c>
      <c r="C703" t="s">
        <v>1353</v>
      </c>
      <c r="D703" t="s">
        <v>732</v>
      </c>
      <c r="H703" s="179">
        <v>0</v>
      </c>
      <c r="I703" s="179">
        <v>0</v>
      </c>
      <c r="J703" s="179">
        <v>500.00000000000006</v>
      </c>
      <c r="K703" s="179">
        <v>500.00000000000006</v>
      </c>
      <c r="L703" s="179">
        <v>500.00000000000006</v>
      </c>
      <c r="M703" s="179">
        <v>500.00000000000006</v>
      </c>
      <c r="N703" s="179">
        <v>500.00000000000006</v>
      </c>
      <c r="O703" s="179">
        <v>500.00000000000006</v>
      </c>
      <c r="P703" s="179">
        <v>500.00000000000006</v>
      </c>
      <c r="Q703" s="179">
        <v>500.00000000000006</v>
      </c>
    </row>
    <row r="704" spans="1:17" ht="12.75">
      <c r="A704"/>
      <c r="B704" t="s">
        <v>1381</v>
      </c>
      <c r="C704" t="s">
        <v>219</v>
      </c>
      <c r="D704" t="s">
        <v>732</v>
      </c>
      <c r="H704" s="179">
        <v>0</v>
      </c>
      <c r="I704" s="179">
        <v>150</v>
      </c>
      <c r="J704" s="179">
        <v>150</v>
      </c>
      <c r="K704" s="179">
        <v>150</v>
      </c>
      <c r="L704" s="179">
        <v>150</v>
      </c>
      <c r="M704" s="179">
        <v>150</v>
      </c>
      <c r="N704" s="179">
        <v>150</v>
      </c>
      <c r="O704" s="179">
        <v>150</v>
      </c>
      <c r="P704" s="179">
        <v>150</v>
      </c>
      <c r="Q704" s="179">
        <v>150</v>
      </c>
    </row>
    <row r="705" spans="1:17" ht="12.75">
      <c r="A705"/>
      <c r="B705" t="s">
        <v>1385</v>
      </c>
      <c r="C705" t="s">
        <v>49</v>
      </c>
      <c r="D705" t="s">
        <v>732</v>
      </c>
      <c r="H705" s="179">
        <v>0</v>
      </c>
      <c r="I705" s="179">
        <v>0</v>
      </c>
      <c r="J705" s="179">
        <v>342</v>
      </c>
      <c r="K705" s="179">
        <v>342</v>
      </c>
      <c r="L705" s="179">
        <v>342</v>
      </c>
      <c r="M705" s="179">
        <v>342</v>
      </c>
      <c r="N705" s="179">
        <v>342</v>
      </c>
      <c r="O705" s="179">
        <v>342</v>
      </c>
      <c r="P705" s="179">
        <v>342</v>
      </c>
      <c r="Q705" s="179">
        <v>342</v>
      </c>
    </row>
    <row r="706" spans="1:17" ht="12.75">
      <c r="A706"/>
      <c r="B706" t="s">
        <v>1384</v>
      </c>
      <c r="C706" t="s">
        <v>223</v>
      </c>
      <c r="D706" t="s">
        <v>732</v>
      </c>
      <c r="H706" s="179">
        <v>0</v>
      </c>
      <c r="I706" s="179">
        <v>0</v>
      </c>
      <c r="J706" s="179">
        <v>249.00000000000003</v>
      </c>
      <c r="K706" s="179">
        <v>249.00000000000003</v>
      </c>
      <c r="L706" s="179">
        <v>249.00000000000003</v>
      </c>
      <c r="M706" s="179">
        <v>249.00000000000003</v>
      </c>
      <c r="N706" s="179">
        <v>249.00000000000003</v>
      </c>
      <c r="O706" s="179">
        <v>249.00000000000003</v>
      </c>
      <c r="P706" s="179">
        <v>249.00000000000003</v>
      </c>
      <c r="Q706" s="179">
        <v>249.00000000000003</v>
      </c>
    </row>
    <row r="707" spans="1:17" ht="12.75">
      <c r="A707"/>
      <c r="B707" t="s">
        <v>1515</v>
      </c>
      <c r="C707" t="s">
        <v>1320</v>
      </c>
      <c r="D707" t="s">
        <v>732</v>
      </c>
      <c r="H707" s="179">
        <v>0</v>
      </c>
      <c r="I707" s="179">
        <v>400</v>
      </c>
      <c r="J707" s="179">
        <v>400</v>
      </c>
      <c r="K707" s="179">
        <v>400</v>
      </c>
      <c r="L707" s="179">
        <v>400</v>
      </c>
      <c r="M707" s="179">
        <v>400</v>
      </c>
      <c r="N707" s="179">
        <v>400</v>
      </c>
      <c r="O707" s="179">
        <v>400</v>
      </c>
      <c r="P707" s="179">
        <v>400</v>
      </c>
      <c r="Q707" s="179">
        <v>400</v>
      </c>
    </row>
    <row r="708" spans="1:17" ht="12.75">
      <c r="A708"/>
      <c r="B708" t="s">
        <v>1516</v>
      </c>
      <c r="C708" t="s">
        <v>192</v>
      </c>
      <c r="D708" t="s">
        <v>732</v>
      </c>
      <c r="H708" s="179">
        <v>0</v>
      </c>
      <c r="I708" s="179">
        <v>135</v>
      </c>
      <c r="J708" s="179">
        <v>135</v>
      </c>
      <c r="K708" s="179">
        <v>135</v>
      </c>
      <c r="L708" s="179">
        <v>135</v>
      </c>
      <c r="M708" s="179">
        <v>135</v>
      </c>
      <c r="N708" s="179">
        <v>135</v>
      </c>
      <c r="O708" s="179">
        <v>135</v>
      </c>
      <c r="P708" s="179">
        <v>135</v>
      </c>
      <c r="Q708" s="179">
        <v>135</v>
      </c>
    </row>
    <row r="709" spans="1:17" ht="12.75">
      <c r="A709"/>
      <c r="B709" t="s">
        <v>1517</v>
      </c>
      <c r="C709" t="s">
        <v>77</v>
      </c>
      <c r="D709" t="s">
        <v>732</v>
      </c>
      <c r="H709" s="179">
        <v>0</v>
      </c>
      <c r="I709" s="179">
        <v>615</v>
      </c>
      <c r="J709" s="179">
        <v>615</v>
      </c>
      <c r="K709" s="179">
        <v>615</v>
      </c>
      <c r="L709" s="179">
        <v>615</v>
      </c>
      <c r="M709" s="179">
        <v>615</v>
      </c>
      <c r="N709" s="179">
        <v>615</v>
      </c>
      <c r="O709" s="179">
        <v>615</v>
      </c>
      <c r="P709" s="179">
        <v>615</v>
      </c>
      <c r="Q709" s="179">
        <v>615</v>
      </c>
    </row>
    <row r="710" spans="1:17" ht="12.75">
      <c r="A710"/>
      <c r="B710" t="s">
        <v>1518</v>
      </c>
      <c r="C710" t="s">
        <v>191</v>
      </c>
      <c r="D710" t="s">
        <v>732</v>
      </c>
      <c r="H710" s="179">
        <v>0</v>
      </c>
      <c r="I710" s="179">
        <v>0</v>
      </c>
      <c r="J710" s="179">
        <v>100</v>
      </c>
      <c r="K710" s="179">
        <v>100</v>
      </c>
      <c r="L710" s="179">
        <v>100</v>
      </c>
      <c r="M710" s="179">
        <v>100</v>
      </c>
      <c r="N710" s="179">
        <v>100</v>
      </c>
      <c r="O710" s="179">
        <v>100</v>
      </c>
      <c r="P710" s="179">
        <v>100</v>
      </c>
      <c r="Q710" s="179">
        <v>100</v>
      </c>
    </row>
    <row r="711" spans="1:17" ht="12.75">
      <c r="A711"/>
      <c r="B711" t="s">
        <v>1519</v>
      </c>
      <c r="C711" t="s">
        <v>267</v>
      </c>
      <c r="D711" t="s">
        <v>732</v>
      </c>
      <c r="H711" s="179">
        <v>0</v>
      </c>
      <c r="I711" s="179">
        <v>499</v>
      </c>
      <c r="J711" s="179">
        <v>499</v>
      </c>
      <c r="K711" s="179">
        <v>499</v>
      </c>
      <c r="L711" s="179">
        <v>499</v>
      </c>
      <c r="M711" s="179">
        <v>499</v>
      </c>
      <c r="N711" s="179">
        <v>499</v>
      </c>
      <c r="O711" s="179">
        <v>499</v>
      </c>
      <c r="P711" s="179">
        <v>499</v>
      </c>
      <c r="Q711" s="179">
        <v>499</v>
      </c>
    </row>
    <row r="712" spans="1:17" ht="12.75">
      <c r="A712"/>
      <c r="B712" t="s">
        <v>1386</v>
      </c>
      <c r="C712" t="s">
        <v>1320</v>
      </c>
      <c r="D712" t="s">
        <v>732</v>
      </c>
      <c r="H712" s="179">
        <v>0</v>
      </c>
      <c r="I712" s="179">
        <v>0</v>
      </c>
      <c r="J712" s="179">
        <v>0</v>
      </c>
      <c r="K712" s="179">
        <v>500.00000000000006</v>
      </c>
      <c r="L712" s="179">
        <v>500.00000000000006</v>
      </c>
      <c r="M712" s="179">
        <v>500.00000000000006</v>
      </c>
      <c r="N712" s="179">
        <v>500.00000000000006</v>
      </c>
      <c r="O712" s="179">
        <v>500.00000000000006</v>
      </c>
      <c r="P712" s="179">
        <v>500.00000000000006</v>
      </c>
      <c r="Q712" s="179">
        <v>500.00000000000006</v>
      </c>
    </row>
    <row r="713" spans="1:17" ht="12.75">
      <c r="A713"/>
      <c r="B713" t="s">
        <v>1354</v>
      </c>
      <c r="C713" t="s">
        <v>1271</v>
      </c>
      <c r="D713" t="s">
        <v>732</v>
      </c>
      <c r="H713" s="179">
        <v>0</v>
      </c>
      <c r="I713" s="179">
        <v>0</v>
      </c>
      <c r="J713" s="179">
        <v>0</v>
      </c>
      <c r="K713" s="179">
        <v>600</v>
      </c>
      <c r="L713" s="179">
        <v>600</v>
      </c>
      <c r="M713" s="179">
        <v>600</v>
      </c>
      <c r="N713" s="179">
        <v>600</v>
      </c>
      <c r="O713" s="179">
        <v>600</v>
      </c>
      <c r="P713" s="179">
        <v>600</v>
      </c>
      <c r="Q713" s="179">
        <v>600</v>
      </c>
    </row>
    <row r="714" spans="1:17" ht="12.75">
      <c r="A714"/>
      <c r="B714" t="s">
        <v>1355</v>
      </c>
      <c r="C714" t="s">
        <v>1258</v>
      </c>
      <c r="D714" t="s">
        <v>732</v>
      </c>
      <c r="H714" s="179">
        <v>0</v>
      </c>
      <c r="I714" s="179">
        <v>0</v>
      </c>
      <c r="J714" s="179">
        <v>0</v>
      </c>
      <c r="K714" s="179">
        <v>750</v>
      </c>
      <c r="L714" s="179">
        <v>750</v>
      </c>
      <c r="M714" s="179">
        <v>750</v>
      </c>
      <c r="N714" s="179">
        <v>750</v>
      </c>
      <c r="O714" s="179">
        <v>750</v>
      </c>
      <c r="P714" s="179">
        <v>750</v>
      </c>
      <c r="Q714" s="179">
        <v>750</v>
      </c>
    </row>
    <row r="715" spans="1:17" ht="12.75">
      <c r="A715"/>
      <c r="B715" t="s">
        <v>1520</v>
      </c>
      <c r="C715" t="s">
        <v>226</v>
      </c>
      <c r="D715" t="s">
        <v>732</v>
      </c>
      <c r="H715" s="179">
        <v>0</v>
      </c>
      <c r="I715" s="179">
        <v>0</v>
      </c>
      <c r="J715" s="179">
        <v>0</v>
      </c>
      <c r="K715" s="179">
        <v>200</v>
      </c>
      <c r="L715" s="179">
        <v>200</v>
      </c>
      <c r="M715" s="179">
        <v>200</v>
      </c>
      <c r="N715" s="179">
        <v>200</v>
      </c>
      <c r="O715" s="179">
        <v>200</v>
      </c>
      <c r="P715" s="179">
        <v>200</v>
      </c>
      <c r="Q715" s="179">
        <v>200</v>
      </c>
    </row>
    <row r="716" spans="1:17" ht="12.75">
      <c r="A716"/>
      <c r="B716" t="s">
        <v>1521</v>
      </c>
      <c r="C716" t="s">
        <v>1388</v>
      </c>
      <c r="D716" t="s">
        <v>732</v>
      </c>
      <c r="H716" s="179">
        <v>0</v>
      </c>
      <c r="I716" s="179">
        <v>0</v>
      </c>
      <c r="J716" s="179">
        <v>200</v>
      </c>
      <c r="K716" s="179">
        <v>200</v>
      </c>
      <c r="L716" s="179">
        <v>200</v>
      </c>
      <c r="M716" s="179">
        <v>200</v>
      </c>
      <c r="N716" s="179">
        <v>200</v>
      </c>
      <c r="O716" s="179">
        <v>200</v>
      </c>
      <c r="P716" s="179">
        <v>200</v>
      </c>
      <c r="Q716" s="179">
        <v>200</v>
      </c>
    </row>
    <row r="717" spans="1:17" ht="12.75">
      <c r="A717"/>
      <c r="B717" t="s">
        <v>1522</v>
      </c>
      <c r="C717" t="s">
        <v>1388</v>
      </c>
      <c r="D717" t="s">
        <v>732</v>
      </c>
      <c r="H717" s="179">
        <v>0</v>
      </c>
      <c r="I717" s="179">
        <v>0</v>
      </c>
      <c r="J717" s="179">
        <v>0</v>
      </c>
      <c r="K717" s="179">
        <v>500.00000000000006</v>
      </c>
      <c r="L717" s="179">
        <v>500.00000000000006</v>
      </c>
      <c r="M717" s="179">
        <v>500.00000000000006</v>
      </c>
      <c r="N717" s="179">
        <v>500.00000000000006</v>
      </c>
      <c r="O717" s="179">
        <v>500.00000000000006</v>
      </c>
      <c r="P717" s="179">
        <v>500.00000000000006</v>
      </c>
      <c r="Q717" s="179">
        <v>500.00000000000006</v>
      </c>
    </row>
    <row r="718" spans="1:17" ht="12.75">
      <c r="A718"/>
      <c r="B718" t="s">
        <v>1523</v>
      </c>
      <c r="C718" t="s">
        <v>1388</v>
      </c>
      <c r="D718" t="s">
        <v>732</v>
      </c>
      <c r="H718" s="179">
        <v>0</v>
      </c>
      <c r="I718" s="179">
        <v>0</v>
      </c>
      <c r="J718" s="179">
        <v>0</v>
      </c>
      <c r="K718" s="179">
        <v>0</v>
      </c>
      <c r="L718" s="179">
        <v>500.00000000000006</v>
      </c>
      <c r="M718" s="179">
        <v>500.00000000000006</v>
      </c>
      <c r="N718" s="179">
        <v>500.00000000000006</v>
      </c>
      <c r="O718" s="179">
        <v>500.00000000000006</v>
      </c>
      <c r="P718" s="179">
        <v>500.00000000000006</v>
      </c>
      <c r="Q718" s="179">
        <v>500.00000000000006</v>
      </c>
    </row>
    <row r="719" spans="1:17" ht="12.75">
      <c r="A719"/>
      <c r="B719" t="s">
        <v>1524</v>
      </c>
      <c r="C719" t="s">
        <v>1320</v>
      </c>
      <c r="D719" t="s">
        <v>732</v>
      </c>
      <c r="H719" s="179">
        <v>0</v>
      </c>
      <c r="I719" s="179">
        <v>0</v>
      </c>
      <c r="J719" s="179">
        <v>0</v>
      </c>
      <c r="K719" s="179">
        <v>250.5</v>
      </c>
      <c r="L719" s="179">
        <v>250.5</v>
      </c>
      <c r="M719" s="179">
        <v>250.5</v>
      </c>
      <c r="N719" s="179">
        <v>250.5</v>
      </c>
      <c r="O719" s="179">
        <v>250.5</v>
      </c>
      <c r="P719" s="179">
        <v>250.5</v>
      </c>
      <c r="Q719" s="179">
        <v>250.5</v>
      </c>
    </row>
    <row r="720" spans="1:17" ht="12.75">
      <c r="A720"/>
      <c r="B720" t="s">
        <v>1525</v>
      </c>
      <c r="C720" t="s">
        <v>64</v>
      </c>
      <c r="D720" t="s">
        <v>732</v>
      </c>
      <c r="H720" s="179">
        <v>0</v>
      </c>
      <c r="I720" s="179">
        <v>0</v>
      </c>
      <c r="J720" s="179">
        <v>0</v>
      </c>
      <c r="K720" s="179">
        <v>200</v>
      </c>
      <c r="L720" s="179">
        <v>200</v>
      </c>
      <c r="M720" s="179">
        <v>200</v>
      </c>
      <c r="N720" s="179">
        <v>200</v>
      </c>
      <c r="O720" s="179">
        <v>200</v>
      </c>
      <c r="P720" s="179">
        <v>200</v>
      </c>
      <c r="Q720" s="179">
        <v>200</v>
      </c>
    </row>
    <row r="721" spans="1:17" ht="12.75">
      <c r="A721"/>
      <c r="B721" t="s">
        <v>1526</v>
      </c>
      <c r="C721" t="s">
        <v>155</v>
      </c>
      <c r="D721" t="s">
        <v>732</v>
      </c>
      <c r="H721" s="179">
        <v>0</v>
      </c>
      <c r="I721" s="179">
        <v>0</v>
      </c>
      <c r="J721" s="179">
        <v>200</v>
      </c>
      <c r="K721" s="179">
        <v>200</v>
      </c>
      <c r="L721" s="179">
        <v>200</v>
      </c>
      <c r="M721" s="179">
        <v>200</v>
      </c>
      <c r="N721" s="179">
        <v>200</v>
      </c>
      <c r="O721" s="179">
        <v>200</v>
      </c>
      <c r="P721" s="179">
        <v>200</v>
      </c>
      <c r="Q721" s="179">
        <v>200</v>
      </c>
    </row>
    <row r="722" spans="1:17" ht="12.75">
      <c r="A722"/>
      <c r="B722" t="s">
        <v>1527</v>
      </c>
      <c r="C722" t="s">
        <v>155</v>
      </c>
      <c r="D722" t="s">
        <v>732</v>
      </c>
      <c r="H722" s="179">
        <v>0</v>
      </c>
      <c r="I722" s="179">
        <v>0</v>
      </c>
      <c r="J722" s="179">
        <v>0</v>
      </c>
      <c r="K722" s="179">
        <v>150</v>
      </c>
      <c r="L722" s="179">
        <v>150</v>
      </c>
      <c r="M722" s="179">
        <v>150</v>
      </c>
      <c r="N722" s="179">
        <v>150</v>
      </c>
      <c r="O722" s="179">
        <v>150</v>
      </c>
      <c r="P722" s="179">
        <v>150</v>
      </c>
      <c r="Q722" s="179">
        <v>150</v>
      </c>
    </row>
    <row r="723" spans="1:17" ht="12.75">
      <c r="A723"/>
      <c r="B723" t="s">
        <v>1528</v>
      </c>
      <c r="C723" t="s">
        <v>1387</v>
      </c>
      <c r="D723" t="s">
        <v>732</v>
      </c>
      <c r="H723" s="179">
        <v>0</v>
      </c>
      <c r="I723" s="179">
        <v>0</v>
      </c>
      <c r="J723" s="179">
        <v>0</v>
      </c>
      <c r="K723" s="179">
        <v>150</v>
      </c>
      <c r="L723" s="179">
        <v>150</v>
      </c>
      <c r="M723" s="179">
        <v>150</v>
      </c>
      <c r="N723" s="179">
        <v>150</v>
      </c>
      <c r="O723" s="179">
        <v>150</v>
      </c>
      <c r="P723" s="179">
        <v>150</v>
      </c>
      <c r="Q723" s="179">
        <v>150</v>
      </c>
    </row>
    <row r="724" spans="1:17" ht="12.75">
      <c r="A724"/>
      <c r="B724" t="s">
        <v>1529</v>
      </c>
      <c r="C724" t="s">
        <v>1530</v>
      </c>
      <c r="D724" t="s">
        <v>732</v>
      </c>
      <c r="H724" s="179">
        <v>0</v>
      </c>
      <c r="I724" s="179">
        <v>0</v>
      </c>
      <c r="J724" s="179">
        <v>0</v>
      </c>
      <c r="K724" s="179">
        <v>201</v>
      </c>
      <c r="L724" s="179">
        <v>201</v>
      </c>
      <c r="M724" s="179">
        <v>201</v>
      </c>
      <c r="N724" s="179">
        <v>201</v>
      </c>
      <c r="O724" s="179">
        <v>201</v>
      </c>
      <c r="P724" s="179">
        <v>201</v>
      </c>
      <c r="Q724" s="179">
        <v>201</v>
      </c>
    </row>
    <row r="725" spans="1:17" ht="12.75">
      <c r="A725"/>
      <c r="B725" t="s">
        <v>1531</v>
      </c>
      <c r="C725" t="s">
        <v>168</v>
      </c>
      <c r="D725" t="s">
        <v>732</v>
      </c>
      <c r="H725" s="179">
        <v>0</v>
      </c>
      <c r="I725" s="179">
        <v>0</v>
      </c>
      <c r="J725" s="179">
        <v>200</v>
      </c>
      <c r="K725" s="179">
        <v>200</v>
      </c>
      <c r="L725" s="179">
        <v>200</v>
      </c>
      <c r="M725" s="179">
        <v>200</v>
      </c>
      <c r="N725" s="179">
        <v>200</v>
      </c>
      <c r="O725" s="179">
        <v>200</v>
      </c>
      <c r="P725" s="179">
        <v>200</v>
      </c>
      <c r="Q725" s="179">
        <v>200</v>
      </c>
    </row>
    <row r="726" spans="1:17" ht="12.75">
      <c r="A726"/>
      <c r="B726" t="s">
        <v>1356</v>
      </c>
      <c r="C726" t="s">
        <v>226</v>
      </c>
      <c r="D726" t="s">
        <v>732</v>
      </c>
      <c r="H726" s="179">
        <v>0</v>
      </c>
      <c r="I726" s="179">
        <v>0</v>
      </c>
      <c r="J726" s="179">
        <v>0</v>
      </c>
      <c r="K726" s="179">
        <v>0</v>
      </c>
      <c r="L726" s="179">
        <v>500.00000000000006</v>
      </c>
      <c r="M726" s="179">
        <v>500.00000000000006</v>
      </c>
      <c r="N726" s="179">
        <v>500.00000000000006</v>
      </c>
      <c r="O726" s="179">
        <v>500.00000000000006</v>
      </c>
      <c r="P726" s="179">
        <v>500.00000000000006</v>
      </c>
      <c r="Q726" s="179">
        <v>500.00000000000006</v>
      </c>
    </row>
    <row r="727" spans="1:17" ht="12.75">
      <c r="A727"/>
      <c r="B727" t="s">
        <v>1532</v>
      </c>
      <c r="C727" t="s">
        <v>146</v>
      </c>
      <c r="D727" t="s">
        <v>732</v>
      </c>
      <c r="H727" s="179">
        <v>0</v>
      </c>
      <c r="I727" s="179">
        <v>0</v>
      </c>
      <c r="J727" s="179">
        <v>0</v>
      </c>
      <c r="K727" s="179">
        <v>0</v>
      </c>
      <c r="L727" s="179">
        <v>151</v>
      </c>
      <c r="M727" s="179">
        <v>151</v>
      </c>
      <c r="N727" s="179">
        <v>151</v>
      </c>
      <c r="O727" s="179">
        <v>151</v>
      </c>
      <c r="P727" s="179">
        <v>151</v>
      </c>
      <c r="Q727" s="179">
        <v>151</v>
      </c>
    </row>
    <row r="728" spans="1:17" ht="12.75">
      <c r="A728"/>
      <c r="B728" t="s">
        <v>1533</v>
      </c>
      <c r="C728" t="s">
        <v>49</v>
      </c>
      <c r="D728" t="s">
        <v>732</v>
      </c>
      <c r="H728" s="179">
        <v>0</v>
      </c>
      <c r="I728" s="179">
        <v>0</v>
      </c>
      <c r="J728" s="179">
        <v>0</v>
      </c>
      <c r="K728" s="179">
        <v>0</v>
      </c>
      <c r="L728" s="179">
        <v>0</v>
      </c>
      <c r="M728" s="179">
        <v>112</v>
      </c>
      <c r="N728" s="179">
        <v>112</v>
      </c>
      <c r="O728" s="179">
        <v>112</v>
      </c>
      <c r="P728" s="179">
        <v>112</v>
      </c>
      <c r="Q728" s="179">
        <v>112</v>
      </c>
    </row>
    <row r="729" spans="1:17" ht="12.75">
      <c r="A729" s="61" t="s">
        <v>1534</v>
      </c>
      <c r="H729" s="179">
        <v>0</v>
      </c>
      <c r="I729" s="184">
        <f aca="true" t="shared" si="12" ref="I729:Q729">SUM(I634:I728)</f>
        <v>10070.099999999999</v>
      </c>
      <c r="J729" s="184">
        <f t="shared" si="12"/>
        <v>19400.1</v>
      </c>
      <c r="K729" s="184">
        <f t="shared" si="12"/>
        <v>25451.6</v>
      </c>
      <c r="L729" s="184">
        <f t="shared" si="12"/>
        <v>26802.6</v>
      </c>
      <c r="M729" s="184">
        <f t="shared" si="12"/>
        <v>27264.6</v>
      </c>
      <c r="N729" s="184">
        <f t="shared" si="12"/>
        <v>27264.6</v>
      </c>
      <c r="O729" s="184">
        <f t="shared" si="12"/>
        <v>27264.6</v>
      </c>
      <c r="P729" s="184">
        <f t="shared" si="12"/>
        <v>27264.6</v>
      </c>
      <c r="Q729" s="184">
        <f t="shared" si="12"/>
        <v>27264.6</v>
      </c>
    </row>
    <row r="730" spans="1:11" ht="12.75">
      <c r="A730"/>
      <c r="K730"/>
    </row>
    <row r="731" spans="1:11" ht="12.75">
      <c r="A731" s="87" t="s">
        <v>1567</v>
      </c>
      <c r="K731"/>
    </row>
    <row r="732" spans="1:17" ht="12.75">
      <c r="A732" t="s">
        <v>653</v>
      </c>
      <c r="B732" t="s">
        <v>1357</v>
      </c>
      <c r="C732" t="s">
        <v>174</v>
      </c>
      <c r="D732" t="s">
        <v>745</v>
      </c>
      <c r="F732" s="177"/>
      <c r="G732" s="177"/>
      <c r="H732" s="181">
        <v>0</v>
      </c>
      <c r="I732" s="181">
        <v>0</v>
      </c>
      <c r="J732" s="181">
        <v>0</v>
      </c>
      <c r="K732" s="181">
        <v>1792</v>
      </c>
      <c r="L732" s="181">
        <v>1792</v>
      </c>
      <c r="M732" s="181">
        <v>1792</v>
      </c>
      <c r="N732" s="181">
        <v>1792</v>
      </c>
      <c r="O732" s="181">
        <v>1792</v>
      </c>
      <c r="P732" s="181">
        <v>1792</v>
      </c>
      <c r="Q732" s="181">
        <v>1792</v>
      </c>
    </row>
    <row r="733" spans="1:11" ht="12.75">
      <c r="A733"/>
      <c r="K733"/>
    </row>
    <row r="734" spans="1:11" ht="12.75">
      <c r="A734"/>
      <c r="K734"/>
    </row>
    <row r="735" spans="1:11" ht="12.75">
      <c r="A735"/>
      <c r="K735"/>
    </row>
    <row r="736" spans="1:11" ht="12.75">
      <c r="A736"/>
      <c r="K736"/>
    </row>
    <row r="737" spans="1:11" ht="12.75">
      <c r="A737"/>
      <c r="K737"/>
    </row>
    <row r="738" spans="1:11" ht="12.75">
      <c r="A738"/>
      <c r="K738"/>
    </row>
    <row r="739" spans="1:11" ht="12.75">
      <c r="A739"/>
      <c r="K739"/>
    </row>
    <row r="740" spans="1:11" ht="12.75">
      <c r="A740"/>
      <c r="K740"/>
    </row>
    <row r="741" spans="1:11" ht="12.75">
      <c r="A741"/>
      <c r="K741"/>
    </row>
    <row r="742" spans="1:11" ht="12.75">
      <c r="A742"/>
      <c r="K742"/>
    </row>
    <row r="743" spans="1:11" ht="12.75">
      <c r="A743"/>
      <c r="K743"/>
    </row>
    <row r="744" spans="1:11" ht="12.75">
      <c r="A744"/>
      <c r="K744"/>
    </row>
    <row r="745" spans="1:11" ht="12.75">
      <c r="A745"/>
      <c r="K745"/>
    </row>
    <row r="746" spans="1:11" ht="12.75">
      <c r="A746"/>
      <c r="K746"/>
    </row>
    <row r="747" spans="1:11" ht="12.75">
      <c r="A747"/>
      <c r="K747"/>
    </row>
    <row r="748" spans="1:11" ht="12.75">
      <c r="A748"/>
      <c r="K748"/>
    </row>
    <row r="749" spans="1:11" ht="12.75">
      <c r="A749"/>
      <c r="K749"/>
    </row>
    <row r="750" spans="1:11" ht="12.75">
      <c r="A750"/>
      <c r="K750"/>
    </row>
    <row r="751" spans="1:11" ht="12.75">
      <c r="A751"/>
      <c r="K751"/>
    </row>
    <row r="752" spans="1:11" ht="12.75">
      <c r="A752"/>
      <c r="K752"/>
    </row>
    <row r="753" spans="1:11" ht="12.75">
      <c r="A753"/>
      <c r="K753"/>
    </row>
    <row r="754" spans="1:11" ht="12.75">
      <c r="A754"/>
      <c r="K754"/>
    </row>
    <row r="755" spans="1:11" ht="12.75">
      <c r="A755"/>
      <c r="K755"/>
    </row>
    <row r="756" spans="1:11" ht="12.75">
      <c r="A756"/>
      <c r="K756"/>
    </row>
    <row r="757" spans="1:11" ht="12.75">
      <c r="A757"/>
      <c r="K757"/>
    </row>
    <row r="758" spans="1:11" ht="12.75">
      <c r="A758"/>
      <c r="K758"/>
    </row>
    <row r="759" spans="1:11" ht="12.75">
      <c r="A759"/>
      <c r="K759"/>
    </row>
    <row r="760" spans="1:11" ht="12.75">
      <c r="A760"/>
      <c r="K760"/>
    </row>
    <row r="761" spans="1:11" ht="12.75">
      <c r="A761"/>
      <c r="K761"/>
    </row>
    <row r="762" spans="1:11" ht="12.75">
      <c r="A762"/>
      <c r="K762"/>
    </row>
    <row r="763" spans="1:11" ht="12.75">
      <c r="A763"/>
      <c r="K763"/>
    </row>
    <row r="764" spans="1:11" ht="12.75">
      <c r="A764"/>
      <c r="K764"/>
    </row>
    <row r="765" spans="1:11" ht="12.75">
      <c r="A765"/>
      <c r="K765"/>
    </row>
    <row r="766" spans="1:11" ht="12.75">
      <c r="A766"/>
      <c r="K766"/>
    </row>
    <row r="767" spans="1:11" ht="12.75">
      <c r="A767"/>
      <c r="K767"/>
    </row>
    <row r="768" spans="1:11" ht="12.75">
      <c r="A768"/>
      <c r="K768"/>
    </row>
    <row r="769" spans="1:11" ht="12.75">
      <c r="A769"/>
      <c r="K769"/>
    </row>
    <row r="770" spans="1:11" ht="12.75">
      <c r="A770"/>
      <c r="K770"/>
    </row>
    <row r="771" spans="1:11" ht="12.75">
      <c r="A771"/>
      <c r="K771"/>
    </row>
    <row r="772" spans="1:11" ht="12.75">
      <c r="A772"/>
      <c r="K772"/>
    </row>
    <row r="773" spans="1:11" ht="12.75">
      <c r="A773"/>
      <c r="K773"/>
    </row>
    <row r="774" spans="1:11" ht="12.75">
      <c r="A774"/>
      <c r="K774"/>
    </row>
    <row r="775" spans="1:11" ht="12.75">
      <c r="A775"/>
      <c r="K775"/>
    </row>
    <row r="776" spans="1:16" ht="12.75">
      <c r="A776"/>
      <c r="K776"/>
      <c r="P776" s="79"/>
    </row>
    <row r="777" spans="1:16" ht="12.75">
      <c r="A777" s="76"/>
      <c r="B777" s="76"/>
      <c r="C777" s="76"/>
      <c r="D777" s="76"/>
      <c r="E777" s="76"/>
      <c r="F777" s="76"/>
      <c r="G777" s="76"/>
      <c r="K777"/>
      <c r="P777" s="79"/>
    </row>
    <row r="778" spans="1:7" ht="12.75">
      <c r="A778" s="76"/>
      <c r="B778" s="76"/>
      <c r="C778" s="76"/>
      <c r="D778" s="76"/>
      <c r="E778" s="76"/>
      <c r="F778" s="76"/>
      <c r="G778" s="76"/>
    </row>
    <row r="779" ht="12.75">
      <c r="A779" s="76"/>
    </row>
    <row r="780" ht="12.75">
      <c r="A780" s="76"/>
    </row>
    <row r="781" ht="12.75">
      <c r="A781" s="76"/>
    </row>
    <row r="782" ht="12.75">
      <c r="A782" s="76"/>
    </row>
  </sheetData>
  <sheetProtection/>
  <mergeCells count="4">
    <mergeCell ref="B6:F6"/>
    <mergeCell ref="A2:F2"/>
    <mergeCell ref="A1:Q1"/>
    <mergeCell ref="A4:Q4"/>
  </mergeCells>
  <conditionalFormatting sqref="A540:A558 A450:A492 A529:A537 A354:A391 A187:A352 A8:A63 A65:A185">
    <cfRule type="cellIs" priority="1" dxfId="10" operator="equal">
      <formula>"PUN"</formula>
    </cfRule>
    <cfRule type="cellIs" priority="2" dxfId="9" operator="equal">
      <formula>"future"</formula>
    </cfRule>
    <cfRule type="cellIs" priority="3" dxfId="8" operator="equal">
      <formula>"new"</formula>
    </cfRule>
  </conditionalFormatting>
  <printOptions horizontalCentered="1"/>
  <pageMargins left="0.75" right="0.75" top="1" bottom="1" header="0.5" footer="0.5"/>
  <pageSetup fitToHeight="20" fitToWidth="1" horizontalDpi="600" verticalDpi="600" orientation="landscape" scale="61" r:id="rId2"/>
  <drawing r:id="rId1"/>
</worksheet>
</file>

<file path=xl/worksheets/sheet8.xml><?xml version="1.0" encoding="utf-8"?>
<worksheet xmlns="http://schemas.openxmlformats.org/spreadsheetml/2006/main" xmlns:r="http://schemas.openxmlformats.org/officeDocument/2006/relationships">
  <sheetPr>
    <tabColor indexed="40"/>
    <pageSetUpPr fitToPage="1"/>
  </sheetPr>
  <dimension ref="A1:AF68"/>
  <sheetViews>
    <sheetView showGridLines="0" zoomScalePageLayoutView="0" workbookViewId="0" topLeftCell="A1">
      <selection activeCell="B1" sqref="B1:M1"/>
    </sheetView>
  </sheetViews>
  <sheetFormatPr defaultColWidth="9.140625" defaultRowHeight="12.75"/>
  <cols>
    <col min="1" max="2" width="3.00390625" style="0" customWidth="1"/>
    <col min="3" max="3" width="56.28125" style="0" customWidth="1"/>
    <col min="4" max="9" width="10.421875" style="0" customWidth="1"/>
    <col min="16" max="23" width="8.421875" style="0" customWidth="1"/>
    <col min="26" max="26" width="14.421875" style="0" customWidth="1"/>
  </cols>
  <sheetData>
    <row r="1" spans="2:15" ht="54.75" customHeight="1">
      <c r="B1" s="235" t="s">
        <v>1469</v>
      </c>
      <c r="C1" s="235"/>
      <c r="D1" s="235"/>
      <c r="E1" s="235"/>
      <c r="F1" s="235"/>
      <c r="G1" s="235"/>
      <c r="H1" s="235"/>
      <c r="I1" s="235"/>
      <c r="J1" s="235"/>
      <c r="K1" s="235"/>
      <c r="L1" s="235"/>
      <c r="M1" s="235"/>
      <c r="N1" s="120"/>
      <c r="O1" s="120"/>
    </row>
    <row r="2" spans="2:15" ht="27.75" customHeight="1">
      <c r="B2" s="236" t="s">
        <v>328</v>
      </c>
      <c r="C2" s="236"/>
      <c r="D2" s="236"/>
      <c r="E2" s="236"/>
      <c r="F2" s="236"/>
      <c r="G2" s="236"/>
      <c r="H2" s="236"/>
      <c r="I2" s="236"/>
      <c r="J2" s="236"/>
      <c r="K2" s="236"/>
      <c r="L2" s="236"/>
      <c r="M2" s="236"/>
      <c r="N2" s="120"/>
      <c r="O2" s="120"/>
    </row>
    <row r="3" spans="2:20" ht="20.25" customHeight="1">
      <c r="B3" s="227"/>
      <c r="C3" s="228"/>
      <c r="D3" s="228"/>
      <c r="E3" s="228"/>
      <c r="F3" s="228"/>
      <c r="G3" s="228"/>
      <c r="H3" s="228"/>
      <c r="I3" s="1"/>
      <c r="J3" s="2"/>
      <c r="K3" s="2"/>
      <c r="L3" s="2"/>
      <c r="M3" s="2"/>
      <c r="N3" s="2"/>
      <c r="O3" s="2"/>
      <c r="P3" s="2"/>
      <c r="Q3" s="2"/>
      <c r="R3" s="2"/>
      <c r="S3" s="2"/>
      <c r="T3" s="2"/>
    </row>
    <row r="4" spans="2:20" ht="12.75" customHeight="1">
      <c r="B4" s="229"/>
      <c r="C4" s="229"/>
      <c r="D4" s="229"/>
      <c r="E4" s="229"/>
      <c r="F4" s="229"/>
      <c r="G4" s="229"/>
      <c r="H4" s="229"/>
      <c r="I4" s="3"/>
      <c r="J4" s="4"/>
      <c r="K4" s="4"/>
      <c r="L4" s="4"/>
      <c r="M4" s="4"/>
      <c r="N4" s="4"/>
      <c r="O4" s="4"/>
      <c r="P4" s="4"/>
      <c r="Q4" s="4"/>
      <c r="R4" s="4"/>
      <c r="S4" s="4"/>
      <c r="T4" s="4"/>
    </row>
    <row r="5" spans="1:19" s="9" customFormat="1" ht="12.75" customHeight="1">
      <c r="A5" s="5"/>
      <c r="B5" s="6" t="s">
        <v>329</v>
      </c>
      <c r="C5" s="7"/>
      <c r="D5" s="123" t="s">
        <v>31</v>
      </c>
      <c r="E5" s="123" t="s">
        <v>32</v>
      </c>
      <c r="F5" s="123" t="s">
        <v>33</v>
      </c>
      <c r="G5" s="123" t="s">
        <v>34</v>
      </c>
      <c r="H5" s="123" t="s">
        <v>741</v>
      </c>
      <c r="I5" s="123" t="s">
        <v>1463</v>
      </c>
      <c r="J5" s="123" t="s">
        <v>1464</v>
      </c>
      <c r="K5" s="123" t="s">
        <v>1465</v>
      </c>
      <c r="L5" s="123" t="s">
        <v>1466</v>
      </c>
      <c r="M5" s="123" t="s">
        <v>1467</v>
      </c>
      <c r="N5" s="5"/>
      <c r="O5" s="5"/>
      <c r="P5" s="8"/>
      <c r="Q5" s="5"/>
      <c r="R5" s="5"/>
      <c r="S5" s="5"/>
    </row>
    <row r="6" spans="2:13" ht="12.75" customHeight="1">
      <c r="B6" s="10"/>
      <c r="C6" s="11" t="s">
        <v>1396</v>
      </c>
      <c r="D6" s="12">
        <v>49957</v>
      </c>
      <c r="E6" s="12">
        <v>51343</v>
      </c>
      <c r="F6" s="12">
        <v>53472</v>
      </c>
      <c r="G6" s="12">
        <v>55126</v>
      </c>
      <c r="H6" s="13">
        <v>56398</v>
      </c>
      <c r="I6" s="12">
        <v>58733</v>
      </c>
      <c r="J6" s="12">
        <v>59330</v>
      </c>
      <c r="K6" s="12">
        <v>60236</v>
      </c>
      <c r="L6" s="12">
        <v>62062</v>
      </c>
      <c r="M6" s="12">
        <v>62734</v>
      </c>
    </row>
    <row r="7" spans="2:13" s="14" customFormat="1" ht="13.5" customHeight="1">
      <c r="B7" s="15"/>
      <c r="C7" s="16" t="s">
        <v>1398</v>
      </c>
      <c r="D7" s="13">
        <v>1063</v>
      </c>
      <c r="E7" s="13">
        <v>1063</v>
      </c>
      <c r="F7" s="13">
        <v>1063</v>
      </c>
      <c r="G7" s="13">
        <v>1063</v>
      </c>
      <c r="H7" s="13">
        <v>1063</v>
      </c>
      <c r="I7" s="13">
        <v>1063</v>
      </c>
      <c r="J7" s="13">
        <v>1063</v>
      </c>
      <c r="K7" s="13">
        <v>1063</v>
      </c>
      <c r="L7" s="13">
        <v>1063</v>
      </c>
      <c r="M7" s="13">
        <v>1063</v>
      </c>
    </row>
    <row r="8" spans="2:13" ht="12.75">
      <c r="B8" s="15"/>
      <c r="C8" s="16" t="s">
        <v>331</v>
      </c>
      <c r="D8" s="16">
        <v>0</v>
      </c>
      <c r="E8" s="16">
        <v>0</v>
      </c>
      <c r="F8" s="16">
        <v>0</v>
      </c>
      <c r="G8" s="16">
        <v>0</v>
      </c>
      <c r="H8" s="16">
        <v>0</v>
      </c>
      <c r="I8" s="16">
        <v>0</v>
      </c>
      <c r="J8" s="16">
        <v>0</v>
      </c>
      <c r="K8" s="16">
        <v>0</v>
      </c>
      <c r="L8" s="16">
        <v>0</v>
      </c>
      <c r="M8" s="16">
        <v>0</v>
      </c>
    </row>
    <row r="9" spans="2:13" ht="12.75">
      <c r="B9" s="15"/>
      <c r="C9" s="16" t="s">
        <v>1399</v>
      </c>
      <c r="D9" s="176">
        <v>420.8</v>
      </c>
      <c r="E9" s="176">
        <f>D9*1.1</f>
        <v>462.88000000000005</v>
      </c>
      <c r="F9" s="176">
        <f aca="true" t="shared" si="0" ref="F9:M9">E9*1.1</f>
        <v>509.1680000000001</v>
      </c>
      <c r="G9" s="176">
        <f t="shared" si="0"/>
        <v>560.0848000000002</v>
      </c>
      <c r="H9" s="176">
        <f t="shared" si="0"/>
        <v>616.0932800000003</v>
      </c>
      <c r="I9" s="176">
        <f t="shared" si="0"/>
        <v>677.7026080000004</v>
      </c>
      <c r="J9" s="176">
        <f t="shared" si="0"/>
        <v>745.4728688000005</v>
      </c>
      <c r="K9" s="176">
        <f t="shared" si="0"/>
        <v>820.0201556800006</v>
      </c>
      <c r="L9" s="176">
        <f t="shared" si="0"/>
        <v>902.0221712480007</v>
      </c>
      <c r="M9" s="176">
        <f t="shared" si="0"/>
        <v>992.224388372801</v>
      </c>
    </row>
    <row r="10" spans="2:13" ht="12.75">
      <c r="B10" s="15"/>
      <c r="C10" s="203" t="s">
        <v>1566</v>
      </c>
      <c r="D10" s="176">
        <v>127.796</v>
      </c>
      <c r="E10" s="176">
        <v>259.12600000000003</v>
      </c>
      <c r="F10" s="176">
        <v>394.64000000000004</v>
      </c>
      <c r="G10" s="176">
        <v>535.72</v>
      </c>
      <c r="H10" s="176">
        <v>680.902</v>
      </c>
      <c r="I10" s="176">
        <v>829.298</v>
      </c>
      <c r="J10" s="176">
        <v>980.028</v>
      </c>
      <c r="K10" s="176">
        <v>1133.336</v>
      </c>
      <c r="L10" s="176">
        <v>1289.068</v>
      </c>
      <c r="M10" s="176">
        <v>1447.616</v>
      </c>
    </row>
    <row r="11" spans="2:13" ht="12.75">
      <c r="B11" s="16"/>
      <c r="C11" s="17" t="s">
        <v>332</v>
      </c>
      <c r="D11" s="18">
        <f aca="true" t="shared" si="1" ref="D11:M11">D6-D7-D9-D10</f>
        <v>48345.403999999995</v>
      </c>
      <c r="E11" s="18">
        <f t="shared" si="1"/>
        <v>49557.994000000006</v>
      </c>
      <c r="F11" s="18">
        <f t="shared" si="1"/>
        <v>51505.192</v>
      </c>
      <c r="G11" s="18">
        <f t="shared" si="1"/>
        <v>52967.1952</v>
      </c>
      <c r="H11" s="18">
        <f t="shared" si="1"/>
        <v>54038.00472</v>
      </c>
      <c r="I11" s="18">
        <f t="shared" si="1"/>
        <v>56162.999392</v>
      </c>
      <c r="J11" s="18">
        <f t="shared" si="1"/>
        <v>56541.4991312</v>
      </c>
      <c r="K11" s="18">
        <f t="shared" si="1"/>
        <v>57219.643844319995</v>
      </c>
      <c r="L11" s="18">
        <f t="shared" si="1"/>
        <v>58807.909828752</v>
      </c>
      <c r="M11" s="18">
        <f t="shared" si="1"/>
        <v>59231.1596116272</v>
      </c>
    </row>
    <row r="13" spans="2:13" ht="12.75">
      <c r="B13" s="19" t="s">
        <v>333</v>
      </c>
      <c r="C13" s="20"/>
      <c r="D13" s="125" t="s">
        <v>31</v>
      </c>
      <c r="E13" s="125" t="s">
        <v>32</v>
      </c>
      <c r="F13" s="125" t="s">
        <v>33</v>
      </c>
      <c r="G13" s="125" t="s">
        <v>34</v>
      </c>
      <c r="H13" s="125" t="s">
        <v>741</v>
      </c>
      <c r="I13" s="125" t="s">
        <v>1463</v>
      </c>
      <c r="J13" s="125" t="s">
        <v>1464</v>
      </c>
      <c r="K13" s="125" t="s">
        <v>1465</v>
      </c>
      <c r="L13" s="125" t="s">
        <v>1466</v>
      </c>
      <c r="M13" s="125" t="s">
        <v>1467</v>
      </c>
    </row>
    <row r="14" spans="2:13" ht="12.75">
      <c r="B14" s="20"/>
      <c r="C14" s="20" t="s">
        <v>334</v>
      </c>
      <c r="D14" s="21">
        <f>WinterCapacities!H392</f>
        <v>66530.91700000004</v>
      </c>
      <c r="E14" s="21">
        <f>WinterCapacities!I392</f>
        <v>66530.91700000004</v>
      </c>
      <c r="F14" s="21">
        <f>WinterCapacities!J392</f>
        <v>66530.91700000004</v>
      </c>
      <c r="G14" s="21">
        <f>WinterCapacities!K392</f>
        <v>66530.91700000004</v>
      </c>
      <c r="H14" s="21">
        <f>WinterCapacities!L392</f>
        <v>66530.91700000004</v>
      </c>
      <c r="I14" s="21">
        <f>WinterCapacities!M392</f>
        <v>66530.91700000004</v>
      </c>
      <c r="J14" s="21">
        <f>WinterCapacities!N392</f>
        <v>66530.91700000004</v>
      </c>
      <c r="K14" s="21">
        <f>WinterCapacities!O392</f>
        <v>66530.91700000004</v>
      </c>
      <c r="L14" s="21">
        <f>WinterCapacities!P392</f>
        <v>66530.91700000004</v>
      </c>
      <c r="M14" s="21">
        <f>WinterCapacities!Q392</f>
        <v>66530.91700000004</v>
      </c>
    </row>
    <row r="15" spans="2:13" ht="12.75">
      <c r="B15" s="20"/>
      <c r="C15" s="20" t="s">
        <v>335</v>
      </c>
      <c r="D15" s="21">
        <f>WinterCapacities!H423</f>
        <v>5102.7</v>
      </c>
      <c r="E15" s="21">
        <f>WinterCapacities!I423</f>
        <v>5133.7</v>
      </c>
      <c r="F15" s="21">
        <f>WinterCapacities!J423</f>
        <v>5133.7</v>
      </c>
      <c r="G15" s="21">
        <f>WinterCapacities!K423</f>
        <v>5133.7</v>
      </c>
      <c r="H15" s="21">
        <f>WinterCapacities!L423</f>
        <v>5133.7</v>
      </c>
      <c r="I15" s="21">
        <f>WinterCapacities!M423</f>
        <v>5133.7</v>
      </c>
      <c r="J15" s="21">
        <f>WinterCapacities!N423</f>
        <v>5133.7</v>
      </c>
      <c r="K15" s="21">
        <f>WinterCapacities!O423</f>
        <v>5133.7</v>
      </c>
      <c r="L15" s="21">
        <f>WinterCapacities!P423</f>
        <v>5133.7</v>
      </c>
      <c r="M15" s="21">
        <f>WinterCapacities!Q423</f>
        <v>5133.7</v>
      </c>
    </row>
    <row r="16" spans="2:13" ht="12.75">
      <c r="B16" s="20"/>
      <c r="C16" s="20" t="s">
        <v>336</v>
      </c>
      <c r="D16" s="21">
        <f>0.087*WinterCapacities!H538</f>
        <v>822.284415</v>
      </c>
      <c r="E16" s="21">
        <f>0.087*WinterCapacities!I538</f>
        <v>822.284415</v>
      </c>
      <c r="F16" s="21">
        <f>0.087*WinterCapacities!J538</f>
        <v>822.284415</v>
      </c>
      <c r="G16" s="21">
        <f>0.087*WinterCapacities!K538</f>
        <v>822.284415</v>
      </c>
      <c r="H16" s="21">
        <f>0.087*WinterCapacities!L538</f>
        <v>822.284415</v>
      </c>
      <c r="I16" s="21">
        <f>0.087*WinterCapacities!M538</f>
        <v>822.284415</v>
      </c>
      <c r="J16" s="21">
        <f>0.087*WinterCapacities!N538</f>
        <v>822.284415</v>
      </c>
      <c r="K16" s="21">
        <f>0.087*WinterCapacities!O538</f>
        <v>822.284415</v>
      </c>
      <c r="L16" s="21">
        <f>0.087*WinterCapacities!P538</f>
        <v>822.284415</v>
      </c>
      <c r="M16" s="21">
        <f>0.087*WinterCapacities!Q538</f>
        <v>822.284415</v>
      </c>
    </row>
    <row r="17" spans="2:13" ht="12.75">
      <c r="B17" s="20"/>
      <c r="C17" s="20" t="s">
        <v>134</v>
      </c>
      <c r="D17" s="21">
        <v>0</v>
      </c>
      <c r="E17" s="21">
        <v>0</v>
      </c>
      <c r="F17" s="21">
        <v>0</v>
      </c>
      <c r="G17" s="21">
        <v>0</v>
      </c>
      <c r="H17" s="21">
        <v>0</v>
      </c>
      <c r="I17" s="21">
        <v>0</v>
      </c>
      <c r="J17" s="21">
        <v>0</v>
      </c>
      <c r="K17" s="21">
        <v>0</v>
      </c>
      <c r="L17" s="21">
        <v>0</v>
      </c>
      <c r="M17" s="21">
        <v>0</v>
      </c>
    </row>
    <row r="18" spans="2:13" ht="12.75">
      <c r="B18" s="20"/>
      <c r="C18" s="19" t="s">
        <v>337</v>
      </c>
      <c r="D18" s="22">
        <f aca="true" t="shared" si="2" ref="D18:I18">SUM(D14:D17)</f>
        <v>72455.90141500004</v>
      </c>
      <c r="E18" s="22">
        <f t="shared" si="2"/>
        <v>72486.90141500004</v>
      </c>
      <c r="F18" s="22">
        <f t="shared" si="2"/>
        <v>72486.90141500004</v>
      </c>
      <c r="G18" s="22">
        <f t="shared" si="2"/>
        <v>72486.90141500004</v>
      </c>
      <c r="H18" s="22">
        <f t="shared" si="2"/>
        <v>72486.90141500004</v>
      </c>
      <c r="I18" s="22">
        <f t="shared" si="2"/>
        <v>72486.90141500004</v>
      </c>
      <c r="J18" s="22">
        <f>SUM(J14:J17)</f>
        <v>72486.90141500004</v>
      </c>
      <c r="K18" s="22">
        <f>SUM(K14:K17)</f>
        <v>72486.90141500004</v>
      </c>
      <c r="L18" s="22">
        <f>SUM(L14:L17)</f>
        <v>72486.90141500004</v>
      </c>
      <c r="M18" s="22">
        <f>SUM(M14:M17)</f>
        <v>72486.90141500004</v>
      </c>
    </row>
    <row r="19" spans="2:13" ht="12.75">
      <c r="B19" s="20"/>
      <c r="C19" s="20"/>
      <c r="D19" s="21"/>
      <c r="E19" s="21"/>
      <c r="F19" s="21"/>
      <c r="G19" s="21"/>
      <c r="H19" s="21"/>
      <c r="I19" s="21"/>
      <c r="J19" s="21"/>
      <c r="K19" s="21"/>
      <c r="L19" s="21"/>
      <c r="M19" s="21"/>
    </row>
    <row r="20" spans="2:13" ht="12.75">
      <c r="B20" s="20"/>
      <c r="C20" s="20" t="s">
        <v>338</v>
      </c>
      <c r="D20" s="21">
        <f>WinterCapacities!H432*0.5</f>
        <v>553</v>
      </c>
      <c r="E20" s="21">
        <f>WinterCapacities!I432*0.5</f>
        <v>553</v>
      </c>
      <c r="F20" s="21">
        <f>WinterCapacities!J432*0.5</f>
        <v>553</v>
      </c>
      <c r="G20" s="21">
        <f>WinterCapacities!K432*0.5</f>
        <v>553</v>
      </c>
      <c r="H20" s="21">
        <f>WinterCapacities!L432*0.5</f>
        <v>553</v>
      </c>
      <c r="I20" s="21">
        <f>WinterCapacities!M432*0.5</f>
        <v>553</v>
      </c>
      <c r="J20" s="21">
        <f>WinterCapacities!N432*0.5</f>
        <v>553</v>
      </c>
      <c r="K20" s="21">
        <f>WinterCapacities!O432*0.5</f>
        <v>553</v>
      </c>
      <c r="L20" s="21">
        <f>WinterCapacities!P432*0.5</f>
        <v>553</v>
      </c>
      <c r="M20" s="21">
        <f>WinterCapacities!Q432*0.5</f>
        <v>553</v>
      </c>
    </row>
    <row r="21" spans="2:13" ht="12.75">
      <c r="B21" s="20"/>
      <c r="C21" s="20" t="s">
        <v>339</v>
      </c>
      <c r="D21" s="21">
        <f>WinterCapacities!H448</f>
        <v>3168</v>
      </c>
      <c r="E21" s="21">
        <f>WinterCapacities!I448</f>
        <v>3168</v>
      </c>
      <c r="F21" s="21">
        <f>WinterCapacities!J448</f>
        <v>3168</v>
      </c>
      <c r="G21" s="21">
        <f>WinterCapacities!K448</f>
        <v>3168</v>
      </c>
      <c r="H21" s="21">
        <f>WinterCapacities!L448</f>
        <v>3168</v>
      </c>
      <c r="I21" s="21">
        <f>WinterCapacities!M448</f>
        <v>3168</v>
      </c>
      <c r="J21" s="21">
        <f>WinterCapacities!N448</f>
        <v>3168</v>
      </c>
      <c r="K21" s="21">
        <f>WinterCapacities!O448</f>
        <v>3168</v>
      </c>
      <c r="L21" s="21">
        <f>WinterCapacities!P448</f>
        <v>3168</v>
      </c>
      <c r="M21" s="21">
        <f>WinterCapacities!Q448</f>
        <v>3168</v>
      </c>
    </row>
    <row r="22" spans="2:13" ht="12.75">
      <c r="B22" s="20"/>
      <c r="C22" s="20" t="s">
        <v>340</v>
      </c>
      <c r="D22" s="21">
        <v>109.64</v>
      </c>
      <c r="E22" s="21">
        <v>109.64</v>
      </c>
      <c r="F22" s="21">
        <v>100.14</v>
      </c>
      <c r="G22" s="21">
        <v>100.14</v>
      </c>
      <c r="H22" s="21">
        <v>100.14</v>
      </c>
      <c r="I22" s="21">
        <v>100.14</v>
      </c>
      <c r="J22" s="21">
        <v>100.14</v>
      </c>
      <c r="K22" s="21">
        <v>100.14</v>
      </c>
      <c r="L22" s="21">
        <v>100.14</v>
      </c>
      <c r="M22" s="21">
        <v>100.14</v>
      </c>
    </row>
    <row r="23" spans="2:13" ht="12.75">
      <c r="B23" s="20"/>
      <c r="C23" s="20" t="s">
        <v>341</v>
      </c>
      <c r="D23" s="21">
        <f>WinterCapacities!H573</f>
        <v>825</v>
      </c>
      <c r="E23" s="21">
        <f>WinterCapacities!I573</f>
        <v>1940</v>
      </c>
      <c r="F23" s="21">
        <f>WinterCapacities!J573</f>
        <v>1940</v>
      </c>
      <c r="G23" s="21">
        <f>WinterCapacities!K573</f>
        <v>2720</v>
      </c>
      <c r="H23" s="21">
        <f>WinterCapacities!L573</f>
        <v>5500</v>
      </c>
      <c r="I23" s="21">
        <f>WinterCapacities!M573</f>
        <v>6120</v>
      </c>
      <c r="J23" s="21">
        <f>WinterCapacities!N573</f>
        <v>6780</v>
      </c>
      <c r="K23" s="21">
        <f>WinterCapacities!O573</f>
        <v>6780</v>
      </c>
      <c r="L23" s="21">
        <f>WinterCapacities!P573</f>
        <v>6780</v>
      </c>
      <c r="M23" s="21">
        <f>WinterCapacities!Q573</f>
        <v>6780</v>
      </c>
    </row>
    <row r="24" spans="2:13" ht="12.75">
      <c r="B24" s="20"/>
      <c r="C24" s="20" t="s">
        <v>342</v>
      </c>
      <c r="D24" s="21">
        <f>WinterCapacities!H583*0.087</f>
        <v>13.049999999999999</v>
      </c>
      <c r="E24" s="21">
        <f>WinterCapacities!I583*0.087</f>
        <v>65.42399999999999</v>
      </c>
      <c r="F24" s="21">
        <f>WinterCapacities!J583*0.087</f>
        <v>113.27399999999999</v>
      </c>
      <c r="G24" s="21">
        <f>WinterCapacities!K583*0.087</f>
        <v>130.84799999999998</v>
      </c>
      <c r="H24" s="21">
        <f>WinterCapacities!L583*0.087</f>
        <v>130.84799999999998</v>
      </c>
      <c r="I24" s="21">
        <f>WinterCapacities!M583*0.087</f>
        <v>130.84799999999998</v>
      </c>
      <c r="J24" s="21">
        <f>WinterCapacities!N583*0.087</f>
        <v>130.84799999999998</v>
      </c>
      <c r="K24" s="21">
        <f>WinterCapacities!O583*0.087</f>
        <v>130.84799999999998</v>
      </c>
      <c r="L24" s="21">
        <f>WinterCapacities!P583*0.087</f>
        <v>130.84799999999998</v>
      </c>
      <c r="M24" s="21">
        <f>WinterCapacities!Q583*0.087</f>
        <v>130.84799999999998</v>
      </c>
    </row>
    <row r="25" spans="2:13" ht="12.75">
      <c r="B25" s="20"/>
      <c r="C25" s="19" t="s">
        <v>343</v>
      </c>
      <c r="D25" s="22">
        <f aca="true" t="shared" si="3" ref="D25:I25">SUM(D20:D24)+D18</f>
        <v>77124.59141500005</v>
      </c>
      <c r="E25" s="22">
        <f t="shared" si="3"/>
        <v>78322.96541500004</v>
      </c>
      <c r="F25" s="22">
        <f t="shared" si="3"/>
        <v>78361.31541500005</v>
      </c>
      <c r="G25" s="22">
        <f t="shared" si="3"/>
        <v>79158.88941500004</v>
      </c>
      <c r="H25" s="22">
        <f t="shared" si="3"/>
        <v>81938.88941500004</v>
      </c>
      <c r="I25" s="22">
        <f t="shared" si="3"/>
        <v>82558.88941500004</v>
      </c>
      <c r="J25" s="22">
        <f>SUM(J20:J24)+J18</f>
        <v>83218.88941500004</v>
      </c>
      <c r="K25" s="22">
        <f>SUM(K20:K24)+K18</f>
        <v>83218.88941500004</v>
      </c>
      <c r="L25" s="22">
        <f>SUM(L20:L24)+L18</f>
        <v>83218.88941500004</v>
      </c>
      <c r="M25" s="22">
        <f>SUM(M20:M24)+M18</f>
        <v>83218.88941500004</v>
      </c>
    </row>
    <row r="26" spans="2:9" ht="12.75">
      <c r="B26" s="23"/>
      <c r="C26" s="24"/>
      <c r="D26" s="25"/>
      <c r="E26" s="25"/>
      <c r="F26" s="25"/>
      <c r="G26" s="25"/>
      <c r="H26" s="25"/>
      <c r="I26" s="25"/>
    </row>
    <row r="27" spans="2:13" ht="12.75">
      <c r="B27" s="26"/>
      <c r="C27" s="27" t="s">
        <v>344</v>
      </c>
      <c r="D27" s="28">
        <v>317</v>
      </c>
      <c r="E27" s="28">
        <v>317</v>
      </c>
      <c r="F27" s="28">
        <v>317</v>
      </c>
      <c r="G27" s="28">
        <v>317</v>
      </c>
      <c r="H27" s="28">
        <v>317</v>
      </c>
      <c r="I27" s="28">
        <v>317</v>
      </c>
      <c r="J27" s="28">
        <v>0</v>
      </c>
      <c r="K27" s="28">
        <v>0</v>
      </c>
      <c r="L27" s="28">
        <v>0</v>
      </c>
      <c r="M27" s="28">
        <v>0</v>
      </c>
    </row>
    <row r="28" spans="2:13" ht="12.75">
      <c r="B28" s="26"/>
      <c r="C28" s="27" t="s">
        <v>345</v>
      </c>
      <c r="D28" s="28">
        <v>0</v>
      </c>
      <c r="E28" s="28">
        <v>0</v>
      </c>
      <c r="F28" s="28">
        <v>0</v>
      </c>
      <c r="G28" s="28">
        <v>0</v>
      </c>
      <c r="H28" s="28">
        <v>0</v>
      </c>
      <c r="I28" s="28">
        <v>0</v>
      </c>
      <c r="J28" s="28">
        <v>0</v>
      </c>
      <c r="K28" s="28">
        <v>0</v>
      </c>
      <c r="L28" s="28">
        <v>0</v>
      </c>
      <c r="M28" s="28">
        <v>0</v>
      </c>
    </row>
    <row r="29" spans="2:13" ht="12.75">
      <c r="B29" s="26"/>
      <c r="C29" s="29" t="s">
        <v>346</v>
      </c>
      <c r="D29" s="30">
        <f aca="true" t="shared" si="4" ref="D29:I29">D25-D27-D28</f>
        <v>76807.59141500005</v>
      </c>
      <c r="E29" s="30">
        <f t="shared" si="4"/>
        <v>78005.96541500004</v>
      </c>
      <c r="F29" s="30">
        <f t="shared" si="4"/>
        <v>78044.31541500005</v>
      </c>
      <c r="G29" s="30">
        <f t="shared" si="4"/>
        <v>78841.88941500004</v>
      </c>
      <c r="H29" s="30">
        <f t="shared" si="4"/>
        <v>81621.88941500004</v>
      </c>
      <c r="I29" s="30">
        <f t="shared" si="4"/>
        <v>82241.88941500004</v>
      </c>
      <c r="J29" s="30">
        <f>J25-J27-J28</f>
        <v>83218.88941500004</v>
      </c>
      <c r="K29" s="30">
        <f>K25-K27-K28</f>
        <v>83218.88941500004</v>
      </c>
      <c r="L29" s="30">
        <f>L25-L27-L28</f>
        <v>83218.88941500004</v>
      </c>
      <c r="M29" s="30">
        <f>M25-M27-M28</f>
        <v>83218.88941500004</v>
      </c>
    </row>
    <row r="30" spans="1:9" ht="12.75">
      <c r="A30" s="31"/>
      <c r="B30" s="23"/>
      <c r="C30" s="24"/>
      <c r="D30" s="25"/>
      <c r="E30" s="25"/>
      <c r="F30" s="25"/>
      <c r="G30" s="25"/>
      <c r="H30" s="25"/>
      <c r="I30" s="25"/>
    </row>
    <row r="31" spans="3:13" ht="12.75">
      <c r="C31" s="32" t="s">
        <v>351</v>
      </c>
      <c r="D31" s="33">
        <f aca="true" t="shared" si="5" ref="D31:M31">(D29-D11)/D11</f>
        <v>0.5887258159017568</v>
      </c>
      <c r="E31" s="33">
        <f t="shared" si="5"/>
        <v>0.5740339573672016</v>
      </c>
      <c r="F31" s="33">
        <f t="shared" si="5"/>
        <v>0.51527083745266</v>
      </c>
      <c r="G31" s="33">
        <f t="shared" si="5"/>
        <v>0.4885041414275234</v>
      </c>
      <c r="H31" s="33">
        <f t="shared" si="5"/>
        <v>0.5104534269525125</v>
      </c>
      <c r="I31" s="33">
        <f t="shared" si="5"/>
        <v>0.4643429002247125</v>
      </c>
      <c r="J31" s="33">
        <f t="shared" si="5"/>
        <v>0.47181964917303143</v>
      </c>
      <c r="K31" s="33">
        <f t="shared" si="5"/>
        <v>0.45437622158951807</v>
      </c>
      <c r="L31" s="33">
        <f t="shared" si="5"/>
        <v>0.41509687484783164</v>
      </c>
      <c r="M31" s="33">
        <f t="shared" si="5"/>
        <v>0.40498497683749557</v>
      </c>
    </row>
    <row r="32" ht="12.75">
      <c r="C32" t="s">
        <v>347</v>
      </c>
    </row>
    <row r="38" spans="2:9" ht="12.75">
      <c r="B38" s="24"/>
      <c r="C38" s="24"/>
      <c r="D38" s="34"/>
      <c r="E38" s="34"/>
      <c r="F38" s="23"/>
      <c r="G38" s="23"/>
      <c r="H38" s="23"/>
      <c r="I38" s="23"/>
    </row>
    <row r="39" spans="2:13" ht="12.75" customHeight="1">
      <c r="B39" s="226" t="s">
        <v>348</v>
      </c>
      <c r="C39" s="226"/>
      <c r="D39" s="35">
        <f>SUM(D40:D42)</f>
        <v>3000.36</v>
      </c>
      <c r="E39" s="35">
        <f aca="true" t="shared" si="6" ref="E39:M39">SUM(E40:E42)</f>
        <v>11200.343700000001</v>
      </c>
      <c r="F39" s="35">
        <f t="shared" si="6"/>
        <v>12326.7837</v>
      </c>
      <c r="G39" s="35">
        <f t="shared" si="6"/>
        <v>15295.2642</v>
      </c>
      <c r="H39" s="35">
        <f t="shared" si="6"/>
        <v>16012.8012</v>
      </c>
      <c r="I39" s="35">
        <f t="shared" si="6"/>
        <v>18790.9952</v>
      </c>
      <c r="J39" s="35">
        <f t="shared" si="6"/>
        <v>19491.9952</v>
      </c>
      <c r="K39" s="35">
        <f t="shared" si="6"/>
        <v>19492.9952</v>
      </c>
      <c r="L39" s="35">
        <f t="shared" si="6"/>
        <v>22693.9952</v>
      </c>
      <c r="M39" s="35">
        <f t="shared" si="6"/>
        <v>22694.9952</v>
      </c>
    </row>
    <row r="40" spans="2:13" ht="12.75" customHeight="1">
      <c r="B40" s="36"/>
      <c r="C40" s="37" t="s">
        <v>349</v>
      </c>
      <c r="D40" s="38">
        <f>WinterCapacities!H559-WinterSummary!D22</f>
        <v>2447.36</v>
      </c>
      <c r="E40" s="38">
        <f>WinterCapacities!I559-WinterSummary!E22</f>
        <v>2447.36</v>
      </c>
      <c r="F40" s="38">
        <f>WinterCapacities!J559-WinterSummary!F22</f>
        <v>2456.86</v>
      </c>
      <c r="G40" s="38">
        <f>WinterCapacities!K559-WinterSummary!G22</f>
        <v>2456.86</v>
      </c>
      <c r="H40" s="38">
        <f>WinterCapacities!L559-WinterSummary!H22</f>
        <v>2456.86</v>
      </c>
      <c r="I40" s="38">
        <f>WinterCapacities!M559-WinterSummary!I22</f>
        <v>2456.86</v>
      </c>
      <c r="J40" s="38">
        <f>WinterCapacities!N559-WinterSummary!J22</f>
        <v>2456.86</v>
      </c>
      <c r="K40" s="38">
        <f>WinterCapacities!O559-WinterSummary!K22</f>
        <v>2456.86</v>
      </c>
      <c r="L40" s="38">
        <f>WinterCapacities!P559-WinterSummary!L22</f>
        <v>2456.86</v>
      </c>
      <c r="M40" s="38">
        <f>WinterCapacities!Q559-WinterSummary!M22</f>
        <v>2456.86</v>
      </c>
    </row>
    <row r="41" spans="2:13" ht="12.75">
      <c r="B41" s="36"/>
      <c r="C41" s="36" t="s">
        <v>338</v>
      </c>
      <c r="D41" s="38">
        <v>553</v>
      </c>
      <c r="E41" s="38">
        <v>553</v>
      </c>
      <c r="F41" s="38">
        <v>553</v>
      </c>
      <c r="G41" s="38">
        <v>553</v>
      </c>
      <c r="H41" s="38">
        <v>553</v>
      </c>
      <c r="I41" s="38">
        <v>553</v>
      </c>
      <c r="J41" s="38">
        <v>554</v>
      </c>
      <c r="K41" s="38">
        <v>555</v>
      </c>
      <c r="L41" s="38">
        <v>556</v>
      </c>
      <c r="M41" s="38">
        <v>557</v>
      </c>
    </row>
    <row r="42" spans="2:13" ht="14.25" customHeight="1">
      <c r="B42" s="36"/>
      <c r="C42" s="37" t="s">
        <v>350</v>
      </c>
      <c r="D42" s="38">
        <f>WinterCapacities!H591+WinterCapacities!H633+0.087*(WinterCapacities!H602+WinterCapacities!H730)</f>
        <v>0</v>
      </c>
      <c r="E42" s="38">
        <f>WinterCapacities!I589+WinterCapacities!I632+0.087*(WinterCapacities!I601+WinterCapacities!I729)</f>
        <v>8199.9837</v>
      </c>
      <c r="F42" s="38">
        <f>WinterCapacities!J589+WinterCapacities!J632+0.087*(WinterCapacities!J601+WinterCapacities!J729)</f>
        <v>9316.9237</v>
      </c>
      <c r="G42" s="38">
        <f>WinterCapacities!K589+WinterCapacities!K632+0.087*(WinterCapacities!K601+WinterCapacities!K729)</f>
        <v>12285.404199999999</v>
      </c>
      <c r="H42" s="38">
        <f>WinterCapacities!L589+WinterCapacities!L632+0.087*(WinterCapacities!L601+WinterCapacities!L729)</f>
        <v>13002.9412</v>
      </c>
      <c r="I42" s="38">
        <f>WinterCapacities!M589+WinterCapacities!M632+0.087*(WinterCapacities!M601+WinterCapacities!M729)</f>
        <v>15781.1352</v>
      </c>
      <c r="J42" s="38">
        <f>WinterCapacities!N589+WinterCapacities!N632+0.087*(WinterCapacities!N601+WinterCapacities!N729)</f>
        <v>16481.1352</v>
      </c>
      <c r="K42" s="38">
        <f>WinterCapacities!O589+WinterCapacities!O632+0.087*(WinterCapacities!O601+WinterCapacities!O729)</f>
        <v>16481.1352</v>
      </c>
      <c r="L42" s="38">
        <f>WinterCapacities!P589+WinterCapacities!P632+0.087*(WinterCapacities!P601+WinterCapacities!P729)</f>
        <v>19681.1352</v>
      </c>
      <c r="M42" s="38">
        <f>WinterCapacities!Q589+WinterCapacities!Q632+0.087*(WinterCapacities!Q601+WinterCapacities!Q729)</f>
        <v>19681.1352</v>
      </c>
    </row>
    <row r="43" spans="3:9" ht="12.75" customHeight="1">
      <c r="C43" s="24"/>
      <c r="D43" s="25"/>
      <c r="E43" s="25"/>
      <c r="F43" s="25"/>
      <c r="G43" s="25"/>
      <c r="H43" s="25"/>
      <c r="I43" s="25"/>
    </row>
    <row r="44" spans="2:32" ht="12.75" customHeight="1">
      <c r="B44" s="39"/>
      <c r="C44" s="24"/>
      <c r="D44" s="25"/>
      <c r="E44" s="25"/>
      <c r="F44" s="25"/>
      <c r="G44" s="25"/>
      <c r="H44" s="25"/>
      <c r="I44" s="25"/>
      <c r="Y44" s="40"/>
      <c r="Z44" s="40"/>
      <c r="AA44" s="40"/>
      <c r="AB44" s="40"/>
      <c r="AC44" s="40"/>
      <c r="AD44" s="40"/>
      <c r="AE44" s="40"/>
      <c r="AF44" s="40"/>
    </row>
    <row r="45" spans="2:9" ht="12.75" customHeight="1">
      <c r="B45" s="41"/>
      <c r="C45" s="32"/>
      <c r="D45" s="42"/>
      <c r="E45" s="42"/>
      <c r="F45" s="42"/>
      <c r="G45" s="42"/>
      <c r="H45" s="42"/>
      <c r="I45" s="42"/>
    </row>
    <row r="46" spans="2:9" ht="12.75" customHeight="1">
      <c r="B46" s="39"/>
      <c r="C46" s="39"/>
      <c r="D46" s="43"/>
      <c r="E46" s="43"/>
      <c r="F46" s="43"/>
      <c r="G46" s="43"/>
      <c r="H46" s="43"/>
      <c r="I46" s="43"/>
    </row>
    <row r="47" spans="2:9" ht="12.75" customHeight="1">
      <c r="B47" s="126"/>
      <c r="C47" s="126"/>
      <c r="D47" s="126"/>
      <c r="E47" s="126"/>
      <c r="F47" s="126"/>
      <c r="G47" s="126"/>
      <c r="H47" s="126"/>
      <c r="I47" s="44"/>
    </row>
    <row r="48" spans="2:9" ht="12.75" customHeight="1">
      <c r="B48" s="126"/>
      <c r="C48" s="126"/>
      <c r="D48" s="126"/>
      <c r="E48" s="126"/>
      <c r="F48" s="126"/>
      <c r="G48" s="126"/>
      <c r="H48" s="126"/>
      <c r="I48" s="44"/>
    </row>
    <row r="49" spans="1:15" ht="45" customHeight="1">
      <c r="A49" s="235" t="s">
        <v>1469</v>
      </c>
      <c r="B49" s="235"/>
      <c r="C49" s="235"/>
      <c r="D49" s="235"/>
      <c r="E49" s="235"/>
      <c r="F49" s="235"/>
      <c r="G49" s="235"/>
      <c r="H49" s="235"/>
      <c r="I49" s="235"/>
      <c r="J49" s="235"/>
      <c r="K49" s="235"/>
      <c r="L49" s="235"/>
      <c r="M49" s="235"/>
      <c r="N49" s="200"/>
      <c r="O49" s="200"/>
    </row>
    <row r="50" spans="1:15" ht="29.25" customHeight="1">
      <c r="A50" s="237" t="s">
        <v>1539</v>
      </c>
      <c r="B50" s="237"/>
      <c r="C50" s="237"/>
      <c r="D50" s="237"/>
      <c r="E50" s="237"/>
      <c r="F50" s="237"/>
      <c r="G50" s="237"/>
      <c r="H50" s="237"/>
      <c r="I50" s="237"/>
      <c r="J50" s="237"/>
      <c r="K50" s="237"/>
      <c r="L50" s="237"/>
      <c r="M50" s="237"/>
      <c r="N50" s="201"/>
      <c r="O50" s="201"/>
    </row>
    <row r="51" ht="12.75" customHeight="1"/>
    <row r="68" spans="4:13" ht="12.75">
      <c r="D68">
        <f>D11*1.1375</f>
        <v>54992.89704999999</v>
      </c>
      <c r="E68">
        <f aca="true" t="shared" si="7" ref="E68:M68">E11*1.1375</f>
        <v>56372.218175</v>
      </c>
      <c r="F68">
        <f t="shared" si="7"/>
        <v>58587.1559</v>
      </c>
      <c r="G68">
        <f t="shared" si="7"/>
        <v>60250.18454</v>
      </c>
      <c r="H68">
        <f t="shared" si="7"/>
        <v>61468.230369</v>
      </c>
      <c r="I68">
        <f t="shared" si="7"/>
        <v>63885.41180839999</v>
      </c>
      <c r="J68">
        <f t="shared" si="7"/>
        <v>64315.95526174</v>
      </c>
      <c r="K68">
        <f t="shared" si="7"/>
        <v>65087.34487291399</v>
      </c>
      <c r="L68">
        <f t="shared" si="7"/>
        <v>66893.9974302054</v>
      </c>
      <c r="M68">
        <f t="shared" si="7"/>
        <v>67375.44405822594</v>
      </c>
    </row>
  </sheetData>
  <sheetProtection/>
  <mergeCells count="7">
    <mergeCell ref="B1:M1"/>
    <mergeCell ref="B2:M2"/>
    <mergeCell ref="A49:M49"/>
    <mergeCell ref="A50:M50"/>
    <mergeCell ref="B39:C39"/>
    <mergeCell ref="B3:H3"/>
    <mergeCell ref="B4:H4"/>
  </mergeCells>
  <printOptions/>
  <pageMargins left="0.86" right="0.73" top="1.01" bottom="0.62" header="0.5" footer="0.5"/>
  <pageSetup fitToHeight="2" fitToWidth="1" horizontalDpi="1200" verticalDpi="1200" orientation="landscape" scale="72" r:id="rId2"/>
  <rowBreaks count="1" manualBreakCount="1">
    <brk id="16" max="255" man="1"/>
  </rowBreaks>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tabColor indexed="40"/>
    <pageSetUpPr fitToPage="1"/>
  </sheetPr>
  <dimension ref="A1:S733"/>
  <sheetViews>
    <sheetView showGridLines="0" zoomScalePageLayoutView="0" workbookViewId="0" topLeftCell="A1">
      <pane ySplit="7" topLeftCell="A8" activePane="bottomLeft" state="frozen"/>
      <selection pane="topLeft" activeCell="R49" sqref="R49"/>
      <selection pane="bottomLeft" activeCell="A1" sqref="A1:Q1"/>
    </sheetView>
  </sheetViews>
  <sheetFormatPr defaultColWidth="9.140625" defaultRowHeight="12.75"/>
  <cols>
    <col min="1" max="1" width="29.8515625" style="77" customWidth="1"/>
    <col min="2" max="2" width="25.28125" style="0" bestFit="1" customWidth="1"/>
    <col min="3" max="3" width="12.57421875" style="0" customWidth="1"/>
    <col min="4" max="5" width="10.140625" style="0" customWidth="1"/>
    <col min="6" max="6" width="2.7109375" style="0" customWidth="1"/>
    <col min="7" max="7" width="9.28125" style="0" bestFit="1" customWidth="1"/>
    <col min="8" max="8" width="8.28125" style="0" bestFit="1" customWidth="1"/>
  </cols>
  <sheetData>
    <row r="1" spans="1:17" ht="26.25" customHeight="1">
      <c r="A1" s="239" t="s">
        <v>321</v>
      </c>
      <c r="B1" s="239"/>
      <c r="C1" s="239"/>
      <c r="D1" s="239"/>
      <c r="E1" s="239"/>
      <c r="F1" s="239"/>
      <c r="G1" s="239"/>
      <c r="H1" s="239"/>
      <c r="I1" s="239"/>
      <c r="J1" s="239"/>
      <c r="K1" s="239"/>
      <c r="L1" s="239"/>
      <c r="M1" s="239"/>
      <c r="N1" s="239"/>
      <c r="O1" s="239"/>
      <c r="P1" s="239"/>
      <c r="Q1" s="239"/>
    </row>
    <row r="2" spans="1:6" ht="19.5">
      <c r="A2" s="231"/>
      <c r="B2" s="232"/>
      <c r="C2" s="232"/>
      <c r="D2" s="232"/>
      <c r="E2" s="232"/>
      <c r="F2" s="232"/>
    </row>
    <row r="3" spans="1:12" ht="15.75" customHeight="1">
      <c r="A3" s="238" t="s">
        <v>320</v>
      </c>
      <c r="B3" s="238"/>
      <c r="C3" s="238"/>
      <c r="D3" s="238"/>
      <c r="E3" s="238"/>
      <c r="F3" s="238"/>
      <c r="G3" s="238"/>
      <c r="H3" s="238"/>
      <c r="I3" s="238"/>
      <c r="J3" s="238"/>
      <c r="K3" s="238"/>
      <c r="L3" s="238"/>
    </row>
    <row r="4" spans="1:17" ht="30" customHeight="1">
      <c r="A4" s="234" t="s">
        <v>277</v>
      </c>
      <c r="B4" s="234"/>
      <c r="C4" s="234"/>
      <c r="D4" s="234"/>
      <c r="E4" s="234"/>
      <c r="F4" s="234"/>
      <c r="G4" s="234"/>
      <c r="H4" s="234"/>
      <c r="I4" s="234"/>
      <c r="J4" s="234"/>
      <c r="K4" s="234"/>
      <c r="L4" s="234"/>
      <c r="M4" s="234"/>
      <c r="N4" s="234"/>
      <c r="O4" s="234"/>
      <c r="P4" s="234"/>
      <c r="Q4" s="234"/>
    </row>
    <row r="5" spans="1:6" ht="14.25" customHeight="1">
      <c r="A5" s="45"/>
      <c r="B5" s="46"/>
      <c r="C5" s="46"/>
      <c r="D5" s="46"/>
      <c r="E5" s="46"/>
      <c r="F5" s="46"/>
    </row>
    <row r="6" spans="1:6" ht="9.75" customHeight="1">
      <c r="A6" s="45"/>
      <c r="B6" s="230"/>
      <c r="C6" s="230"/>
      <c r="D6" s="230"/>
      <c r="E6" s="230"/>
      <c r="F6" s="230"/>
    </row>
    <row r="7" spans="1:18" ht="25.5">
      <c r="A7" s="47" t="s">
        <v>666</v>
      </c>
      <c r="B7" s="132" t="s">
        <v>742</v>
      </c>
      <c r="C7" s="132" t="s">
        <v>312</v>
      </c>
      <c r="D7" s="132" t="s">
        <v>743</v>
      </c>
      <c r="E7" s="155" t="s">
        <v>1468</v>
      </c>
      <c r="F7" s="47"/>
      <c r="G7" s="47"/>
      <c r="H7" s="122" t="s">
        <v>31</v>
      </c>
      <c r="I7" s="122" t="s">
        <v>32</v>
      </c>
      <c r="J7" s="122" t="s">
        <v>33</v>
      </c>
      <c r="K7" s="122" t="s">
        <v>34</v>
      </c>
      <c r="L7" s="122" t="s">
        <v>741</v>
      </c>
      <c r="M7" s="122" t="s">
        <v>1463</v>
      </c>
      <c r="N7" s="122" t="s">
        <v>1464</v>
      </c>
      <c r="O7" s="122" t="s">
        <v>1465</v>
      </c>
      <c r="P7" s="122" t="s">
        <v>1466</v>
      </c>
      <c r="Q7" s="122" t="s">
        <v>1467</v>
      </c>
      <c r="R7" s="48"/>
    </row>
    <row r="8" spans="1:17" ht="12.75">
      <c r="A8" s="72" t="s">
        <v>682</v>
      </c>
      <c r="B8" s="72" t="s">
        <v>744</v>
      </c>
      <c r="C8" s="157" t="s">
        <v>47</v>
      </c>
      <c r="D8" s="157" t="s">
        <v>745</v>
      </c>
      <c r="E8" s="157" t="s">
        <v>746</v>
      </c>
      <c r="F8" s="157"/>
      <c r="G8" s="1">
        <v>2000</v>
      </c>
      <c r="H8" s="167">
        <v>178</v>
      </c>
      <c r="I8" s="167">
        <v>178</v>
      </c>
      <c r="J8" s="167">
        <v>178</v>
      </c>
      <c r="K8" s="167">
        <v>178</v>
      </c>
      <c r="L8" s="167">
        <v>178</v>
      </c>
      <c r="M8" s="167">
        <v>178</v>
      </c>
      <c r="N8" s="167">
        <v>178</v>
      </c>
      <c r="O8" s="167">
        <v>178</v>
      </c>
      <c r="P8" s="167">
        <v>178</v>
      </c>
      <c r="Q8" s="167">
        <v>178</v>
      </c>
    </row>
    <row r="9" spans="1:17" ht="12.75">
      <c r="A9" s="72" t="s">
        <v>683</v>
      </c>
      <c r="B9" s="72" t="s">
        <v>747</v>
      </c>
      <c r="C9" s="157" t="s">
        <v>47</v>
      </c>
      <c r="D9" s="157" t="s">
        <v>745</v>
      </c>
      <c r="E9" s="157" t="s">
        <v>746</v>
      </c>
      <c r="F9" s="157"/>
      <c r="G9" s="1">
        <v>2000</v>
      </c>
      <c r="H9" s="167">
        <v>178</v>
      </c>
      <c r="I9" s="167">
        <v>178</v>
      </c>
      <c r="J9" s="167">
        <v>178</v>
      </c>
      <c r="K9" s="167">
        <v>178</v>
      </c>
      <c r="L9" s="167">
        <v>178</v>
      </c>
      <c r="M9" s="167">
        <v>178</v>
      </c>
      <c r="N9" s="167">
        <v>178</v>
      </c>
      <c r="O9" s="167">
        <v>178</v>
      </c>
      <c r="P9" s="167">
        <v>178</v>
      </c>
      <c r="Q9" s="167">
        <v>178</v>
      </c>
    </row>
    <row r="10" spans="1:17" ht="12.75">
      <c r="A10" s="72" t="s">
        <v>684</v>
      </c>
      <c r="B10" s="72" t="s">
        <v>748</v>
      </c>
      <c r="C10" s="157" t="s">
        <v>47</v>
      </c>
      <c r="D10" s="157" t="s">
        <v>745</v>
      </c>
      <c r="E10" s="157" t="s">
        <v>746</v>
      </c>
      <c r="F10" s="157"/>
      <c r="G10" s="1">
        <v>2000</v>
      </c>
      <c r="H10" s="167">
        <v>184</v>
      </c>
      <c r="I10" s="167">
        <v>184</v>
      </c>
      <c r="J10" s="167">
        <v>184</v>
      </c>
      <c r="K10" s="167">
        <v>184</v>
      </c>
      <c r="L10" s="167">
        <v>184</v>
      </c>
      <c r="M10" s="167">
        <v>184</v>
      </c>
      <c r="N10" s="167">
        <v>184</v>
      </c>
      <c r="O10" s="167">
        <v>184</v>
      </c>
      <c r="P10" s="167">
        <v>184</v>
      </c>
      <c r="Q10" s="167">
        <v>184</v>
      </c>
    </row>
    <row r="11" spans="1:17" ht="12.75">
      <c r="A11" s="72" t="s">
        <v>637</v>
      </c>
      <c r="B11" s="72" t="s">
        <v>749</v>
      </c>
      <c r="C11" s="157" t="s">
        <v>255</v>
      </c>
      <c r="D11" s="157" t="s">
        <v>745</v>
      </c>
      <c r="E11" s="157" t="s">
        <v>746</v>
      </c>
      <c r="F11" s="157"/>
      <c r="G11" s="1">
        <v>2004</v>
      </c>
      <c r="H11" s="158">
        <v>5</v>
      </c>
      <c r="I11" s="158">
        <v>5</v>
      </c>
      <c r="J11" s="158">
        <v>5</v>
      </c>
      <c r="K11" s="158">
        <v>5</v>
      </c>
      <c r="L11" s="158">
        <v>5</v>
      </c>
      <c r="M11" s="158">
        <v>5</v>
      </c>
      <c r="N11" s="158">
        <v>5</v>
      </c>
      <c r="O11" s="158">
        <v>5</v>
      </c>
      <c r="P11" s="158">
        <v>5</v>
      </c>
      <c r="Q11" s="158">
        <v>5</v>
      </c>
    </row>
    <row r="12" spans="1:19" ht="12.75">
      <c r="A12" s="72" t="s">
        <v>750</v>
      </c>
      <c r="B12" s="72" t="s">
        <v>1440</v>
      </c>
      <c r="C12" s="157" t="s">
        <v>164</v>
      </c>
      <c r="D12" s="157" t="s">
        <v>731</v>
      </c>
      <c r="E12" s="157" t="s">
        <v>172</v>
      </c>
      <c r="F12" s="157"/>
      <c r="G12" s="1">
        <v>2010</v>
      </c>
      <c r="H12" s="167">
        <v>1</v>
      </c>
      <c r="I12" s="167">
        <v>1</v>
      </c>
      <c r="J12" s="167">
        <v>1</v>
      </c>
      <c r="K12" s="167">
        <v>1</v>
      </c>
      <c r="L12" s="167">
        <v>1</v>
      </c>
      <c r="M12" s="167">
        <v>1</v>
      </c>
      <c r="N12" s="167">
        <v>1</v>
      </c>
      <c r="O12" s="167">
        <v>1</v>
      </c>
      <c r="P12" s="167">
        <v>1</v>
      </c>
      <c r="Q12" s="167">
        <v>1</v>
      </c>
      <c r="S12" s="133"/>
    </row>
    <row r="13" spans="1:17" ht="12.75">
      <c r="A13" s="72" t="s">
        <v>685</v>
      </c>
      <c r="B13" s="72" t="s">
        <v>752</v>
      </c>
      <c r="C13" s="157" t="s">
        <v>258</v>
      </c>
      <c r="D13" s="157" t="s">
        <v>440</v>
      </c>
      <c r="E13" s="157" t="s">
        <v>746</v>
      </c>
      <c r="F13" s="157"/>
      <c r="G13" s="1">
        <v>1983</v>
      </c>
      <c r="H13" s="167">
        <v>37.9</v>
      </c>
      <c r="I13" s="167">
        <v>37.9</v>
      </c>
      <c r="J13" s="167">
        <v>37.9</v>
      </c>
      <c r="K13" s="167">
        <v>37.9</v>
      </c>
      <c r="L13" s="167">
        <v>37.9</v>
      </c>
      <c r="M13" s="167">
        <v>37.9</v>
      </c>
      <c r="N13" s="167">
        <v>37.9</v>
      </c>
      <c r="O13" s="167">
        <v>37.9</v>
      </c>
      <c r="P13" s="167">
        <v>37.9</v>
      </c>
      <c r="Q13" s="167">
        <v>37.9</v>
      </c>
    </row>
    <row r="14" spans="1:17" ht="12.75">
      <c r="A14" s="72" t="s">
        <v>686</v>
      </c>
      <c r="B14" s="72" t="s">
        <v>753</v>
      </c>
      <c r="C14" s="157" t="s">
        <v>258</v>
      </c>
      <c r="D14" s="157" t="s">
        <v>440</v>
      </c>
      <c r="E14" s="157" t="s">
        <v>746</v>
      </c>
      <c r="F14" s="157"/>
      <c r="G14" s="1">
        <v>1983</v>
      </c>
      <c r="H14" s="167">
        <v>37.9</v>
      </c>
      <c r="I14" s="167">
        <v>37.9</v>
      </c>
      <c r="J14" s="167">
        <v>37.9</v>
      </c>
      <c r="K14" s="167">
        <v>37.9</v>
      </c>
      <c r="L14" s="167">
        <v>37.9</v>
      </c>
      <c r="M14" s="167">
        <v>37.9</v>
      </c>
      <c r="N14" s="167">
        <v>37.9</v>
      </c>
      <c r="O14" s="167">
        <v>37.9</v>
      </c>
      <c r="P14" s="167">
        <v>37.9</v>
      </c>
      <c r="Q14" s="167">
        <v>37.9</v>
      </c>
    </row>
    <row r="15" spans="1:17" ht="12.75">
      <c r="A15" s="72" t="s">
        <v>638</v>
      </c>
      <c r="B15" s="72" t="s">
        <v>754</v>
      </c>
      <c r="C15" s="157" t="s">
        <v>164</v>
      </c>
      <c r="D15" s="157" t="s">
        <v>727</v>
      </c>
      <c r="E15" s="157" t="s">
        <v>172</v>
      </c>
      <c r="F15" s="157"/>
      <c r="G15" s="1">
        <v>2003</v>
      </c>
      <c r="H15" s="158">
        <v>10.1</v>
      </c>
      <c r="I15" s="158">
        <v>10.1</v>
      </c>
      <c r="J15" s="158">
        <v>10.1</v>
      </c>
      <c r="K15" s="158">
        <v>10.1</v>
      </c>
      <c r="L15" s="158">
        <v>10.1</v>
      </c>
      <c r="M15" s="158">
        <v>10.1</v>
      </c>
      <c r="N15" s="158">
        <v>10.1</v>
      </c>
      <c r="O15" s="158">
        <v>10.1</v>
      </c>
      <c r="P15" s="158">
        <v>10.1</v>
      </c>
      <c r="Q15" s="158">
        <v>10.1</v>
      </c>
    </row>
    <row r="16" spans="1:17" ht="12.75">
      <c r="A16" s="72" t="s">
        <v>691</v>
      </c>
      <c r="B16" s="72" t="s">
        <v>755</v>
      </c>
      <c r="C16" s="157" t="s">
        <v>52</v>
      </c>
      <c r="D16" s="157" t="s">
        <v>745</v>
      </c>
      <c r="E16" s="157" t="s">
        <v>756</v>
      </c>
      <c r="F16" s="157"/>
      <c r="G16" s="1">
        <v>1973</v>
      </c>
      <c r="H16" s="167">
        <v>20</v>
      </c>
      <c r="I16" s="167">
        <v>20</v>
      </c>
      <c r="J16" s="167">
        <v>20</v>
      </c>
      <c r="K16" s="167">
        <v>20</v>
      </c>
      <c r="L16" s="167">
        <v>20</v>
      </c>
      <c r="M16" s="167">
        <v>20</v>
      </c>
      <c r="N16" s="167">
        <v>20</v>
      </c>
      <c r="O16" s="167">
        <v>20</v>
      </c>
      <c r="P16" s="167">
        <v>20</v>
      </c>
      <c r="Q16" s="167">
        <v>20</v>
      </c>
    </row>
    <row r="17" spans="1:17" ht="12.75">
      <c r="A17" s="72" t="s">
        <v>692</v>
      </c>
      <c r="B17" s="72" t="s">
        <v>757</v>
      </c>
      <c r="C17" s="157" t="s">
        <v>255</v>
      </c>
      <c r="D17" s="157" t="s">
        <v>440</v>
      </c>
      <c r="E17" s="157" t="s">
        <v>746</v>
      </c>
      <c r="F17" s="157"/>
      <c r="G17" s="1">
        <v>1940</v>
      </c>
      <c r="H17" s="167">
        <v>8</v>
      </c>
      <c r="I17" s="167">
        <v>8</v>
      </c>
      <c r="J17" s="167">
        <v>8</v>
      </c>
      <c r="K17" s="167">
        <v>8</v>
      </c>
      <c r="L17" s="167">
        <v>8</v>
      </c>
      <c r="M17" s="167">
        <v>8</v>
      </c>
      <c r="N17" s="167">
        <v>8</v>
      </c>
      <c r="O17" s="167">
        <v>8</v>
      </c>
      <c r="P17" s="167">
        <v>8</v>
      </c>
      <c r="Q17" s="167">
        <v>8</v>
      </c>
    </row>
    <row r="18" spans="1:17" ht="12.75">
      <c r="A18" s="72" t="s">
        <v>693</v>
      </c>
      <c r="B18" s="72" t="s">
        <v>758</v>
      </c>
      <c r="C18" s="157" t="s">
        <v>255</v>
      </c>
      <c r="D18" s="157" t="s">
        <v>440</v>
      </c>
      <c r="E18" s="157" t="s">
        <v>746</v>
      </c>
      <c r="F18" s="157"/>
      <c r="G18" s="1">
        <v>1940</v>
      </c>
      <c r="H18" s="167">
        <v>9</v>
      </c>
      <c r="I18" s="167">
        <v>9</v>
      </c>
      <c r="J18" s="167">
        <v>9</v>
      </c>
      <c r="K18" s="167">
        <v>9</v>
      </c>
      <c r="L18" s="167">
        <v>9</v>
      </c>
      <c r="M18" s="167">
        <v>9</v>
      </c>
      <c r="N18" s="167">
        <v>9</v>
      </c>
      <c r="O18" s="167">
        <v>9</v>
      </c>
      <c r="P18" s="167">
        <v>9</v>
      </c>
      <c r="Q18" s="167">
        <v>9</v>
      </c>
    </row>
    <row r="19" spans="1:18" ht="12.75">
      <c r="A19" s="159" t="s">
        <v>759</v>
      </c>
      <c r="B19" s="72" t="s">
        <v>760</v>
      </c>
      <c r="C19" s="157" t="s">
        <v>255</v>
      </c>
      <c r="D19" s="157" t="s">
        <v>731</v>
      </c>
      <c r="E19" s="157" t="s">
        <v>746</v>
      </c>
      <c r="F19" s="157"/>
      <c r="G19" s="1">
        <v>1988</v>
      </c>
      <c r="H19" s="158">
        <v>6.4</v>
      </c>
      <c r="I19" s="158">
        <v>6.4</v>
      </c>
      <c r="J19" s="158">
        <v>6.4</v>
      </c>
      <c r="K19" s="158">
        <v>6.4</v>
      </c>
      <c r="L19" s="158">
        <v>6.4</v>
      </c>
      <c r="M19" s="158">
        <v>6.4</v>
      </c>
      <c r="N19" s="158">
        <v>6.4</v>
      </c>
      <c r="O19" s="158">
        <v>6.4</v>
      </c>
      <c r="P19" s="158">
        <v>6.4</v>
      </c>
      <c r="Q19" s="158">
        <v>6.4</v>
      </c>
      <c r="R19" s="133"/>
    </row>
    <row r="20" spans="1:17" ht="12.75">
      <c r="A20" s="72" t="s">
        <v>694</v>
      </c>
      <c r="B20" s="72" t="s">
        <v>761</v>
      </c>
      <c r="C20" s="157" t="s">
        <v>223</v>
      </c>
      <c r="D20" s="157" t="s">
        <v>745</v>
      </c>
      <c r="E20" s="157" t="s">
        <v>746</v>
      </c>
      <c r="F20" s="157"/>
      <c r="G20" s="1">
        <v>1974</v>
      </c>
      <c r="H20" s="167">
        <v>335</v>
      </c>
      <c r="I20" s="167">
        <v>335</v>
      </c>
      <c r="J20" s="167">
        <v>335</v>
      </c>
      <c r="K20" s="167">
        <v>335</v>
      </c>
      <c r="L20" s="167">
        <v>335</v>
      </c>
      <c r="M20" s="167">
        <v>335</v>
      </c>
      <c r="N20" s="167">
        <v>335</v>
      </c>
      <c r="O20" s="167">
        <v>335</v>
      </c>
      <c r="P20" s="167">
        <v>335</v>
      </c>
      <c r="Q20" s="167">
        <v>335</v>
      </c>
    </row>
    <row r="21" spans="1:17" ht="12.75">
      <c r="A21" s="72" t="s">
        <v>695</v>
      </c>
      <c r="B21" s="72" t="s">
        <v>762</v>
      </c>
      <c r="C21" s="157" t="s">
        <v>223</v>
      </c>
      <c r="D21" s="157" t="s">
        <v>745</v>
      </c>
      <c r="E21" s="157" t="s">
        <v>746</v>
      </c>
      <c r="F21" s="157"/>
      <c r="G21" s="1">
        <v>1976</v>
      </c>
      <c r="H21" s="167">
        <v>332</v>
      </c>
      <c r="I21" s="167">
        <v>332</v>
      </c>
      <c r="J21" s="167">
        <v>332</v>
      </c>
      <c r="K21" s="167">
        <v>332</v>
      </c>
      <c r="L21" s="167">
        <v>332</v>
      </c>
      <c r="M21" s="167">
        <v>332</v>
      </c>
      <c r="N21" s="167">
        <v>332</v>
      </c>
      <c r="O21" s="167">
        <v>332</v>
      </c>
      <c r="P21" s="167">
        <v>332</v>
      </c>
      <c r="Q21" s="167">
        <v>332</v>
      </c>
    </row>
    <row r="22" spans="1:17" ht="12.75">
      <c r="A22" s="72" t="s">
        <v>763</v>
      </c>
      <c r="B22" s="72" t="s">
        <v>764</v>
      </c>
      <c r="C22" s="157" t="s">
        <v>223</v>
      </c>
      <c r="D22" s="157" t="s">
        <v>745</v>
      </c>
      <c r="E22" s="157" t="s">
        <v>746</v>
      </c>
      <c r="F22" s="157"/>
      <c r="G22" s="1">
        <v>2009</v>
      </c>
      <c r="H22" s="167">
        <v>176</v>
      </c>
      <c r="I22" s="167">
        <v>176</v>
      </c>
      <c r="J22" s="167">
        <v>176</v>
      </c>
      <c r="K22" s="167">
        <v>176</v>
      </c>
      <c r="L22" s="167">
        <v>176</v>
      </c>
      <c r="M22" s="167">
        <v>176</v>
      </c>
      <c r="N22" s="167">
        <v>176</v>
      </c>
      <c r="O22" s="167">
        <v>176</v>
      </c>
      <c r="P22" s="167">
        <v>176</v>
      </c>
      <c r="Q22" s="167">
        <v>176</v>
      </c>
    </row>
    <row r="23" spans="1:17" ht="12.75">
      <c r="A23" s="72" t="s">
        <v>765</v>
      </c>
      <c r="B23" s="72" t="s">
        <v>766</v>
      </c>
      <c r="C23" s="157" t="s">
        <v>223</v>
      </c>
      <c r="D23" s="157" t="s">
        <v>745</v>
      </c>
      <c r="E23" s="157" t="s">
        <v>746</v>
      </c>
      <c r="F23" s="157"/>
      <c r="G23" s="1">
        <v>2009</v>
      </c>
      <c r="H23" s="167">
        <v>176</v>
      </c>
      <c r="I23" s="167">
        <v>176</v>
      </c>
      <c r="J23" s="167">
        <v>176</v>
      </c>
      <c r="K23" s="167">
        <v>176</v>
      </c>
      <c r="L23" s="167">
        <v>176</v>
      </c>
      <c r="M23" s="167">
        <v>176</v>
      </c>
      <c r="N23" s="167">
        <v>176</v>
      </c>
      <c r="O23" s="167">
        <v>176</v>
      </c>
      <c r="P23" s="167">
        <v>176</v>
      </c>
      <c r="Q23" s="167">
        <v>176</v>
      </c>
    </row>
    <row r="24" spans="1:17" ht="12.75">
      <c r="A24" s="72" t="s">
        <v>696</v>
      </c>
      <c r="B24" s="72" t="s">
        <v>767</v>
      </c>
      <c r="C24" s="157" t="s">
        <v>43</v>
      </c>
      <c r="D24" s="157" t="s">
        <v>745</v>
      </c>
      <c r="E24" s="157" t="s">
        <v>746</v>
      </c>
      <c r="F24" s="157"/>
      <c r="G24" s="1">
        <v>2002</v>
      </c>
      <c r="H24" s="167">
        <v>167</v>
      </c>
      <c r="I24" s="167">
        <v>167</v>
      </c>
      <c r="J24" s="167">
        <v>167</v>
      </c>
      <c r="K24" s="167">
        <v>167</v>
      </c>
      <c r="L24" s="167">
        <v>167</v>
      </c>
      <c r="M24" s="167">
        <v>167</v>
      </c>
      <c r="N24" s="167">
        <v>167</v>
      </c>
      <c r="O24" s="167">
        <v>167</v>
      </c>
      <c r="P24" s="167">
        <v>167</v>
      </c>
      <c r="Q24" s="167">
        <v>167</v>
      </c>
    </row>
    <row r="25" spans="1:17" ht="12.75">
      <c r="A25" s="72" t="s">
        <v>697</v>
      </c>
      <c r="B25" s="72" t="s">
        <v>768</v>
      </c>
      <c r="C25" s="157" t="s">
        <v>43</v>
      </c>
      <c r="D25" s="157" t="s">
        <v>745</v>
      </c>
      <c r="E25" s="157" t="s">
        <v>746</v>
      </c>
      <c r="F25" s="157"/>
      <c r="G25" s="1">
        <v>2002</v>
      </c>
      <c r="H25" s="167">
        <v>167</v>
      </c>
      <c r="I25" s="167">
        <v>167</v>
      </c>
      <c r="J25" s="167">
        <v>167</v>
      </c>
      <c r="K25" s="167">
        <v>167</v>
      </c>
      <c r="L25" s="167">
        <v>167</v>
      </c>
      <c r="M25" s="167">
        <v>167</v>
      </c>
      <c r="N25" s="167">
        <v>167</v>
      </c>
      <c r="O25" s="167">
        <v>167</v>
      </c>
      <c r="P25" s="167">
        <v>167</v>
      </c>
      <c r="Q25" s="167">
        <v>167</v>
      </c>
    </row>
    <row r="26" spans="1:17" ht="12.75">
      <c r="A26" s="72" t="s">
        <v>370</v>
      </c>
      <c r="B26" s="72" t="s">
        <v>769</v>
      </c>
      <c r="C26" s="157" t="s">
        <v>43</v>
      </c>
      <c r="D26" s="157" t="s">
        <v>745</v>
      </c>
      <c r="E26" s="157" t="s">
        <v>746</v>
      </c>
      <c r="F26" s="157"/>
      <c r="G26" s="1">
        <v>2002</v>
      </c>
      <c r="H26" s="167">
        <v>234</v>
      </c>
      <c r="I26" s="167">
        <v>234</v>
      </c>
      <c r="J26" s="167">
        <v>234</v>
      </c>
      <c r="K26" s="167">
        <v>234</v>
      </c>
      <c r="L26" s="167">
        <v>234</v>
      </c>
      <c r="M26" s="167">
        <v>234</v>
      </c>
      <c r="N26" s="167">
        <v>234</v>
      </c>
      <c r="O26" s="167">
        <v>234</v>
      </c>
      <c r="P26" s="167">
        <v>234</v>
      </c>
      <c r="Q26" s="167">
        <v>234</v>
      </c>
    </row>
    <row r="27" spans="1:17" ht="12.75">
      <c r="A27" s="72" t="s">
        <v>639</v>
      </c>
      <c r="B27" s="72" t="s">
        <v>770</v>
      </c>
      <c r="C27" s="157" t="s">
        <v>62</v>
      </c>
      <c r="D27" s="157" t="s">
        <v>727</v>
      </c>
      <c r="E27" s="157" t="s">
        <v>172</v>
      </c>
      <c r="F27" s="157"/>
      <c r="G27" s="1">
        <v>2003</v>
      </c>
      <c r="H27" s="158">
        <v>3.9</v>
      </c>
      <c r="I27" s="158">
        <v>3.9</v>
      </c>
      <c r="J27" s="158">
        <v>3.9</v>
      </c>
      <c r="K27" s="158">
        <v>3.9</v>
      </c>
      <c r="L27" s="158">
        <v>3.9</v>
      </c>
      <c r="M27" s="158">
        <v>3.9</v>
      </c>
      <c r="N27" s="158">
        <v>3.9</v>
      </c>
      <c r="O27" s="158">
        <v>3.9</v>
      </c>
      <c r="P27" s="158">
        <v>3.9</v>
      </c>
      <c r="Q27" s="158">
        <v>3.9</v>
      </c>
    </row>
    <row r="28" spans="1:17" ht="12.75">
      <c r="A28" s="72" t="s">
        <v>371</v>
      </c>
      <c r="B28" s="72" t="s">
        <v>771</v>
      </c>
      <c r="C28" s="157" t="s">
        <v>151</v>
      </c>
      <c r="D28" s="157" t="s">
        <v>728</v>
      </c>
      <c r="E28" s="157" t="s">
        <v>756</v>
      </c>
      <c r="F28" s="157"/>
      <c r="G28" s="1">
        <v>1971</v>
      </c>
      <c r="H28" s="167">
        <v>606</v>
      </c>
      <c r="I28" s="167">
        <v>606</v>
      </c>
      <c r="J28" s="167">
        <v>606</v>
      </c>
      <c r="K28" s="167">
        <v>606</v>
      </c>
      <c r="L28" s="167">
        <v>606</v>
      </c>
      <c r="M28" s="167">
        <v>606</v>
      </c>
      <c r="N28" s="167">
        <v>606</v>
      </c>
      <c r="O28" s="167">
        <v>606</v>
      </c>
      <c r="P28" s="167">
        <v>606</v>
      </c>
      <c r="Q28" s="167">
        <v>606</v>
      </c>
    </row>
    <row r="29" spans="1:17" ht="12.75">
      <c r="A29" s="72" t="s">
        <v>372</v>
      </c>
      <c r="B29" s="72" t="s">
        <v>772</v>
      </c>
      <c r="C29" s="157" t="s">
        <v>151</v>
      </c>
      <c r="D29" s="157" t="s">
        <v>728</v>
      </c>
      <c r="E29" s="157" t="s">
        <v>756</v>
      </c>
      <c r="F29" s="157"/>
      <c r="G29" s="1">
        <v>1972</v>
      </c>
      <c r="H29" s="167">
        <v>602</v>
      </c>
      <c r="I29" s="167">
        <v>602</v>
      </c>
      <c r="J29" s="167">
        <v>602</v>
      </c>
      <c r="K29" s="167">
        <v>602</v>
      </c>
      <c r="L29" s="167">
        <v>602</v>
      </c>
      <c r="M29" s="167">
        <v>602</v>
      </c>
      <c r="N29" s="167">
        <v>602</v>
      </c>
      <c r="O29" s="167">
        <v>602</v>
      </c>
      <c r="P29" s="167">
        <v>602</v>
      </c>
      <c r="Q29" s="167">
        <v>602</v>
      </c>
    </row>
    <row r="30" spans="1:17" ht="12.75">
      <c r="A30" s="72" t="s">
        <v>773</v>
      </c>
      <c r="B30" s="72" t="s">
        <v>774</v>
      </c>
      <c r="C30" s="157" t="s">
        <v>83</v>
      </c>
      <c r="D30" s="157" t="s">
        <v>745</v>
      </c>
      <c r="E30" s="157" t="s">
        <v>756</v>
      </c>
      <c r="F30" s="157"/>
      <c r="G30" s="1">
        <v>1988</v>
      </c>
      <c r="H30" s="158">
        <v>5.6</v>
      </c>
      <c r="I30" s="158">
        <v>5.6</v>
      </c>
      <c r="J30" s="158">
        <v>5.6</v>
      </c>
      <c r="K30" s="158">
        <v>5.6</v>
      </c>
      <c r="L30" s="158">
        <v>5.6</v>
      </c>
      <c r="M30" s="158">
        <v>5.6</v>
      </c>
      <c r="N30" s="158">
        <v>5.6</v>
      </c>
      <c r="O30" s="158">
        <v>5.6</v>
      </c>
      <c r="P30" s="158">
        <v>5.6</v>
      </c>
      <c r="Q30" s="158">
        <v>5.6</v>
      </c>
    </row>
    <row r="31" spans="1:17" ht="12.75">
      <c r="A31" s="72" t="s">
        <v>640</v>
      </c>
      <c r="B31" s="72" t="s">
        <v>775</v>
      </c>
      <c r="C31" s="157" t="s">
        <v>164</v>
      </c>
      <c r="D31" s="157" t="s">
        <v>727</v>
      </c>
      <c r="E31" s="157" t="s">
        <v>172</v>
      </c>
      <c r="F31" s="157"/>
      <c r="G31" s="1">
        <v>2003</v>
      </c>
      <c r="H31" s="158">
        <v>3.9</v>
      </c>
      <c r="I31" s="158">
        <v>3.9</v>
      </c>
      <c r="J31" s="158">
        <v>3.9</v>
      </c>
      <c r="K31" s="158">
        <v>3.9</v>
      </c>
      <c r="L31" s="158">
        <v>3.9</v>
      </c>
      <c r="M31" s="158">
        <v>3.9</v>
      </c>
      <c r="N31" s="158">
        <v>3.9</v>
      </c>
      <c r="O31" s="158">
        <v>3.9</v>
      </c>
      <c r="P31" s="158">
        <v>3.9</v>
      </c>
      <c r="Q31" s="158">
        <v>3.9</v>
      </c>
    </row>
    <row r="32" spans="1:17" ht="12.75">
      <c r="A32" s="72" t="s">
        <v>708</v>
      </c>
      <c r="B32" s="72" t="s">
        <v>776</v>
      </c>
      <c r="C32" s="157" t="s">
        <v>50</v>
      </c>
      <c r="D32" s="157" t="s">
        <v>745</v>
      </c>
      <c r="E32" s="157" t="s">
        <v>756</v>
      </c>
      <c r="F32" s="157"/>
      <c r="G32" s="1">
        <v>2000</v>
      </c>
      <c r="H32" s="167">
        <v>176</v>
      </c>
      <c r="I32" s="167">
        <v>176</v>
      </c>
      <c r="J32" s="167">
        <v>176</v>
      </c>
      <c r="K32" s="167">
        <v>176</v>
      </c>
      <c r="L32" s="167">
        <v>176</v>
      </c>
      <c r="M32" s="167">
        <v>176</v>
      </c>
      <c r="N32" s="167">
        <v>176</v>
      </c>
      <c r="O32" s="167">
        <v>176</v>
      </c>
      <c r="P32" s="167">
        <v>176</v>
      </c>
      <c r="Q32" s="167">
        <v>176</v>
      </c>
    </row>
    <row r="33" spans="1:17" ht="12.75">
      <c r="A33" s="72" t="s">
        <v>709</v>
      </c>
      <c r="B33" s="72" t="s">
        <v>777</v>
      </c>
      <c r="C33" s="157" t="s">
        <v>50</v>
      </c>
      <c r="D33" s="157" t="s">
        <v>745</v>
      </c>
      <c r="E33" s="157" t="s">
        <v>756</v>
      </c>
      <c r="F33" s="157"/>
      <c r="G33" s="1">
        <v>2000</v>
      </c>
      <c r="H33" s="167">
        <v>175</v>
      </c>
      <c r="I33" s="167">
        <v>175</v>
      </c>
      <c r="J33" s="167">
        <v>175</v>
      </c>
      <c r="K33" s="167">
        <v>175</v>
      </c>
      <c r="L33" s="167">
        <v>175</v>
      </c>
      <c r="M33" s="167">
        <v>175</v>
      </c>
      <c r="N33" s="167">
        <v>175</v>
      </c>
      <c r="O33" s="167">
        <v>175</v>
      </c>
      <c r="P33" s="167">
        <v>175</v>
      </c>
      <c r="Q33" s="167">
        <v>175</v>
      </c>
    </row>
    <row r="34" spans="1:17" ht="12.75">
      <c r="A34" s="72" t="s">
        <v>710</v>
      </c>
      <c r="B34" s="72" t="s">
        <v>778</v>
      </c>
      <c r="C34" s="157" t="s">
        <v>50</v>
      </c>
      <c r="D34" s="157" t="s">
        <v>745</v>
      </c>
      <c r="E34" s="157" t="s">
        <v>756</v>
      </c>
      <c r="F34" s="157"/>
      <c r="G34" s="1">
        <v>2001</v>
      </c>
      <c r="H34" s="167">
        <v>160</v>
      </c>
      <c r="I34" s="167">
        <v>160</v>
      </c>
      <c r="J34" s="167">
        <v>160</v>
      </c>
      <c r="K34" s="167">
        <v>160</v>
      </c>
      <c r="L34" s="167">
        <v>160</v>
      </c>
      <c r="M34" s="167">
        <v>160</v>
      </c>
      <c r="N34" s="167">
        <v>160</v>
      </c>
      <c r="O34" s="167">
        <v>160</v>
      </c>
      <c r="P34" s="167">
        <v>160</v>
      </c>
      <c r="Q34" s="167">
        <v>160</v>
      </c>
    </row>
    <row r="35" spans="1:17" ht="12.75">
      <c r="A35" s="72" t="s">
        <v>711</v>
      </c>
      <c r="B35" s="72" t="s">
        <v>779</v>
      </c>
      <c r="C35" s="157" t="s">
        <v>50</v>
      </c>
      <c r="D35" s="157" t="s">
        <v>745</v>
      </c>
      <c r="E35" s="157" t="s">
        <v>756</v>
      </c>
      <c r="F35" s="157"/>
      <c r="G35" s="1">
        <v>2001</v>
      </c>
      <c r="H35" s="167">
        <v>83</v>
      </c>
      <c r="I35" s="167">
        <v>83</v>
      </c>
      <c r="J35" s="167">
        <v>83</v>
      </c>
      <c r="K35" s="167">
        <v>83</v>
      </c>
      <c r="L35" s="167">
        <v>83</v>
      </c>
      <c r="M35" s="167">
        <v>83</v>
      </c>
      <c r="N35" s="167">
        <v>83</v>
      </c>
      <c r="O35" s="167">
        <v>83</v>
      </c>
      <c r="P35" s="167">
        <v>83</v>
      </c>
      <c r="Q35" s="167">
        <v>83</v>
      </c>
    </row>
    <row r="36" spans="1:17" ht="12.75">
      <c r="A36" s="72" t="s">
        <v>142</v>
      </c>
      <c r="B36" s="72" t="s">
        <v>780</v>
      </c>
      <c r="C36" s="157" t="s">
        <v>50</v>
      </c>
      <c r="D36" s="157" t="s">
        <v>745</v>
      </c>
      <c r="E36" s="157" t="s">
        <v>756</v>
      </c>
      <c r="F36" s="157"/>
      <c r="G36" s="1">
        <v>2009</v>
      </c>
      <c r="H36" s="167">
        <v>245</v>
      </c>
      <c r="I36" s="167">
        <v>245</v>
      </c>
      <c r="J36" s="167">
        <v>245</v>
      </c>
      <c r="K36" s="167">
        <v>245</v>
      </c>
      <c r="L36" s="167">
        <v>245</v>
      </c>
      <c r="M36" s="167">
        <v>245</v>
      </c>
      <c r="N36" s="167">
        <v>245</v>
      </c>
      <c r="O36" s="167">
        <v>245</v>
      </c>
      <c r="P36" s="167">
        <v>245</v>
      </c>
      <c r="Q36" s="167">
        <v>245</v>
      </c>
    </row>
    <row r="37" spans="1:17" ht="12.75">
      <c r="A37" s="72" t="s">
        <v>373</v>
      </c>
      <c r="B37" s="72" t="s">
        <v>1426</v>
      </c>
      <c r="C37" s="157" t="s">
        <v>781</v>
      </c>
      <c r="D37" s="157" t="s">
        <v>745</v>
      </c>
      <c r="E37" s="157" t="s">
        <v>172</v>
      </c>
      <c r="F37" s="157"/>
      <c r="G37" s="1">
        <v>2003</v>
      </c>
      <c r="H37" s="167">
        <v>170</v>
      </c>
      <c r="I37" s="167">
        <v>170</v>
      </c>
      <c r="J37" s="167">
        <v>170</v>
      </c>
      <c r="K37" s="167">
        <v>170</v>
      </c>
      <c r="L37" s="167">
        <v>170</v>
      </c>
      <c r="M37" s="167">
        <v>170</v>
      </c>
      <c r="N37" s="167">
        <v>170</v>
      </c>
      <c r="O37" s="167">
        <v>170</v>
      </c>
      <c r="P37" s="167">
        <v>170</v>
      </c>
      <c r="Q37" s="167">
        <v>170</v>
      </c>
    </row>
    <row r="38" spans="1:17" ht="12.75">
      <c r="A38" s="72" t="s">
        <v>374</v>
      </c>
      <c r="B38" s="72" t="s">
        <v>1427</v>
      </c>
      <c r="C38" s="157" t="s">
        <v>781</v>
      </c>
      <c r="D38" s="157" t="s">
        <v>745</v>
      </c>
      <c r="E38" s="157" t="s">
        <v>172</v>
      </c>
      <c r="F38" s="157"/>
      <c r="G38" s="1">
        <v>2003</v>
      </c>
      <c r="H38" s="167">
        <v>170</v>
      </c>
      <c r="I38" s="167">
        <v>170</v>
      </c>
      <c r="J38" s="167">
        <v>170</v>
      </c>
      <c r="K38" s="167">
        <v>170</v>
      </c>
      <c r="L38" s="167">
        <v>170</v>
      </c>
      <c r="M38" s="167">
        <v>170</v>
      </c>
      <c r="N38" s="167">
        <v>170</v>
      </c>
      <c r="O38" s="167">
        <v>170</v>
      </c>
      <c r="P38" s="167">
        <v>170</v>
      </c>
      <c r="Q38" s="167">
        <v>170</v>
      </c>
    </row>
    <row r="39" spans="1:17" ht="12.75">
      <c r="A39" s="72" t="s">
        <v>375</v>
      </c>
      <c r="B39" s="72" t="s">
        <v>1428</v>
      </c>
      <c r="C39" s="157" t="s">
        <v>781</v>
      </c>
      <c r="D39" s="157" t="s">
        <v>745</v>
      </c>
      <c r="E39" s="157" t="s">
        <v>172</v>
      </c>
      <c r="F39" s="157"/>
      <c r="G39" s="1">
        <v>2003</v>
      </c>
      <c r="H39" s="167">
        <v>267</v>
      </c>
      <c r="I39" s="167">
        <v>267</v>
      </c>
      <c r="J39" s="167">
        <v>267</v>
      </c>
      <c r="K39" s="167">
        <v>267</v>
      </c>
      <c r="L39" s="167">
        <v>267</v>
      </c>
      <c r="M39" s="167">
        <v>267</v>
      </c>
      <c r="N39" s="167">
        <v>267</v>
      </c>
      <c r="O39" s="167">
        <v>267</v>
      </c>
      <c r="P39" s="167">
        <v>267</v>
      </c>
      <c r="Q39" s="167">
        <v>267</v>
      </c>
    </row>
    <row r="40" spans="1:17" ht="12.75">
      <c r="A40" s="72" t="s">
        <v>376</v>
      </c>
      <c r="B40" s="72" t="s">
        <v>782</v>
      </c>
      <c r="C40" s="157" t="s">
        <v>201</v>
      </c>
      <c r="D40" s="157" t="s">
        <v>440</v>
      </c>
      <c r="E40" s="157" t="s">
        <v>746</v>
      </c>
      <c r="F40" s="157"/>
      <c r="G40" s="1">
        <v>1938</v>
      </c>
      <c r="H40" s="167">
        <v>18</v>
      </c>
      <c r="I40" s="167">
        <v>18</v>
      </c>
      <c r="J40" s="167">
        <v>18</v>
      </c>
      <c r="K40" s="167">
        <v>18</v>
      </c>
      <c r="L40" s="167">
        <v>18</v>
      </c>
      <c r="M40" s="167">
        <v>18</v>
      </c>
      <c r="N40" s="167">
        <v>18</v>
      </c>
      <c r="O40" s="167">
        <v>18</v>
      </c>
      <c r="P40" s="167">
        <v>18</v>
      </c>
      <c r="Q40" s="167">
        <v>18</v>
      </c>
    </row>
    <row r="41" spans="1:17" ht="12.75">
      <c r="A41" s="72" t="s">
        <v>377</v>
      </c>
      <c r="B41" s="72" t="s">
        <v>783</v>
      </c>
      <c r="C41" s="157" t="s">
        <v>201</v>
      </c>
      <c r="D41" s="157" t="s">
        <v>440</v>
      </c>
      <c r="E41" s="157" t="s">
        <v>746</v>
      </c>
      <c r="F41" s="157"/>
      <c r="G41" s="1">
        <v>1938</v>
      </c>
      <c r="H41" s="167">
        <v>18</v>
      </c>
      <c r="I41" s="167">
        <v>18</v>
      </c>
      <c r="J41" s="167">
        <v>18</v>
      </c>
      <c r="K41" s="167">
        <v>18</v>
      </c>
      <c r="L41" s="167">
        <v>18</v>
      </c>
      <c r="M41" s="167">
        <v>18</v>
      </c>
      <c r="N41" s="167">
        <v>18</v>
      </c>
      <c r="O41" s="167">
        <v>18</v>
      </c>
      <c r="P41" s="167">
        <v>18</v>
      </c>
      <c r="Q41" s="167">
        <v>18</v>
      </c>
    </row>
    <row r="42" spans="1:17" ht="12.75">
      <c r="A42" s="72" t="s">
        <v>280</v>
      </c>
      <c r="B42" s="72" t="s">
        <v>784</v>
      </c>
      <c r="C42" s="157" t="s">
        <v>201</v>
      </c>
      <c r="D42" s="157" t="s">
        <v>440</v>
      </c>
      <c r="E42" s="157" t="s">
        <v>746</v>
      </c>
      <c r="F42" s="157"/>
      <c r="G42" s="1">
        <v>1950</v>
      </c>
      <c r="H42" s="167">
        <v>18</v>
      </c>
      <c r="I42" s="167">
        <v>18</v>
      </c>
      <c r="J42" s="167">
        <v>18</v>
      </c>
      <c r="K42" s="167">
        <v>18</v>
      </c>
      <c r="L42" s="167">
        <v>18</v>
      </c>
      <c r="M42" s="167">
        <v>18</v>
      </c>
      <c r="N42" s="167">
        <v>18</v>
      </c>
      <c r="O42" s="167">
        <v>18</v>
      </c>
      <c r="P42" s="167">
        <v>18</v>
      </c>
      <c r="Q42" s="167">
        <v>18</v>
      </c>
    </row>
    <row r="43" spans="1:17" ht="12.75">
      <c r="A43" s="72" t="s">
        <v>712</v>
      </c>
      <c r="B43" s="72" t="s">
        <v>785</v>
      </c>
      <c r="C43" s="157" t="s">
        <v>173</v>
      </c>
      <c r="D43" s="157" t="s">
        <v>745</v>
      </c>
      <c r="E43" s="157" t="s">
        <v>786</v>
      </c>
      <c r="F43" s="157"/>
      <c r="G43" s="1">
        <v>1987</v>
      </c>
      <c r="H43" s="167">
        <v>75</v>
      </c>
      <c r="I43" s="167">
        <v>75</v>
      </c>
      <c r="J43" s="167">
        <v>75</v>
      </c>
      <c r="K43" s="167">
        <v>75</v>
      </c>
      <c r="L43" s="167">
        <v>75</v>
      </c>
      <c r="M43" s="167">
        <v>75</v>
      </c>
      <c r="N43" s="167">
        <v>75</v>
      </c>
      <c r="O43" s="167">
        <v>75</v>
      </c>
      <c r="P43" s="167">
        <v>75</v>
      </c>
      <c r="Q43" s="167">
        <v>75</v>
      </c>
    </row>
    <row r="44" spans="1:17" ht="12.75">
      <c r="A44" s="72" t="s">
        <v>713</v>
      </c>
      <c r="B44" s="72" t="s">
        <v>787</v>
      </c>
      <c r="C44" s="157" t="s">
        <v>173</v>
      </c>
      <c r="D44" s="157" t="s">
        <v>745</v>
      </c>
      <c r="E44" s="157" t="s">
        <v>786</v>
      </c>
      <c r="F44" s="157"/>
      <c r="G44" s="1">
        <v>1987</v>
      </c>
      <c r="H44" s="167">
        <v>75</v>
      </c>
      <c r="I44" s="167">
        <v>75</v>
      </c>
      <c r="J44" s="167">
        <v>75</v>
      </c>
      <c r="K44" s="167">
        <v>75</v>
      </c>
      <c r="L44" s="167">
        <v>75</v>
      </c>
      <c r="M44" s="167">
        <v>75</v>
      </c>
      <c r="N44" s="167">
        <v>75</v>
      </c>
      <c r="O44" s="167">
        <v>75</v>
      </c>
      <c r="P44" s="167">
        <v>75</v>
      </c>
      <c r="Q44" s="167">
        <v>75</v>
      </c>
    </row>
    <row r="45" spans="1:17" ht="12.75">
      <c r="A45" s="72" t="s">
        <v>714</v>
      </c>
      <c r="B45" s="72" t="s">
        <v>788</v>
      </c>
      <c r="C45" s="157" t="s">
        <v>173</v>
      </c>
      <c r="D45" s="157" t="s">
        <v>745</v>
      </c>
      <c r="E45" s="157" t="s">
        <v>786</v>
      </c>
      <c r="F45" s="157"/>
      <c r="G45" s="1">
        <v>1988</v>
      </c>
      <c r="H45" s="167">
        <v>70</v>
      </c>
      <c r="I45" s="167">
        <v>70</v>
      </c>
      <c r="J45" s="167">
        <v>70</v>
      </c>
      <c r="K45" s="167">
        <v>70</v>
      </c>
      <c r="L45" s="167">
        <v>70</v>
      </c>
      <c r="M45" s="167">
        <v>70</v>
      </c>
      <c r="N45" s="167">
        <v>70</v>
      </c>
      <c r="O45" s="167">
        <v>70</v>
      </c>
      <c r="P45" s="167">
        <v>70</v>
      </c>
      <c r="Q45" s="167">
        <v>70</v>
      </c>
    </row>
    <row r="46" spans="1:17" ht="12.75">
      <c r="A46" s="72" t="s">
        <v>379</v>
      </c>
      <c r="B46" s="72" t="s">
        <v>789</v>
      </c>
      <c r="C46" s="157" t="s">
        <v>70</v>
      </c>
      <c r="D46" s="157" t="s">
        <v>440</v>
      </c>
      <c r="E46" s="157" t="s">
        <v>746</v>
      </c>
      <c r="F46" s="157"/>
      <c r="G46" s="1">
        <v>1989</v>
      </c>
      <c r="H46" s="158">
        <v>3</v>
      </c>
      <c r="I46" s="158">
        <v>3</v>
      </c>
      <c r="J46" s="158">
        <v>3</v>
      </c>
      <c r="K46" s="158">
        <v>3</v>
      </c>
      <c r="L46" s="158">
        <v>3</v>
      </c>
      <c r="M46" s="158">
        <v>3</v>
      </c>
      <c r="N46" s="158">
        <v>3</v>
      </c>
      <c r="O46" s="158">
        <v>3</v>
      </c>
      <c r="P46" s="158">
        <v>3</v>
      </c>
      <c r="Q46" s="158">
        <v>3</v>
      </c>
    </row>
    <row r="47" spans="1:17" ht="12.75">
      <c r="A47" s="72" t="s">
        <v>380</v>
      </c>
      <c r="B47" s="72" t="s">
        <v>790</v>
      </c>
      <c r="C47" s="157" t="s">
        <v>70</v>
      </c>
      <c r="D47" s="157" t="s">
        <v>440</v>
      </c>
      <c r="E47" s="157" t="s">
        <v>746</v>
      </c>
      <c r="F47" s="157"/>
      <c r="G47" s="1">
        <v>1989</v>
      </c>
      <c r="H47" s="158">
        <v>3</v>
      </c>
      <c r="I47" s="158">
        <v>3</v>
      </c>
      <c r="J47" s="158">
        <v>3</v>
      </c>
      <c r="K47" s="158">
        <v>3</v>
      </c>
      <c r="L47" s="158">
        <v>3</v>
      </c>
      <c r="M47" s="158">
        <v>3</v>
      </c>
      <c r="N47" s="158">
        <v>3</v>
      </c>
      <c r="O47" s="158">
        <v>3</v>
      </c>
      <c r="P47" s="158">
        <v>3</v>
      </c>
      <c r="Q47" s="158">
        <v>3</v>
      </c>
    </row>
    <row r="48" spans="1:17" ht="12.75">
      <c r="A48" s="72" t="s">
        <v>381</v>
      </c>
      <c r="B48" s="72" t="s">
        <v>791</v>
      </c>
      <c r="C48" s="157" t="s">
        <v>62</v>
      </c>
      <c r="D48" s="157" t="s">
        <v>745</v>
      </c>
      <c r="E48" s="157" t="s">
        <v>172</v>
      </c>
      <c r="F48" s="157"/>
      <c r="G48" s="1">
        <v>1970</v>
      </c>
      <c r="H48" s="167">
        <v>745</v>
      </c>
      <c r="I48" s="167">
        <v>745</v>
      </c>
      <c r="J48" s="167">
        <v>745</v>
      </c>
      <c r="K48" s="167">
        <v>745</v>
      </c>
      <c r="L48" s="167">
        <v>745</v>
      </c>
      <c r="M48" s="167">
        <v>745</v>
      </c>
      <c r="N48" s="167">
        <v>745</v>
      </c>
      <c r="O48" s="167">
        <v>745</v>
      </c>
      <c r="P48" s="167">
        <v>745</v>
      </c>
      <c r="Q48" s="167">
        <v>745</v>
      </c>
    </row>
    <row r="49" spans="1:17" ht="12.75">
      <c r="A49" s="72" t="s">
        <v>382</v>
      </c>
      <c r="B49" s="72" t="s">
        <v>792</v>
      </c>
      <c r="C49" s="157" t="s">
        <v>62</v>
      </c>
      <c r="D49" s="157" t="s">
        <v>745</v>
      </c>
      <c r="E49" s="157" t="s">
        <v>172</v>
      </c>
      <c r="F49" s="157"/>
      <c r="G49" s="1">
        <v>1972</v>
      </c>
      <c r="H49" s="167">
        <v>749</v>
      </c>
      <c r="I49" s="167">
        <v>749</v>
      </c>
      <c r="J49" s="167">
        <v>749</v>
      </c>
      <c r="K49" s="167">
        <v>749</v>
      </c>
      <c r="L49" s="167">
        <v>749</v>
      </c>
      <c r="M49" s="167">
        <v>749</v>
      </c>
      <c r="N49" s="167">
        <v>749</v>
      </c>
      <c r="O49" s="167">
        <v>749</v>
      </c>
      <c r="P49" s="167">
        <v>749</v>
      </c>
      <c r="Q49" s="167">
        <v>749</v>
      </c>
    </row>
    <row r="50" spans="1:17" ht="12.75">
      <c r="A50" s="72" t="s">
        <v>698</v>
      </c>
      <c r="B50" s="72" t="s">
        <v>793</v>
      </c>
      <c r="C50" s="157" t="s">
        <v>62</v>
      </c>
      <c r="D50" s="157" t="s">
        <v>745</v>
      </c>
      <c r="E50" s="157" t="s">
        <v>172</v>
      </c>
      <c r="F50" s="157"/>
      <c r="G50" s="1">
        <v>2009</v>
      </c>
      <c r="H50" s="167">
        <v>205</v>
      </c>
      <c r="I50" s="167">
        <v>205</v>
      </c>
      <c r="J50" s="167">
        <v>205</v>
      </c>
      <c r="K50" s="167">
        <v>205</v>
      </c>
      <c r="L50" s="167">
        <v>205</v>
      </c>
      <c r="M50" s="167">
        <v>205</v>
      </c>
      <c r="N50" s="167">
        <v>205</v>
      </c>
      <c r="O50" s="167">
        <v>205</v>
      </c>
      <c r="P50" s="167">
        <v>205</v>
      </c>
      <c r="Q50" s="167">
        <v>205</v>
      </c>
    </row>
    <row r="51" spans="1:17" ht="12.75">
      <c r="A51" s="72" t="s">
        <v>368</v>
      </c>
      <c r="B51" s="72" t="s">
        <v>794</v>
      </c>
      <c r="C51" s="157" t="s">
        <v>62</v>
      </c>
      <c r="D51" s="157" t="s">
        <v>745</v>
      </c>
      <c r="E51" s="157" t="s">
        <v>172</v>
      </c>
      <c r="F51" s="157"/>
      <c r="G51" s="1">
        <v>2009</v>
      </c>
      <c r="H51" s="167">
        <v>205</v>
      </c>
      <c r="I51" s="167">
        <v>205</v>
      </c>
      <c r="J51" s="167">
        <v>205</v>
      </c>
      <c r="K51" s="167">
        <v>205</v>
      </c>
      <c r="L51" s="167">
        <v>205</v>
      </c>
      <c r="M51" s="167">
        <v>205</v>
      </c>
      <c r="N51" s="167">
        <v>205</v>
      </c>
      <c r="O51" s="167">
        <v>205</v>
      </c>
      <c r="P51" s="167">
        <v>205</v>
      </c>
      <c r="Q51" s="167">
        <v>205</v>
      </c>
    </row>
    <row r="52" spans="1:17" ht="12.75">
      <c r="A52" s="72" t="s">
        <v>795</v>
      </c>
      <c r="B52" s="72" t="s">
        <v>796</v>
      </c>
      <c r="C52" s="157" t="s">
        <v>62</v>
      </c>
      <c r="D52" s="157" t="s">
        <v>745</v>
      </c>
      <c r="E52" s="157" t="s">
        <v>172</v>
      </c>
      <c r="F52" s="157"/>
      <c r="G52" s="1">
        <v>2009</v>
      </c>
      <c r="H52" s="167">
        <v>205</v>
      </c>
      <c r="I52" s="167">
        <v>205</v>
      </c>
      <c r="J52" s="167">
        <v>205</v>
      </c>
      <c r="K52" s="167">
        <v>205</v>
      </c>
      <c r="L52" s="167">
        <v>205</v>
      </c>
      <c r="M52" s="167">
        <v>205</v>
      </c>
      <c r="N52" s="167">
        <v>205</v>
      </c>
      <c r="O52" s="167">
        <v>205</v>
      </c>
      <c r="P52" s="167">
        <v>205</v>
      </c>
      <c r="Q52" s="167">
        <v>205</v>
      </c>
    </row>
    <row r="53" spans="1:17" ht="12.75">
      <c r="A53" s="159" t="s">
        <v>797</v>
      </c>
      <c r="B53" s="72" t="s">
        <v>798</v>
      </c>
      <c r="C53" s="157" t="s">
        <v>153</v>
      </c>
      <c r="D53" s="157" t="s">
        <v>727</v>
      </c>
      <c r="E53" s="157" t="s">
        <v>172</v>
      </c>
      <c r="F53" s="157"/>
      <c r="G53" s="1">
        <v>2003</v>
      </c>
      <c r="H53" s="158">
        <v>6.7</v>
      </c>
      <c r="I53" s="158">
        <v>6.7</v>
      </c>
      <c r="J53" s="158">
        <v>6.7</v>
      </c>
      <c r="K53" s="158">
        <v>6.7</v>
      </c>
      <c r="L53" s="158">
        <v>6.7</v>
      </c>
      <c r="M53" s="158">
        <v>6.7</v>
      </c>
      <c r="N53" s="158">
        <v>6.7</v>
      </c>
      <c r="O53" s="158">
        <v>6.7</v>
      </c>
      <c r="P53" s="158">
        <v>6.7</v>
      </c>
      <c r="Q53" s="158">
        <v>6.7</v>
      </c>
    </row>
    <row r="54" spans="1:17" ht="12.75">
      <c r="A54" s="72" t="s">
        <v>365</v>
      </c>
      <c r="B54" s="72" t="s">
        <v>799</v>
      </c>
      <c r="C54" s="157" t="s">
        <v>156</v>
      </c>
      <c r="D54" s="157" t="s">
        <v>728</v>
      </c>
      <c r="E54" s="157" t="s">
        <v>746</v>
      </c>
      <c r="F54" s="157"/>
      <c r="G54" s="1">
        <v>1980</v>
      </c>
      <c r="H54" s="167">
        <v>640</v>
      </c>
      <c r="I54" s="167">
        <v>640</v>
      </c>
      <c r="J54" s="167">
        <v>640</v>
      </c>
      <c r="K54" s="167">
        <v>640</v>
      </c>
      <c r="L54" s="167">
        <v>640</v>
      </c>
      <c r="M54" s="167">
        <v>640</v>
      </c>
      <c r="N54" s="167">
        <v>640</v>
      </c>
      <c r="O54" s="167">
        <v>640</v>
      </c>
      <c r="P54" s="167">
        <v>640</v>
      </c>
      <c r="Q54" s="167">
        <v>640</v>
      </c>
    </row>
    <row r="55" spans="1:17" ht="12.75">
      <c r="A55" s="72" t="s">
        <v>800</v>
      </c>
      <c r="B55" s="72" t="s">
        <v>804</v>
      </c>
      <c r="C55" s="157" t="s">
        <v>265</v>
      </c>
      <c r="D55" s="157" t="s">
        <v>745</v>
      </c>
      <c r="E55" s="157" t="s">
        <v>172</v>
      </c>
      <c r="F55" s="157"/>
      <c r="G55" s="1">
        <v>2008</v>
      </c>
      <c r="H55" s="167">
        <v>83</v>
      </c>
      <c r="I55" s="167">
        <v>83</v>
      </c>
      <c r="J55" s="167">
        <v>83</v>
      </c>
      <c r="K55" s="167">
        <v>83</v>
      </c>
      <c r="L55" s="167">
        <v>83</v>
      </c>
      <c r="M55" s="167">
        <v>83</v>
      </c>
      <c r="N55" s="167">
        <v>83</v>
      </c>
      <c r="O55" s="167">
        <v>83</v>
      </c>
      <c r="P55" s="167">
        <v>83</v>
      </c>
      <c r="Q55" s="167">
        <v>83</v>
      </c>
    </row>
    <row r="56" spans="1:17" ht="12.75">
      <c r="A56" s="72" t="s">
        <v>800</v>
      </c>
      <c r="B56" s="72" t="s">
        <v>802</v>
      </c>
      <c r="C56" s="157" t="s">
        <v>265</v>
      </c>
      <c r="D56" s="157" t="s">
        <v>745</v>
      </c>
      <c r="E56" s="157" t="s">
        <v>172</v>
      </c>
      <c r="F56" s="157"/>
      <c r="G56" s="1">
        <v>2007</v>
      </c>
      <c r="H56" s="167">
        <v>84</v>
      </c>
      <c r="I56" s="167">
        <v>84</v>
      </c>
      <c r="J56" s="167">
        <v>84</v>
      </c>
      <c r="K56" s="167">
        <v>84</v>
      </c>
      <c r="L56" s="167">
        <v>84</v>
      </c>
      <c r="M56" s="167">
        <v>84</v>
      </c>
      <c r="N56" s="167">
        <v>84</v>
      </c>
      <c r="O56" s="167">
        <v>84</v>
      </c>
      <c r="P56" s="167">
        <v>84</v>
      </c>
      <c r="Q56" s="167">
        <v>84</v>
      </c>
    </row>
    <row r="57" spans="1:17" ht="12.75">
      <c r="A57" s="72" t="s">
        <v>800</v>
      </c>
      <c r="B57" s="72" t="s">
        <v>801</v>
      </c>
      <c r="C57" s="157" t="s">
        <v>265</v>
      </c>
      <c r="D57" s="157" t="s">
        <v>745</v>
      </c>
      <c r="E57" s="157" t="s">
        <v>172</v>
      </c>
      <c r="F57" s="157"/>
      <c r="G57" s="1">
        <v>2007</v>
      </c>
      <c r="H57" s="167">
        <v>88</v>
      </c>
      <c r="I57" s="167">
        <v>88</v>
      </c>
      <c r="J57" s="167">
        <v>88</v>
      </c>
      <c r="K57" s="167">
        <v>88</v>
      </c>
      <c r="L57" s="167">
        <v>88</v>
      </c>
      <c r="M57" s="167">
        <v>88</v>
      </c>
      <c r="N57" s="167">
        <v>88</v>
      </c>
      <c r="O57" s="167">
        <v>88</v>
      </c>
      <c r="P57" s="167">
        <v>88</v>
      </c>
      <c r="Q57" s="167">
        <v>88</v>
      </c>
    </row>
    <row r="58" spans="1:17" ht="12.75">
      <c r="A58" s="72" t="s">
        <v>800</v>
      </c>
      <c r="B58" s="72" t="s">
        <v>803</v>
      </c>
      <c r="C58" s="157" t="s">
        <v>265</v>
      </c>
      <c r="D58" s="157" t="s">
        <v>745</v>
      </c>
      <c r="E58" s="157" t="s">
        <v>172</v>
      </c>
      <c r="F58" s="157"/>
      <c r="G58" s="1">
        <v>2008</v>
      </c>
      <c r="H58" s="167">
        <v>88</v>
      </c>
      <c r="I58" s="167">
        <v>88</v>
      </c>
      <c r="J58" s="167">
        <v>88</v>
      </c>
      <c r="K58" s="167">
        <v>88</v>
      </c>
      <c r="L58" s="167">
        <v>88</v>
      </c>
      <c r="M58" s="167">
        <v>88</v>
      </c>
      <c r="N58" s="167">
        <v>88</v>
      </c>
      <c r="O58" s="167">
        <v>88</v>
      </c>
      <c r="P58" s="167">
        <v>88</v>
      </c>
      <c r="Q58" s="167">
        <v>88</v>
      </c>
    </row>
    <row r="59" spans="1:17" ht="12.75">
      <c r="A59" s="72" t="s">
        <v>800</v>
      </c>
      <c r="B59" s="72" t="s">
        <v>805</v>
      </c>
      <c r="C59" s="157" t="s">
        <v>265</v>
      </c>
      <c r="D59" s="157" t="s">
        <v>745</v>
      </c>
      <c r="E59" s="157" t="s">
        <v>172</v>
      </c>
      <c r="F59" s="157"/>
      <c r="G59" s="1">
        <v>2007</v>
      </c>
      <c r="H59" s="167">
        <v>105</v>
      </c>
      <c r="I59" s="167">
        <v>105</v>
      </c>
      <c r="J59" s="167">
        <v>105</v>
      </c>
      <c r="K59" s="167">
        <v>105</v>
      </c>
      <c r="L59" s="167">
        <v>105</v>
      </c>
      <c r="M59" s="167">
        <v>105</v>
      </c>
      <c r="N59" s="167">
        <v>105</v>
      </c>
      <c r="O59" s="167">
        <v>105</v>
      </c>
      <c r="P59" s="167">
        <v>105</v>
      </c>
      <c r="Q59" s="167">
        <v>105</v>
      </c>
    </row>
    <row r="60" spans="1:17" ht="12.75">
      <c r="A60" s="72" t="s">
        <v>800</v>
      </c>
      <c r="B60" s="72" t="s">
        <v>806</v>
      </c>
      <c r="C60" s="157" t="s">
        <v>265</v>
      </c>
      <c r="D60" s="157" t="s">
        <v>745</v>
      </c>
      <c r="E60" s="157" t="s">
        <v>172</v>
      </c>
      <c r="F60" s="157"/>
      <c r="G60" s="1">
        <v>2008</v>
      </c>
      <c r="H60" s="167">
        <v>108</v>
      </c>
      <c r="I60" s="167">
        <v>108</v>
      </c>
      <c r="J60" s="167">
        <v>108</v>
      </c>
      <c r="K60" s="167">
        <v>108</v>
      </c>
      <c r="L60" s="167">
        <v>108</v>
      </c>
      <c r="M60" s="167">
        <v>108</v>
      </c>
      <c r="N60" s="167">
        <v>108</v>
      </c>
      <c r="O60" s="167">
        <v>108</v>
      </c>
      <c r="P60" s="167">
        <v>108</v>
      </c>
      <c r="Q60" s="167">
        <v>108</v>
      </c>
    </row>
    <row r="61" spans="1:17" ht="12.75">
      <c r="A61" s="72" t="s">
        <v>383</v>
      </c>
      <c r="B61" s="72" t="s">
        <v>807</v>
      </c>
      <c r="C61" s="157" t="s">
        <v>244</v>
      </c>
      <c r="D61" s="157" t="s">
        <v>730</v>
      </c>
      <c r="E61" s="157" t="s">
        <v>756</v>
      </c>
      <c r="F61" s="157"/>
      <c r="G61" s="1">
        <v>1990</v>
      </c>
      <c r="H61" s="167">
        <v>1230</v>
      </c>
      <c r="I61" s="167">
        <v>1230</v>
      </c>
      <c r="J61" s="167">
        <v>1230</v>
      </c>
      <c r="K61" s="167">
        <v>1230</v>
      </c>
      <c r="L61" s="167">
        <v>1230</v>
      </c>
      <c r="M61" s="167">
        <v>1230</v>
      </c>
      <c r="N61" s="167">
        <v>1230</v>
      </c>
      <c r="O61" s="167">
        <v>1230</v>
      </c>
      <c r="P61" s="167">
        <v>1230</v>
      </c>
      <c r="Q61" s="167">
        <v>1230</v>
      </c>
    </row>
    <row r="62" spans="1:18" ht="12.75">
      <c r="A62" s="72" t="s">
        <v>384</v>
      </c>
      <c r="B62" s="72" t="s">
        <v>808</v>
      </c>
      <c r="C62" s="157" t="s">
        <v>244</v>
      </c>
      <c r="D62" s="157" t="s">
        <v>730</v>
      </c>
      <c r="E62" s="157" t="s">
        <v>756</v>
      </c>
      <c r="F62" s="157"/>
      <c r="G62" s="1">
        <v>1993</v>
      </c>
      <c r="H62" s="167">
        <v>1218</v>
      </c>
      <c r="I62" s="167">
        <v>1218</v>
      </c>
      <c r="J62" s="167">
        <v>1218</v>
      </c>
      <c r="K62" s="167">
        <v>1218</v>
      </c>
      <c r="L62" s="167">
        <v>1218</v>
      </c>
      <c r="M62" s="167">
        <v>1218</v>
      </c>
      <c r="N62" s="167">
        <v>1218</v>
      </c>
      <c r="O62" s="167">
        <v>1218</v>
      </c>
      <c r="P62" s="167">
        <v>1218</v>
      </c>
      <c r="Q62" s="167">
        <v>1218</v>
      </c>
      <c r="R62" s="133"/>
    </row>
    <row r="63" spans="1:19" ht="12.75">
      <c r="A63" s="72" t="s">
        <v>1439</v>
      </c>
      <c r="B63" s="72" t="s">
        <v>809</v>
      </c>
      <c r="C63" s="157" t="s">
        <v>47</v>
      </c>
      <c r="D63" s="157" t="s">
        <v>731</v>
      </c>
      <c r="E63" s="157" t="s">
        <v>746</v>
      </c>
      <c r="F63" s="157"/>
      <c r="G63" s="1">
        <v>2005</v>
      </c>
      <c r="H63" s="158">
        <v>10</v>
      </c>
      <c r="I63" s="158">
        <v>10</v>
      </c>
      <c r="J63" s="158">
        <v>10</v>
      </c>
      <c r="K63" s="158">
        <v>10</v>
      </c>
      <c r="L63" s="158">
        <v>10</v>
      </c>
      <c r="M63" s="158">
        <v>10</v>
      </c>
      <c r="N63" s="158">
        <v>10</v>
      </c>
      <c r="O63" s="158">
        <v>10</v>
      </c>
      <c r="P63" s="158">
        <v>10</v>
      </c>
      <c r="Q63" s="158">
        <v>10</v>
      </c>
      <c r="S63" s="133"/>
    </row>
    <row r="64" spans="1:17" ht="12.75">
      <c r="A64" s="72" t="s">
        <v>604</v>
      </c>
      <c r="B64" s="72" t="s">
        <v>810</v>
      </c>
      <c r="C64" s="157" t="s">
        <v>164</v>
      </c>
      <c r="D64" s="157" t="s">
        <v>745</v>
      </c>
      <c r="E64" s="157" t="s">
        <v>172</v>
      </c>
      <c r="F64" s="157"/>
      <c r="G64" s="1">
        <v>2008</v>
      </c>
      <c r="H64" s="167">
        <v>180</v>
      </c>
      <c r="I64" s="167">
        <v>180</v>
      </c>
      <c r="J64" s="167">
        <v>180</v>
      </c>
      <c r="K64" s="167">
        <v>180</v>
      </c>
      <c r="L64" s="167">
        <v>180</v>
      </c>
      <c r="M64" s="167">
        <v>180</v>
      </c>
      <c r="N64" s="167">
        <v>180</v>
      </c>
      <c r="O64" s="167">
        <v>180</v>
      </c>
      <c r="P64" s="167">
        <v>180</v>
      </c>
      <c r="Q64" s="167">
        <v>180</v>
      </c>
    </row>
    <row r="65" spans="1:17" ht="12.75">
      <c r="A65" s="72" t="s">
        <v>605</v>
      </c>
      <c r="B65" s="72" t="s">
        <v>811</v>
      </c>
      <c r="C65" s="157" t="s">
        <v>164</v>
      </c>
      <c r="D65" s="157" t="s">
        <v>745</v>
      </c>
      <c r="E65" s="157" t="s">
        <v>172</v>
      </c>
      <c r="F65" s="157"/>
      <c r="G65" s="1">
        <v>2008</v>
      </c>
      <c r="H65" s="167">
        <v>175</v>
      </c>
      <c r="I65" s="167">
        <v>175</v>
      </c>
      <c r="J65" s="167">
        <v>175</v>
      </c>
      <c r="K65" s="167">
        <v>175</v>
      </c>
      <c r="L65" s="167">
        <v>175</v>
      </c>
      <c r="M65" s="167">
        <v>175</v>
      </c>
      <c r="N65" s="167">
        <v>175</v>
      </c>
      <c r="O65" s="167">
        <v>175</v>
      </c>
      <c r="P65" s="167">
        <v>175</v>
      </c>
      <c r="Q65" s="167">
        <v>175</v>
      </c>
    </row>
    <row r="66" spans="1:17" ht="12.75">
      <c r="A66" s="72" t="s">
        <v>606</v>
      </c>
      <c r="B66" s="72" t="s">
        <v>812</v>
      </c>
      <c r="C66" s="157" t="s">
        <v>164</v>
      </c>
      <c r="D66" s="157" t="s">
        <v>745</v>
      </c>
      <c r="E66" s="157" t="s">
        <v>172</v>
      </c>
      <c r="F66" s="157"/>
      <c r="G66" s="1">
        <v>2008</v>
      </c>
      <c r="H66" s="167">
        <v>174</v>
      </c>
      <c r="I66" s="167">
        <v>174</v>
      </c>
      <c r="J66" s="167">
        <v>174</v>
      </c>
      <c r="K66" s="167">
        <v>174</v>
      </c>
      <c r="L66" s="167">
        <v>174</v>
      </c>
      <c r="M66" s="167">
        <v>174</v>
      </c>
      <c r="N66" s="167">
        <v>174</v>
      </c>
      <c r="O66" s="167">
        <v>174</v>
      </c>
      <c r="P66" s="167">
        <v>174</v>
      </c>
      <c r="Q66" s="167">
        <v>174</v>
      </c>
    </row>
    <row r="67" spans="1:17" ht="12.75">
      <c r="A67" s="72" t="s">
        <v>607</v>
      </c>
      <c r="B67" s="72" t="s">
        <v>813</v>
      </c>
      <c r="C67" s="157" t="s">
        <v>164</v>
      </c>
      <c r="D67" s="157" t="s">
        <v>745</v>
      </c>
      <c r="E67" s="157" t="s">
        <v>172</v>
      </c>
      <c r="F67" s="157"/>
      <c r="G67" s="1">
        <v>2008</v>
      </c>
      <c r="H67" s="167">
        <v>118</v>
      </c>
      <c r="I67" s="167">
        <v>118</v>
      </c>
      <c r="J67" s="167">
        <v>118</v>
      </c>
      <c r="K67" s="167">
        <v>118</v>
      </c>
      <c r="L67" s="167">
        <v>118</v>
      </c>
      <c r="M67" s="167">
        <v>118</v>
      </c>
      <c r="N67" s="167">
        <v>118</v>
      </c>
      <c r="O67" s="167">
        <v>118</v>
      </c>
      <c r="P67" s="167">
        <v>118</v>
      </c>
      <c r="Q67" s="167">
        <v>118</v>
      </c>
    </row>
    <row r="68" spans="1:17" ht="12.75">
      <c r="A68" s="72" t="s">
        <v>385</v>
      </c>
      <c r="B68" s="72" t="s">
        <v>814</v>
      </c>
      <c r="C68" s="157" t="s">
        <v>52</v>
      </c>
      <c r="D68" s="157" t="s">
        <v>745</v>
      </c>
      <c r="E68" s="157" t="s">
        <v>756</v>
      </c>
      <c r="F68" s="157"/>
      <c r="G68" s="1">
        <v>1978</v>
      </c>
      <c r="H68" s="167">
        <v>110</v>
      </c>
      <c r="I68" s="167">
        <v>110</v>
      </c>
      <c r="J68" s="167">
        <v>110</v>
      </c>
      <c r="K68" s="167">
        <v>110</v>
      </c>
      <c r="L68" s="167">
        <v>110</v>
      </c>
      <c r="M68" s="167">
        <v>110</v>
      </c>
      <c r="N68" s="167">
        <v>110</v>
      </c>
      <c r="O68" s="167">
        <v>110</v>
      </c>
      <c r="P68" s="167">
        <v>110</v>
      </c>
      <c r="Q68" s="167">
        <v>110</v>
      </c>
    </row>
    <row r="69" spans="1:17" ht="12.75">
      <c r="A69" s="72" t="s">
        <v>672</v>
      </c>
      <c r="B69" s="72" t="s">
        <v>815</v>
      </c>
      <c r="C69" s="157" t="s">
        <v>52</v>
      </c>
      <c r="D69" s="157" t="s">
        <v>745</v>
      </c>
      <c r="E69" s="157" t="s">
        <v>756</v>
      </c>
      <c r="F69" s="157"/>
      <c r="G69" s="1">
        <v>2004</v>
      </c>
      <c r="H69" s="167">
        <v>48</v>
      </c>
      <c r="I69" s="167">
        <v>48</v>
      </c>
      <c r="J69" s="167">
        <v>48</v>
      </c>
      <c r="K69" s="167">
        <v>48</v>
      </c>
      <c r="L69" s="167">
        <v>48</v>
      </c>
      <c r="M69" s="167">
        <v>48</v>
      </c>
      <c r="N69" s="167">
        <v>48</v>
      </c>
      <c r="O69" s="167">
        <v>48</v>
      </c>
      <c r="P69" s="167">
        <v>48</v>
      </c>
      <c r="Q69" s="167">
        <v>48</v>
      </c>
    </row>
    <row r="70" spans="1:17" ht="12.75">
      <c r="A70" s="72" t="s">
        <v>816</v>
      </c>
      <c r="B70" s="72" t="s">
        <v>817</v>
      </c>
      <c r="C70" s="157" t="s">
        <v>52</v>
      </c>
      <c r="D70" s="157" t="s">
        <v>745</v>
      </c>
      <c r="E70" s="157" t="s">
        <v>756</v>
      </c>
      <c r="F70" s="157"/>
      <c r="G70" s="1">
        <v>2010</v>
      </c>
      <c r="H70" s="167">
        <v>48</v>
      </c>
      <c r="I70" s="167">
        <v>48</v>
      </c>
      <c r="J70" s="167">
        <v>48</v>
      </c>
      <c r="K70" s="167">
        <v>48</v>
      </c>
      <c r="L70" s="167">
        <v>48</v>
      </c>
      <c r="M70" s="167">
        <v>48</v>
      </c>
      <c r="N70" s="167">
        <v>48</v>
      </c>
      <c r="O70" s="167">
        <v>48</v>
      </c>
      <c r="P70" s="167">
        <v>48</v>
      </c>
      <c r="Q70" s="167">
        <v>48</v>
      </c>
    </row>
    <row r="71" spans="1:17" ht="12.75">
      <c r="A71" s="72" t="s">
        <v>386</v>
      </c>
      <c r="B71" s="72" t="s">
        <v>818</v>
      </c>
      <c r="C71" s="157" t="s">
        <v>255</v>
      </c>
      <c r="D71" s="157" t="s">
        <v>745</v>
      </c>
      <c r="E71" s="157" t="s">
        <v>746</v>
      </c>
      <c r="F71" s="157"/>
      <c r="G71" s="1">
        <v>2000</v>
      </c>
      <c r="H71" s="167">
        <v>320</v>
      </c>
      <c r="I71" s="167">
        <v>320</v>
      </c>
      <c r="J71" s="167">
        <v>320</v>
      </c>
      <c r="K71" s="167">
        <v>320</v>
      </c>
      <c r="L71" s="167">
        <v>320</v>
      </c>
      <c r="M71" s="167">
        <v>320</v>
      </c>
      <c r="N71" s="167">
        <v>320</v>
      </c>
      <c r="O71" s="167">
        <v>320</v>
      </c>
      <c r="P71" s="167">
        <v>320</v>
      </c>
      <c r="Q71" s="167">
        <v>320</v>
      </c>
    </row>
    <row r="72" spans="1:17" ht="12.75">
      <c r="A72" s="72" t="s">
        <v>387</v>
      </c>
      <c r="B72" s="72" t="s">
        <v>819</v>
      </c>
      <c r="C72" s="157" t="s">
        <v>255</v>
      </c>
      <c r="D72" s="157" t="s">
        <v>745</v>
      </c>
      <c r="E72" s="157" t="s">
        <v>746</v>
      </c>
      <c r="F72" s="157"/>
      <c r="G72" s="1">
        <v>2000</v>
      </c>
      <c r="H72" s="167">
        <v>428</v>
      </c>
      <c r="I72" s="167">
        <v>428</v>
      </c>
      <c r="J72" s="167">
        <v>428</v>
      </c>
      <c r="K72" s="167">
        <v>428</v>
      </c>
      <c r="L72" s="167">
        <v>428</v>
      </c>
      <c r="M72" s="167">
        <v>428</v>
      </c>
      <c r="N72" s="167">
        <v>428</v>
      </c>
      <c r="O72" s="167">
        <v>428</v>
      </c>
      <c r="P72" s="167">
        <v>428</v>
      </c>
      <c r="Q72" s="167">
        <v>428</v>
      </c>
    </row>
    <row r="73" spans="1:17" ht="12.75">
      <c r="A73" s="72" t="s">
        <v>388</v>
      </c>
      <c r="B73" s="72" t="s">
        <v>820</v>
      </c>
      <c r="C73" s="157" t="s">
        <v>255</v>
      </c>
      <c r="D73" s="157" t="s">
        <v>745</v>
      </c>
      <c r="E73" s="157" t="s">
        <v>746</v>
      </c>
      <c r="F73" s="157"/>
      <c r="G73" s="1">
        <v>2000</v>
      </c>
      <c r="H73" s="167">
        <v>54</v>
      </c>
      <c r="I73" s="167">
        <v>54</v>
      </c>
      <c r="J73" s="167">
        <v>54</v>
      </c>
      <c r="K73" s="167">
        <v>54</v>
      </c>
      <c r="L73" s="167">
        <v>54</v>
      </c>
      <c r="M73" s="167">
        <v>54</v>
      </c>
      <c r="N73" s="167">
        <v>54</v>
      </c>
      <c r="O73" s="167">
        <v>54</v>
      </c>
      <c r="P73" s="167">
        <v>54</v>
      </c>
      <c r="Q73" s="167">
        <v>54</v>
      </c>
    </row>
    <row r="74" spans="1:17" ht="12.75">
      <c r="A74" s="72" t="s">
        <v>389</v>
      </c>
      <c r="B74" s="72" t="s">
        <v>821</v>
      </c>
      <c r="C74" s="157" t="s">
        <v>255</v>
      </c>
      <c r="D74" s="157" t="s">
        <v>745</v>
      </c>
      <c r="E74" s="157" t="s">
        <v>746</v>
      </c>
      <c r="F74" s="157"/>
      <c r="G74" s="1">
        <v>2000</v>
      </c>
      <c r="H74" s="167">
        <v>54</v>
      </c>
      <c r="I74" s="167">
        <v>54</v>
      </c>
      <c r="J74" s="167">
        <v>54</v>
      </c>
      <c r="K74" s="167">
        <v>54</v>
      </c>
      <c r="L74" s="167">
        <v>54</v>
      </c>
      <c r="M74" s="167">
        <v>54</v>
      </c>
      <c r="N74" s="167">
        <v>54</v>
      </c>
      <c r="O74" s="167">
        <v>54</v>
      </c>
      <c r="P74" s="167">
        <v>54</v>
      </c>
      <c r="Q74" s="167">
        <v>54</v>
      </c>
    </row>
    <row r="75" spans="1:17" ht="12.75">
      <c r="A75" s="72" t="s">
        <v>390</v>
      </c>
      <c r="B75" s="72" t="s">
        <v>822</v>
      </c>
      <c r="C75" s="157" t="s">
        <v>255</v>
      </c>
      <c r="D75" s="157" t="s">
        <v>745</v>
      </c>
      <c r="E75" s="157" t="s">
        <v>746</v>
      </c>
      <c r="F75" s="157"/>
      <c r="G75" s="1">
        <v>2000</v>
      </c>
      <c r="H75" s="167">
        <v>54</v>
      </c>
      <c r="I75" s="167">
        <v>54</v>
      </c>
      <c r="J75" s="167">
        <v>54</v>
      </c>
      <c r="K75" s="167">
        <v>54</v>
      </c>
      <c r="L75" s="167">
        <v>54</v>
      </c>
      <c r="M75" s="167">
        <v>54</v>
      </c>
      <c r="N75" s="167">
        <v>54</v>
      </c>
      <c r="O75" s="167">
        <v>54</v>
      </c>
      <c r="P75" s="167">
        <v>54</v>
      </c>
      <c r="Q75" s="167">
        <v>54</v>
      </c>
    </row>
    <row r="76" spans="1:17" ht="12.75">
      <c r="A76" s="72" t="s">
        <v>391</v>
      </c>
      <c r="B76" s="72" t="s">
        <v>823</v>
      </c>
      <c r="C76" s="157" t="s">
        <v>255</v>
      </c>
      <c r="D76" s="157" t="s">
        <v>745</v>
      </c>
      <c r="E76" s="157" t="s">
        <v>746</v>
      </c>
      <c r="F76" s="157"/>
      <c r="G76" s="1">
        <v>2000</v>
      </c>
      <c r="H76" s="167">
        <v>54</v>
      </c>
      <c r="I76" s="167">
        <v>54</v>
      </c>
      <c r="J76" s="167">
        <v>54</v>
      </c>
      <c r="K76" s="167">
        <v>54</v>
      </c>
      <c r="L76" s="167">
        <v>54</v>
      </c>
      <c r="M76" s="167">
        <v>54</v>
      </c>
      <c r="N76" s="167">
        <v>54</v>
      </c>
      <c r="O76" s="167">
        <v>54</v>
      </c>
      <c r="P76" s="167">
        <v>54</v>
      </c>
      <c r="Q76" s="167">
        <v>54</v>
      </c>
    </row>
    <row r="77" spans="1:17" ht="12.75">
      <c r="A77" s="72" t="s">
        <v>392</v>
      </c>
      <c r="B77" s="72" t="s">
        <v>824</v>
      </c>
      <c r="C77" s="157" t="s">
        <v>170</v>
      </c>
      <c r="D77" s="157" t="s">
        <v>745</v>
      </c>
      <c r="E77" s="157" t="s">
        <v>756</v>
      </c>
      <c r="F77" s="157"/>
      <c r="G77" s="1">
        <v>2010</v>
      </c>
      <c r="H77" s="167">
        <v>80</v>
      </c>
      <c r="I77" s="167">
        <v>80</v>
      </c>
      <c r="J77" s="167">
        <v>80</v>
      </c>
      <c r="K77" s="167">
        <v>80</v>
      </c>
      <c r="L77" s="167">
        <v>80</v>
      </c>
      <c r="M77" s="167">
        <v>80</v>
      </c>
      <c r="N77" s="167">
        <v>80</v>
      </c>
      <c r="O77" s="167">
        <v>80</v>
      </c>
      <c r="P77" s="167">
        <v>80</v>
      </c>
      <c r="Q77" s="167">
        <v>80</v>
      </c>
    </row>
    <row r="78" spans="1:17" ht="12.75">
      <c r="A78" s="72" t="s">
        <v>393</v>
      </c>
      <c r="B78" s="72" t="s">
        <v>825</v>
      </c>
      <c r="C78" s="157" t="s">
        <v>170</v>
      </c>
      <c r="D78" s="157" t="s">
        <v>745</v>
      </c>
      <c r="E78" s="157" t="s">
        <v>756</v>
      </c>
      <c r="F78" s="157"/>
      <c r="G78" s="1">
        <v>2010</v>
      </c>
      <c r="H78" s="167">
        <v>79</v>
      </c>
      <c r="I78" s="167">
        <v>79</v>
      </c>
      <c r="J78" s="167">
        <v>79</v>
      </c>
      <c r="K78" s="167">
        <v>79</v>
      </c>
      <c r="L78" s="167">
        <v>79</v>
      </c>
      <c r="M78" s="167">
        <v>79</v>
      </c>
      <c r="N78" s="167">
        <v>79</v>
      </c>
      <c r="O78" s="167">
        <v>79</v>
      </c>
      <c r="P78" s="167">
        <v>79</v>
      </c>
      <c r="Q78" s="167">
        <v>79</v>
      </c>
    </row>
    <row r="79" spans="1:17" ht="12.75">
      <c r="A79" s="72" t="s">
        <v>394</v>
      </c>
      <c r="B79" s="72" t="s">
        <v>826</v>
      </c>
      <c r="C79" s="157" t="s">
        <v>170</v>
      </c>
      <c r="D79" s="157" t="s">
        <v>745</v>
      </c>
      <c r="E79" s="157" t="s">
        <v>756</v>
      </c>
      <c r="F79" s="157"/>
      <c r="G79" s="1">
        <v>2010</v>
      </c>
      <c r="H79" s="167">
        <v>78</v>
      </c>
      <c r="I79" s="167">
        <v>78</v>
      </c>
      <c r="J79" s="167">
        <v>78</v>
      </c>
      <c r="K79" s="167">
        <v>78</v>
      </c>
      <c r="L79" s="167">
        <v>78</v>
      </c>
      <c r="M79" s="167">
        <v>78</v>
      </c>
      <c r="N79" s="167">
        <v>78</v>
      </c>
      <c r="O79" s="167">
        <v>78</v>
      </c>
      <c r="P79" s="167">
        <v>78</v>
      </c>
      <c r="Q79" s="167">
        <v>78</v>
      </c>
    </row>
    <row r="80" spans="1:17" ht="12.75">
      <c r="A80" s="72" t="s">
        <v>395</v>
      </c>
      <c r="B80" s="72" t="s">
        <v>827</v>
      </c>
      <c r="C80" s="157" t="s">
        <v>170</v>
      </c>
      <c r="D80" s="157" t="s">
        <v>745</v>
      </c>
      <c r="E80" s="157" t="s">
        <v>756</v>
      </c>
      <c r="F80" s="157"/>
      <c r="G80" s="1">
        <v>2010</v>
      </c>
      <c r="H80" s="167">
        <v>77</v>
      </c>
      <c r="I80" s="167">
        <v>77</v>
      </c>
      <c r="J80" s="167">
        <v>77</v>
      </c>
      <c r="K80" s="167">
        <v>77</v>
      </c>
      <c r="L80" s="167">
        <v>77</v>
      </c>
      <c r="M80" s="167">
        <v>77</v>
      </c>
      <c r="N80" s="167">
        <v>77</v>
      </c>
      <c r="O80" s="167">
        <v>77</v>
      </c>
      <c r="P80" s="167">
        <v>77</v>
      </c>
      <c r="Q80" s="167">
        <v>77</v>
      </c>
    </row>
    <row r="81" spans="1:17" ht="12.75">
      <c r="A81" s="72" t="s">
        <v>608</v>
      </c>
      <c r="B81" s="72" t="s">
        <v>828</v>
      </c>
      <c r="C81" s="157" t="s">
        <v>164</v>
      </c>
      <c r="D81" s="157" t="s">
        <v>745</v>
      </c>
      <c r="E81" s="157" t="s">
        <v>172</v>
      </c>
      <c r="F81" s="157"/>
      <c r="G81" s="1">
        <v>2002</v>
      </c>
      <c r="H81" s="167">
        <v>185.5</v>
      </c>
      <c r="I81" s="167">
        <v>185.5</v>
      </c>
      <c r="J81" s="167">
        <v>185.5</v>
      </c>
      <c r="K81" s="167">
        <v>185.5</v>
      </c>
      <c r="L81" s="167">
        <v>185.5</v>
      </c>
      <c r="M81" s="167">
        <v>185.5</v>
      </c>
      <c r="N81" s="167">
        <v>185.5</v>
      </c>
      <c r="O81" s="167">
        <v>185.5</v>
      </c>
      <c r="P81" s="167">
        <v>185.5</v>
      </c>
      <c r="Q81" s="167">
        <v>185.5</v>
      </c>
    </row>
    <row r="82" spans="1:17" ht="12.75">
      <c r="A82" s="72" t="s">
        <v>609</v>
      </c>
      <c r="B82" s="72" t="s">
        <v>829</v>
      </c>
      <c r="C82" s="157" t="s">
        <v>164</v>
      </c>
      <c r="D82" s="157" t="s">
        <v>745</v>
      </c>
      <c r="E82" s="157" t="s">
        <v>172</v>
      </c>
      <c r="F82" s="157"/>
      <c r="G82" s="1">
        <v>2002</v>
      </c>
      <c r="H82" s="167">
        <v>182.9</v>
      </c>
      <c r="I82" s="167">
        <v>182.9</v>
      </c>
      <c r="J82" s="167">
        <v>182.9</v>
      </c>
      <c r="K82" s="167">
        <v>182.9</v>
      </c>
      <c r="L82" s="167">
        <v>182.9</v>
      </c>
      <c r="M82" s="167">
        <v>182.9</v>
      </c>
      <c r="N82" s="167">
        <v>182.9</v>
      </c>
      <c r="O82" s="167">
        <v>182.9</v>
      </c>
      <c r="P82" s="167">
        <v>182.9</v>
      </c>
      <c r="Q82" s="167">
        <v>182.9</v>
      </c>
    </row>
    <row r="83" spans="1:17" ht="12.75">
      <c r="A83" s="72" t="s">
        <v>610</v>
      </c>
      <c r="B83" s="72" t="s">
        <v>830</v>
      </c>
      <c r="C83" s="157" t="s">
        <v>164</v>
      </c>
      <c r="D83" s="157" t="s">
        <v>745</v>
      </c>
      <c r="E83" s="157" t="s">
        <v>172</v>
      </c>
      <c r="F83" s="157"/>
      <c r="G83" s="1">
        <v>2002</v>
      </c>
      <c r="H83" s="167">
        <v>173.6</v>
      </c>
      <c r="I83" s="167">
        <v>173.6</v>
      </c>
      <c r="J83" s="167">
        <v>173.6</v>
      </c>
      <c r="K83" s="167">
        <v>173.6</v>
      </c>
      <c r="L83" s="167">
        <v>173.6</v>
      </c>
      <c r="M83" s="167">
        <v>173.6</v>
      </c>
      <c r="N83" s="167">
        <v>173.6</v>
      </c>
      <c r="O83" s="167">
        <v>173.6</v>
      </c>
      <c r="P83" s="167">
        <v>173.6</v>
      </c>
      <c r="Q83" s="167">
        <v>173.6</v>
      </c>
    </row>
    <row r="84" spans="1:17" ht="12.75">
      <c r="A84" s="72" t="s">
        <v>611</v>
      </c>
      <c r="B84" s="72" t="s">
        <v>831</v>
      </c>
      <c r="C84" s="157" t="s">
        <v>164</v>
      </c>
      <c r="D84" s="157" t="s">
        <v>745</v>
      </c>
      <c r="E84" s="157" t="s">
        <v>172</v>
      </c>
      <c r="F84" s="157"/>
      <c r="G84" s="1">
        <v>2002</v>
      </c>
      <c r="H84" s="167">
        <v>186.6</v>
      </c>
      <c r="I84" s="167">
        <v>186.6</v>
      </c>
      <c r="J84" s="167">
        <v>186.6</v>
      </c>
      <c r="K84" s="167">
        <v>186.6</v>
      </c>
      <c r="L84" s="167">
        <v>186.6</v>
      </c>
      <c r="M84" s="167">
        <v>186.6</v>
      </c>
      <c r="N84" s="167">
        <v>186.6</v>
      </c>
      <c r="O84" s="167">
        <v>186.6</v>
      </c>
      <c r="P84" s="167">
        <v>186.6</v>
      </c>
      <c r="Q84" s="167">
        <v>186.6</v>
      </c>
    </row>
    <row r="85" spans="1:17" ht="12.75">
      <c r="A85" s="72" t="s">
        <v>612</v>
      </c>
      <c r="B85" s="72" t="s">
        <v>832</v>
      </c>
      <c r="C85" s="157" t="s">
        <v>164</v>
      </c>
      <c r="D85" s="157" t="s">
        <v>745</v>
      </c>
      <c r="E85" s="157" t="s">
        <v>172</v>
      </c>
      <c r="F85" s="157"/>
      <c r="G85" s="1">
        <v>2002</v>
      </c>
      <c r="H85" s="167">
        <v>290.2</v>
      </c>
      <c r="I85" s="167">
        <v>290.2</v>
      </c>
      <c r="J85" s="167">
        <v>290.2</v>
      </c>
      <c r="K85" s="167">
        <v>290.2</v>
      </c>
      <c r="L85" s="167">
        <v>290.2</v>
      </c>
      <c r="M85" s="167">
        <v>290.2</v>
      </c>
      <c r="N85" s="167">
        <v>290.2</v>
      </c>
      <c r="O85" s="167">
        <v>290.2</v>
      </c>
      <c r="P85" s="167">
        <v>290.2</v>
      </c>
      <c r="Q85" s="167">
        <v>290.2</v>
      </c>
    </row>
    <row r="86" spans="1:17" ht="12.75">
      <c r="A86" s="72" t="s">
        <v>396</v>
      </c>
      <c r="B86" s="72" t="s">
        <v>833</v>
      </c>
      <c r="C86" s="157" t="s">
        <v>158</v>
      </c>
      <c r="D86" s="157" t="s">
        <v>440</v>
      </c>
      <c r="E86" s="157" t="s">
        <v>756</v>
      </c>
      <c r="F86" s="157"/>
      <c r="G86" s="1">
        <v>1944</v>
      </c>
      <c r="H86" s="167">
        <v>40</v>
      </c>
      <c r="I86" s="167">
        <v>40</v>
      </c>
      <c r="J86" s="167">
        <v>40</v>
      </c>
      <c r="K86" s="167">
        <v>40</v>
      </c>
      <c r="L86" s="167">
        <v>40</v>
      </c>
      <c r="M86" s="167">
        <v>40</v>
      </c>
      <c r="N86" s="167">
        <v>40</v>
      </c>
      <c r="O86" s="167">
        <v>40</v>
      </c>
      <c r="P86" s="167">
        <v>40</v>
      </c>
      <c r="Q86" s="167">
        <v>40</v>
      </c>
    </row>
    <row r="87" spans="1:17" ht="12.75">
      <c r="A87" s="72" t="s">
        <v>397</v>
      </c>
      <c r="B87" s="72" t="s">
        <v>834</v>
      </c>
      <c r="C87" s="157" t="s">
        <v>158</v>
      </c>
      <c r="D87" s="157" t="s">
        <v>440</v>
      </c>
      <c r="E87" s="157" t="s">
        <v>756</v>
      </c>
      <c r="F87" s="157"/>
      <c r="G87" s="1">
        <v>1948</v>
      </c>
      <c r="H87" s="167">
        <v>40</v>
      </c>
      <c r="I87" s="167">
        <v>40</v>
      </c>
      <c r="J87" s="167">
        <v>40</v>
      </c>
      <c r="K87" s="167">
        <v>40</v>
      </c>
      <c r="L87" s="167">
        <v>40</v>
      </c>
      <c r="M87" s="167">
        <v>40</v>
      </c>
      <c r="N87" s="167">
        <v>40</v>
      </c>
      <c r="O87" s="167">
        <v>40</v>
      </c>
      <c r="P87" s="167">
        <v>40</v>
      </c>
      <c r="Q87" s="167">
        <v>40</v>
      </c>
    </row>
    <row r="88" spans="1:17" ht="12.75">
      <c r="A88" s="159" t="s">
        <v>835</v>
      </c>
      <c r="B88" s="72" t="s">
        <v>836</v>
      </c>
      <c r="C88" s="157" t="s">
        <v>83</v>
      </c>
      <c r="D88" s="157" t="s">
        <v>727</v>
      </c>
      <c r="E88" s="157" t="s">
        <v>756</v>
      </c>
      <c r="F88" s="157"/>
      <c r="G88" s="1">
        <v>1980</v>
      </c>
      <c r="H88" s="158">
        <v>6.4</v>
      </c>
      <c r="I88" s="158">
        <v>6.4</v>
      </c>
      <c r="J88" s="158">
        <v>6.4</v>
      </c>
      <c r="K88" s="158">
        <v>6.4</v>
      </c>
      <c r="L88" s="158">
        <v>6.4</v>
      </c>
      <c r="M88" s="158">
        <v>6.4</v>
      </c>
      <c r="N88" s="158">
        <v>6.4</v>
      </c>
      <c r="O88" s="158">
        <v>6.4</v>
      </c>
      <c r="P88" s="158">
        <v>6.4</v>
      </c>
      <c r="Q88" s="158">
        <v>6.4</v>
      </c>
    </row>
    <row r="89" spans="1:17" ht="12.75">
      <c r="A89" s="72" t="s">
        <v>398</v>
      </c>
      <c r="B89" s="72" t="s">
        <v>837</v>
      </c>
      <c r="C89" s="157" t="s">
        <v>160</v>
      </c>
      <c r="D89" s="157" t="s">
        <v>440</v>
      </c>
      <c r="E89" s="157" t="s">
        <v>746</v>
      </c>
      <c r="F89" s="157"/>
      <c r="G89" s="1">
        <v>1927</v>
      </c>
      <c r="H89" s="158">
        <v>3.6</v>
      </c>
      <c r="I89" s="158">
        <v>3.6</v>
      </c>
      <c r="J89" s="158">
        <v>3.6</v>
      </c>
      <c r="K89" s="158">
        <v>3.6</v>
      </c>
      <c r="L89" s="158">
        <v>3.6</v>
      </c>
      <c r="M89" s="158">
        <v>3.6</v>
      </c>
      <c r="N89" s="158">
        <v>3.6</v>
      </c>
      <c r="O89" s="158">
        <v>3.6</v>
      </c>
      <c r="P89" s="158">
        <v>3.6</v>
      </c>
      <c r="Q89" s="158">
        <v>3.6</v>
      </c>
    </row>
    <row r="90" spans="1:17" ht="12.75">
      <c r="A90" s="72" t="s">
        <v>399</v>
      </c>
      <c r="B90" s="72" t="s">
        <v>838</v>
      </c>
      <c r="C90" s="157" t="s">
        <v>207</v>
      </c>
      <c r="D90" s="157" t="s">
        <v>440</v>
      </c>
      <c r="E90" s="157" t="s">
        <v>746</v>
      </c>
      <c r="F90" s="157"/>
      <c r="G90" s="1">
        <v>1954</v>
      </c>
      <c r="H90" s="158">
        <v>2</v>
      </c>
      <c r="I90" s="158">
        <v>2</v>
      </c>
      <c r="J90" s="158">
        <v>2</v>
      </c>
      <c r="K90" s="158">
        <v>2</v>
      </c>
      <c r="L90" s="158">
        <v>2</v>
      </c>
      <c r="M90" s="158">
        <v>2</v>
      </c>
      <c r="N90" s="158">
        <v>2</v>
      </c>
      <c r="O90" s="158">
        <v>2</v>
      </c>
      <c r="P90" s="158">
        <v>2</v>
      </c>
      <c r="Q90" s="158">
        <v>2</v>
      </c>
    </row>
    <row r="91" spans="1:17" ht="12.75">
      <c r="A91" s="72" t="s">
        <v>400</v>
      </c>
      <c r="B91" s="72" t="s">
        <v>839</v>
      </c>
      <c r="C91" s="157" t="s">
        <v>207</v>
      </c>
      <c r="D91" s="157" t="s">
        <v>440</v>
      </c>
      <c r="E91" s="157" t="s">
        <v>746</v>
      </c>
      <c r="F91" s="157"/>
      <c r="G91" s="1">
        <v>1954</v>
      </c>
      <c r="H91" s="158">
        <v>2</v>
      </c>
      <c r="I91" s="158">
        <v>2</v>
      </c>
      <c r="J91" s="158">
        <v>2</v>
      </c>
      <c r="K91" s="158">
        <v>2</v>
      </c>
      <c r="L91" s="158">
        <v>2</v>
      </c>
      <c r="M91" s="158">
        <v>2</v>
      </c>
      <c r="N91" s="158">
        <v>2</v>
      </c>
      <c r="O91" s="158">
        <v>2</v>
      </c>
      <c r="P91" s="158">
        <v>2</v>
      </c>
      <c r="Q91" s="158">
        <v>2</v>
      </c>
    </row>
    <row r="92" spans="1:17" ht="12.75">
      <c r="A92" s="72" t="s">
        <v>401</v>
      </c>
      <c r="B92" s="72" t="s">
        <v>840</v>
      </c>
      <c r="C92" s="157" t="s">
        <v>207</v>
      </c>
      <c r="D92" s="157" t="s">
        <v>440</v>
      </c>
      <c r="E92" s="157" t="s">
        <v>746</v>
      </c>
      <c r="F92" s="157"/>
      <c r="G92" s="1">
        <v>1954</v>
      </c>
      <c r="H92" s="158">
        <v>2</v>
      </c>
      <c r="I92" s="158">
        <v>2</v>
      </c>
      <c r="J92" s="158">
        <v>2</v>
      </c>
      <c r="K92" s="158">
        <v>2</v>
      </c>
      <c r="L92" s="158">
        <v>2</v>
      </c>
      <c r="M92" s="158">
        <v>2</v>
      </c>
      <c r="N92" s="158">
        <v>2</v>
      </c>
      <c r="O92" s="158">
        <v>2</v>
      </c>
      <c r="P92" s="158">
        <v>2</v>
      </c>
      <c r="Q92" s="158">
        <v>2</v>
      </c>
    </row>
    <row r="93" spans="1:17" ht="12.75">
      <c r="A93" s="72" t="s">
        <v>402</v>
      </c>
      <c r="B93" s="72" t="s">
        <v>841</v>
      </c>
      <c r="C93" s="157" t="s">
        <v>91</v>
      </c>
      <c r="D93" s="157" t="s">
        <v>745</v>
      </c>
      <c r="E93" s="157" t="s">
        <v>756</v>
      </c>
      <c r="F93" s="157"/>
      <c r="G93" s="1">
        <v>2002</v>
      </c>
      <c r="H93" s="167">
        <v>127</v>
      </c>
      <c r="I93" s="167">
        <v>127</v>
      </c>
      <c r="J93" s="167">
        <v>127</v>
      </c>
      <c r="K93" s="167">
        <v>127</v>
      </c>
      <c r="L93" s="167">
        <v>127</v>
      </c>
      <c r="M93" s="167">
        <v>127</v>
      </c>
      <c r="N93" s="167">
        <v>127</v>
      </c>
      <c r="O93" s="167">
        <v>127</v>
      </c>
      <c r="P93" s="167">
        <v>127</v>
      </c>
      <c r="Q93" s="167">
        <v>127</v>
      </c>
    </row>
    <row r="94" spans="1:17" ht="12.75">
      <c r="A94" s="72" t="s">
        <v>403</v>
      </c>
      <c r="B94" s="72" t="s">
        <v>842</v>
      </c>
      <c r="C94" s="157" t="s">
        <v>91</v>
      </c>
      <c r="D94" s="157" t="s">
        <v>745</v>
      </c>
      <c r="E94" s="157" t="s">
        <v>756</v>
      </c>
      <c r="F94" s="157"/>
      <c r="G94" s="1">
        <v>2002</v>
      </c>
      <c r="H94" s="167">
        <v>231</v>
      </c>
      <c r="I94" s="167">
        <v>231</v>
      </c>
      <c r="J94" s="167">
        <v>231</v>
      </c>
      <c r="K94" s="167">
        <v>231</v>
      </c>
      <c r="L94" s="167">
        <v>231</v>
      </c>
      <c r="M94" s="167">
        <v>231</v>
      </c>
      <c r="N94" s="167">
        <v>231</v>
      </c>
      <c r="O94" s="167">
        <v>231</v>
      </c>
      <c r="P94" s="167">
        <v>231</v>
      </c>
      <c r="Q94" s="167">
        <v>231</v>
      </c>
    </row>
    <row r="95" spans="1:17" ht="12.75">
      <c r="A95" s="72" t="s">
        <v>1430</v>
      </c>
      <c r="B95" s="72" t="s">
        <v>1392</v>
      </c>
      <c r="C95" s="157" t="s">
        <v>164</v>
      </c>
      <c r="D95" s="157" t="s">
        <v>745</v>
      </c>
      <c r="E95" s="157" t="s">
        <v>172</v>
      </c>
      <c r="F95" s="157"/>
      <c r="G95" s="1">
        <v>2009</v>
      </c>
      <c r="H95" s="167">
        <v>45</v>
      </c>
      <c r="I95" s="167">
        <v>45</v>
      </c>
      <c r="J95" s="167">
        <v>45</v>
      </c>
      <c r="K95" s="167">
        <v>45</v>
      </c>
      <c r="L95" s="167">
        <v>45</v>
      </c>
      <c r="M95" s="167">
        <v>45</v>
      </c>
      <c r="N95" s="167">
        <v>45</v>
      </c>
      <c r="O95" s="167">
        <v>45</v>
      </c>
      <c r="P95" s="167">
        <v>45</v>
      </c>
      <c r="Q95" s="167">
        <v>45</v>
      </c>
    </row>
    <row r="96" spans="1:17" ht="12.75">
      <c r="A96" s="72" t="s">
        <v>1431</v>
      </c>
      <c r="B96" s="72" t="s">
        <v>1393</v>
      </c>
      <c r="C96" s="157" t="s">
        <v>164</v>
      </c>
      <c r="D96" s="157" t="s">
        <v>745</v>
      </c>
      <c r="E96" s="157" t="s">
        <v>172</v>
      </c>
      <c r="F96" s="157"/>
      <c r="G96" s="1">
        <v>2009</v>
      </c>
      <c r="H96" s="167">
        <v>45</v>
      </c>
      <c r="I96" s="167">
        <v>45</v>
      </c>
      <c r="J96" s="167">
        <v>45</v>
      </c>
      <c r="K96" s="167">
        <v>45</v>
      </c>
      <c r="L96" s="167">
        <v>45</v>
      </c>
      <c r="M96" s="167">
        <v>45</v>
      </c>
      <c r="N96" s="167">
        <v>45</v>
      </c>
      <c r="O96" s="167">
        <v>45</v>
      </c>
      <c r="P96" s="167">
        <v>45</v>
      </c>
      <c r="Q96" s="167">
        <v>45</v>
      </c>
    </row>
    <row r="97" spans="1:17" ht="12.75">
      <c r="A97" s="72" t="s">
        <v>1433</v>
      </c>
      <c r="B97" s="72" t="s">
        <v>1395</v>
      </c>
      <c r="C97" s="157" t="s">
        <v>164</v>
      </c>
      <c r="D97" s="157" t="s">
        <v>745</v>
      </c>
      <c r="E97" s="157" t="s">
        <v>172</v>
      </c>
      <c r="F97" s="157"/>
      <c r="G97" s="1">
        <v>2009</v>
      </c>
      <c r="H97" s="167">
        <v>45</v>
      </c>
      <c r="I97" s="167">
        <v>45</v>
      </c>
      <c r="J97" s="167">
        <v>45</v>
      </c>
      <c r="K97" s="167">
        <v>45</v>
      </c>
      <c r="L97" s="167">
        <v>45</v>
      </c>
      <c r="M97" s="167">
        <v>45</v>
      </c>
      <c r="N97" s="167">
        <v>45</v>
      </c>
      <c r="O97" s="167">
        <v>45</v>
      </c>
      <c r="P97" s="167">
        <v>45</v>
      </c>
      <c r="Q97" s="167">
        <v>45</v>
      </c>
    </row>
    <row r="98" spans="1:17" ht="12.75">
      <c r="A98" s="72" t="s">
        <v>1432</v>
      </c>
      <c r="B98" s="72" t="s">
        <v>1394</v>
      </c>
      <c r="C98" s="157" t="s">
        <v>164</v>
      </c>
      <c r="D98" s="157" t="s">
        <v>745</v>
      </c>
      <c r="E98" s="157" t="s">
        <v>172</v>
      </c>
      <c r="F98" s="157"/>
      <c r="G98" s="1">
        <v>2009</v>
      </c>
      <c r="H98" s="167">
        <v>45</v>
      </c>
      <c r="I98" s="167">
        <v>45</v>
      </c>
      <c r="J98" s="167">
        <v>45</v>
      </c>
      <c r="K98" s="167">
        <v>45</v>
      </c>
      <c r="L98" s="167">
        <v>45</v>
      </c>
      <c r="M98" s="167">
        <v>45</v>
      </c>
      <c r="N98" s="167">
        <v>45</v>
      </c>
      <c r="O98" s="167">
        <v>45</v>
      </c>
      <c r="P98" s="167">
        <v>45</v>
      </c>
      <c r="Q98" s="167">
        <v>45</v>
      </c>
    </row>
    <row r="99" spans="1:17" ht="12.75">
      <c r="A99" s="72" t="s">
        <v>404</v>
      </c>
      <c r="B99" s="72" t="s">
        <v>843</v>
      </c>
      <c r="C99" s="157" t="s">
        <v>245</v>
      </c>
      <c r="D99" s="157" t="s">
        <v>440</v>
      </c>
      <c r="E99" s="157" t="s">
        <v>746</v>
      </c>
      <c r="F99" s="157"/>
      <c r="G99" s="1">
        <v>1954</v>
      </c>
      <c r="H99" s="167">
        <v>12</v>
      </c>
      <c r="I99" s="167">
        <v>12</v>
      </c>
      <c r="J99" s="167">
        <v>12</v>
      </c>
      <c r="K99" s="167">
        <v>12</v>
      </c>
      <c r="L99" s="167">
        <v>12</v>
      </c>
      <c r="M99" s="167">
        <v>12</v>
      </c>
      <c r="N99" s="167">
        <v>12</v>
      </c>
      <c r="O99" s="167">
        <v>12</v>
      </c>
      <c r="P99" s="167">
        <v>12</v>
      </c>
      <c r="Q99" s="167">
        <v>12</v>
      </c>
    </row>
    <row r="100" spans="1:17" ht="12.75">
      <c r="A100" s="72" t="s">
        <v>405</v>
      </c>
      <c r="B100" s="72" t="s">
        <v>844</v>
      </c>
      <c r="C100" s="157" t="s">
        <v>245</v>
      </c>
      <c r="D100" s="157" t="s">
        <v>440</v>
      </c>
      <c r="E100" s="157" t="s">
        <v>746</v>
      </c>
      <c r="F100" s="157"/>
      <c r="G100" s="1">
        <v>1954</v>
      </c>
      <c r="H100" s="167">
        <v>12</v>
      </c>
      <c r="I100" s="167">
        <v>12</v>
      </c>
      <c r="J100" s="167">
        <v>12</v>
      </c>
      <c r="K100" s="167">
        <v>12</v>
      </c>
      <c r="L100" s="167">
        <v>12</v>
      </c>
      <c r="M100" s="167">
        <v>12</v>
      </c>
      <c r="N100" s="167">
        <v>12</v>
      </c>
      <c r="O100" s="167">
        <v>12</v>
      </c>
      <c r="P100" s="167">
        <v>12</v>
      </c>
      <c r="Q100" s="167">
        <v>12</v>
      </c>
    </row>
    <row r="101" spans="1:17" ht="12.75">
      <c r="A101" s="72" t="s">
        <v>406</v>
      </c>
      <c r="B101" s="72" t="s">
        <v>845</v>
      </c>
      <c r="C101" s="157" t="s">
        <v>245</v>
      </c>
      <c r="D101" s="157" t="s">
        <v>440</v>
      </c>
      <c r="E101" s="157" t="s">
        <v>746</v>
      </c>
      <c r="F101" s="157"/>
      <c r="G101" s="1">
        <v>1954</v>
      </c>
      <c r="H101" s="167">
        <v>12</v>
      </c>
      <c r="I101" s="167">
        <v>12</v>
      </c>
      <c r="J101" s="167">
        <v>12</v>
      </c>
      <c r="K101" s="167">
        <v>12</v>
      </c>
      <c r="L101" s="167">
        <v>12</v>
      </c>
      <c r="M101" s="167">
        <v>12</v>
      </c>
      <c r="N101" s="167">
        <v>12</v>
      </c>
      <c r="O101" s="167">
        <v>12</v>
      </c>
      <c r="P101" s="167">
        <v>12</v>
      </c>
      <c r="Q101" s="167">
        <v>12</v>
      </c>
    </row>
    <row r="102" spans="1:17" ht="12.75">
      <c r="A102" s="72" t="s">
        <v>407</v>
      </c>
      <c r="B102" s="72" t="s">
        <v>846</v>
      </c>
      <c r="C102" s="157" t="s">
        <v>144</v>
      </c>
      <c r="D102" s="157" t="s">
        <v>728</v>
      </c>
      <c r="E102" s="157" t="s">
        <v>746</v>
      </c>
      <c r="F102" s="157"/>
      <c r="G102" s="1">
        <v>1979</v>
      </c>
      <c r="H102" s="167">
        <v>612</v>
      </c>
      <c r="I102" s="167">
        <v>612</v>
      </c>
      <c r="J102" s="167">
        <v>612</v>
      </c>
      <c r="K102" s="167">
        <v>612</v>
      </c>
      <c r="L102" s="167">
        <v>612</v>
      </c>
      <c r="M102" s="167">
        <v>612</v>
      </c>
      <c r="N102" s="167">
        <v>612</v>
      </c>
      <c r="O102" s="167">
        <v>612</v>
      </c>
      <c r="P102" s="167">
        <v>612</v>
      </c>
      <c r="Q102" s="167">
        <v>612</v>
      </c>
    </row>
    <row r="103" spans="1:17" ht="12.75">
      <c r="A103" s="72" t="s">
        <v>408</v>
      </c>
      <c r="B103" s="72" t="s">
        <v>847</v>
      </c>
      <c r="C103" s="157" t="s">
        <v>144</v>
      </c>
      <c r="D103" s="157" t="s">
        <v>728</v>
      </c>
      <c r="E103" s="157" t="s">
        <v>746</v>
      </c>
      <c r="F103" s="157"/>
      <c r="G103" s="1">
        <v>1980</v>
      </c>
      <c r="H103" s="167">
        <v>612</v>
      </c>
      <c r="I103" s="167">
        <v>612</v>
      </c>
      <c r="J103" s="167">
        <v>612</v>
      </c>
      <c r="K103" s="167">
        <v>612</v>
      </c>
      <c r="L103" s="167">
        <v>612</v>
      </c>
      <c r="M103" s="167">
        <v>612</v>
      </c>
      <c r="N103" s="167">
        <v>612</v>
      </c>
      <c r="O103" s="167">
        <v>612</v>
      </c>
      <c r="P103" s="167">
        <v>612</v>
      </c>
      <c r="Q103" s="167">
        <v>612</v>
      </c>
    </row>
    <row r="104" spans="1:17" ht="12.75">
      <c r="A104" s="72" t="s">
        <v>409</v>
      </c>
      <c r="B104" s="72" t="s">
        <v>848</v>
      </c>
      <c r="C104" s="157" t="s">
        <v>144</v>
      </c>
      <c r="D104" s="157" t="s">
        <v>728</v>
      </c>
      <c r="E104" s="157" t="s">
        <v>746</v>
      </c>
      <c r="F104" s="157"/>
      <c r="G104" s="1">
        <v>1988</v>
      </c>
      <c r="H104" s="167">
        <v>450</v>
      </c>
      <c r="I104" s="167">
        <v>450</v>
      </c>
      <c r="J104" s="167">
        <v>450</v>
      </c>
      <c r="K104" s="167">
        <v>450</v>
      </c>
      <c r="L104" s="167">
        <v>450</v>
      </c>
      <c r="M104" s="167">
        <v>450</v>
      </c>
      <c r="N104" s="167">
        <v>450</v>
      </c>
      <c r="O104" s="167">
        <v>450</v>
      </c>
      <c r="P104" s="167">
        <v>450</v>
      </c>
      <c r="Q104" s="167">
        <v>450</v>
      </c>
    </row>
    <row r="105" spans="1:17" ht="12.75">
      <c r="A105" s="72" t="s">
        <v>642</v>
      </c>
      <c r="B105" s="72" t="s">
        <v>849</v>
      </c>
      <c r="C105" s="157" t="s">
        <v>184</v>
      </c>
      <c r="D105" s="157" t="s">
        <v>745</v>
      </c>
      <c r="E105" s="157" t="s">
        <v>756</v>
      </c>
      <c r="F105" s="157"/>
      <c r="G105" s="1">
        <v>2003</v>
      </c>
      <c r="H105" s="167">
        <v>188.19</v>
      </c>
      <c r="I105" s="167">
        <v>188.19</v>
      </c>
      <c r="J105" s="167">
        <v>188.19</v>
      </c>
      <c r="K105" s="167">
        <v>188.19</v>
      </c>
      <c r="L105" s="167">
        <v>188.19</v>
      </c>
      <c r="M105" s="167">
        <v>188.19</v>
      </c>
      <c r="N105" s="167">
        <v>188.19</v>
      </c>
      <c r="O105" s="167">
        <v>188.19</v>
      </c>
      <c r="P105" s="167">
        <v>188.19</v>
      </c>
      <c r="Q105" s="167">
        <v>188.19</v>
      </c>
    </row>
    <row r="106" spans="1:17" ht="12.75">
      <c r="A106" s="72" t="s">
        <v>643</v>
      </c>
      <c r="B106" s="72" t="s">
        <v>850</v>
      </c>
      <c r="C106" s="157" t="s">
        <v>184</v>
      </c>
      <c r="D106" s="157" t="s">
        <v>745</v>
      </c>
      <c r="E106" s="157" t="s">
        <v>756</v>
      </c>
      <c r="F106" s="157"/>
      <c r="G106" s="1">
        <v>2003</v>
      </c>
      <c r="H106" s="167">
        <v>188.19</v>
      </c>
      <c r="I106" s="167">
        <v>188.19</v>
      </c>
      <c r="J106" s="167">
        <v>188.19</v>
      </c>
      <c r="K106" s="167">
        <v>188.19</v>
      </c>
      <c r="L106" s="167">
        <v>188.19</v>
      </c>
      <c r="M106" s="167">
        <v>188.19</v>
      </c>
      <c r="N106" s="167">
        <v>188.19</v>
      </c>
      <c r="O106" s="167">
        <v>188.19</v>
      </c>
      <c r="P106" s="167">
        <v>188.19</v>
      </c>
      <c r="Q106" s="167">
        <v>188.19</v>
      </c>
    </row>
    <row r="107" spans="1:17" ht="12.75">
      <c r="A107" s="72" t="s">
        <v>644</v>
      </c>
      <c r="B107" s="72" t="s">
        <v>851</v>
      </c>
      <c r="C107" s="157" t="s">
        <v>184</v>
      </c>
      <c r="D107" s="157" t="s">
        <v>745</v>
      </c>
      <c r="E107" s="157" t="s">
        <v>756</v>
      </c>
      <c r="F107" s="157"/>
      <c r="G107" s="1">
        <v>2003</v>
      </c>
      <c r="H107" s="167">
        <v>188.19</v>
      </c>
      <c r="I107" s="167">
        <v>188.19</v>
      </c>
      <c r="J107" s="167">
        <v>188.19</v>
      </c>
      <c r="K107" s="167">
        <v>188.19</v>
      </c>
      <c r="L107" s="167">
        <v>188.19</v>
      </c>
      <c r="M107" s="167">
        <v>188.19</v>
      </c>
      <c r="N107" s="167">
        <v>188.19</v>
      </c>
      <c r="O107" s="167">
        <v>188.19</v>
      </c>
      <c r="P107" s="167">
        <v>188.19</v>
      </c>
      <c r="Q107" s="167">
        <v>188.19</v>
      </c>
    </row>
    <row r="108" spans="1:17" ht="12.75">
      <c r="A108" s="72" t="s">
        <v>645</v>
      </c>
      <c r="B108" s="72" t="s">
        <v>852</v>
      </c>
      <c r="C108" s="157" t="s">
        <v>184</v>
      </c>
      <c r="D108" s="157" t="s">
        <v>745</v>
      </c>
      <c r="E108" s="157" t="s">
        <v>756</v>
      </c>
      <c r="F108" s="157"/>
      <c r="G108" s="1">
        <v>2003</v>
      </c>
      <c r="H108" s="167">
        <v>188.19</v>
      </c>
      <c r="I108" s="167">
        <v>188.19</v>
      </c>
      <c r="J108" s="167">
        <v>188.19</v>
      </c>
      <c r="K108" s="167">
        <v>188.19</v>
      </c>
      <c r="L108" s="167">
        <v>188.19</v>
      </c>
      <c r="M108" s="167">
        <v>188.19</v>
      </c>
      <c r="N108" s="167">
        <v>188.19</v>
      </c>
      <c r="O108" s="167">
        <v>188.19</v>
      </c>
      <c r="P108" s="167">
        <v>188.19</v>
      </c>
      <c r="Q108" s="167">
        <v>188.19</v>
      </c>
    </row>
    <row r="109" spans="1:17" ht="12.75">
      <c r="A109" s="72" t="s">
        <v>646</v>
      </c>
      <c r="B109" s="72" t="s">
        <v>853</v>
      </c>
      <c r="C109" s="157" t="s">
        <v>184</v>
      </c>
      <c r="D109" s="157" t="s">
        <v>745</v>
      </c>
      <c r="E109" s="157" t="s">
        <v>756</v>
      </c>
      <c r="F109" s="157"/>
      <c r="G109" s="1">
        <v>2003</v>
      </c>
      <c r="H109" s="167">
        <v>188.19</v>
      </c>
      <c r="I109" s="167">
        <v>188.19</v>
      </c>
      <c r="J109" s="167">
        <v>188.19</v>
      </c>
      <c r="K109" s="167">
        <v>188.19</v>
      </c>
      <c r="L109" s="167">
        <v>188.19</v>
      </c>
      <c r="M109" s="167">
        <v>188.19</v>
      </c>
      <c r="N109" s="167">
        <v>188.19</v>
      </c>
      <c r="O109" s="167">
        <v>188.19</v>
      </c>
      <c r="P109" s="167">
        <v>188.19</v>
      </c>
      <c r="Q109" s="167">
        <v>188.19</v>
      </c>
    </row>
    <row r="110" spans="1:17" ht="12.75">
      <c r="A110" s="72" t="s">
        <v>647</v>
      </c>
      <c r="B110" s="72" t="s">
        <v>854</v>
      </c>
      <c r="C110" s="157" t="s">
        <v>184</v>
      </c>
      <c r="D110" s="157" t="s">
        <v>745</v>
      </c>
      <c r="E110" s="157" t="s">
        <v>756</v>
      </c>
      <c r="F110" s="157"/>
      <c r="G110" s="1">
        <v>2003</v>
      </c>
      <c r="H110" s="167">
        <v>188.19</v>
      </c>
      <c r="I110" s="167">
        <v>188.19</v>
      </c>
      <c r="J110" s="167">
        <v>188.19</v>
      </c>
      <c r="K110" s="167">
        <v>188.19</v>
      </c>
      <c r="L110" s="167">
        <v>188.19</v>
      </c>
      <c r="M110" s="167">
        <v>188.19</v>
      </c>
      <c r="N110" s="167">
        <v>188.19</v>
      </c>
      <c r="O110" s="167">
        <v>188.19</v>
      </c>
      <c r="P110" s="167">
        <v>188.19</v>
      </c>
      <c r="Q110" s="167">
        <v>188.19</v>
      </c>
    </row>
    <row r="111" spans="1:17" ht="12.75">
      <c r="A111" s="72" t="s">
        <v>715</v>
      </c>
      <c r="B111" s="72" t="s">
        <v>855</v>
      </c>
      <c r="C111" s="157" t="s">
        <v>184</v>
      </c>
      <c r="D111" s="157" t="s">
        <v>745</v>
      </c>
      <c r="E111" s="157" t="s">
        <v>756</v>
      </c>
      <c r="F111" s="157"/>
      <c r="G111" s="1">
        <v>2003</v>
      </c>
      <c r="H111" s="167">
        <v>405</v>
      </c>
      <c r="I111" s="167">
        <v>405</v>
      </c>
      <c r="J111" s="167">
        <v>405</v>
      </c>
      <c r="K111" s="167">
        <v>405</v>
      </c>
      <c r="L111" s="167">
        <v>405</v>
      </c>
      <c r="M111" s="167">
        <v>405</v>
      </c>
      <c r="N111" s="167">
        <v>405</v>
      </c>
      <c r="O111" s="167">
        <v>405</v>
      </c>
      <c r="P111" s="167">
        <v>405</v>
      </c>
      <c r="Q111" s="167">
        <v>405</v>
      </c>
    </row>
    <row r="112" spans="1:17" ht="12.75">
      <c r="A112" s="72" t="s">
        <v>716</v>
      </c>
      <c r="B112" s="72" t="s">
        <v>856</v>
      </c>
      <c r="C112" s="157" t="s">
        <v>184</v>
      </c>
      <c r="D112" s="157" t="s">
        <v>745</v>
      </c>
      <c r="E112" s="157" t="s">
        <v>756</v>
      </c>
      <c r="F112" s="157"/>
      <c r="G112" s="1">
        <v>2003</v>
      </c>
      <c r="H112" s="167">
        <v>405</v>
      </c>
      <c r="I112" s="167">
        <v>405</v>
      </c>
      <c r="J112" s="167">
        <v>405</v>
      </c>
      <c r="K112" s="167">
        <v>405</v>
      </c>
      <c r="L112" s="167">
        <v>405</v>
      </c>
      <c r="M112" s="167">
        <v>405</v>
      </c>
      <c r="N112" s="167">
        <v>405</v>
      </c>
      <c r="O112" s="167">
        <v>405</v>
      </c>
      <c r="P112" s="167">
        <v>405</v>
      </c>
      <c r="Q112" s="167">
        <v>405</v>
      </c>
    </row>
    <row r="113" spans="1:17" ht="12.75">
      <c r="A113" s="72" t="s">
        <v>410</v>
      </c>
      <c r="B113" s="72" t="s">
        <v>857</v>
      </c>
      <c r="C113" s="157" t="s">
        <v>151</v>
      </c>
      <c r="D113" s="157" t="s">
        <v>745</v>
      </c>
      <c r="E113" s="157" t="s">
        <v>756</v>
      </c>
      <c r="F113" s="157"/>
      <c r="G113" s="1">
        <v>2002</v>
      </c>
      <c r="H113" s="167">
        <v>170</v>
      </c>
      <c r="I113" s="167">
        <v>170</v>
      </c>
      <c r="J113" s="167">
        <v>170</v>
      </c>
      <c r="K113" s="167">
        <v>170</v>
      </c>
      <c r="L113" s="167">
        <v>170</v>
      </c>
      <c r="M113" s="167">
        <v>170</v>
      </c>
      <c r="N113" s="167">
        <v>170</v>
      </c>
      <c r="O113" s="167">
        <v>170</v>
      </c>
      <c r="P113" s="167">
        <v>170</v>
      </c>
      <c r="Q113" s="167">
        <v>170</v>
      </c>
    </row>
    <row r="114" spans="1:17" ht="12.75">
      <c r="A114" s="72" t="s">
        <v>411</v>
      </c>
      <c r="B114" s="72" t="s">
        <v>858</v>
      </c>
      <c r="C114" s="157" t="s">
        <v>151</v>
      </c>
      <c r="D114" s="157" t="s">
        <v>745</v>
      </c>
      <c r="E114" s="157" t="s">
        <v>756</v>
      </c>
      <c r="F114" s="157"/>
      <c r="G114" s="1">
        <v>2002</v>
      </c>
      <c r="H114" s="167">
        <v>170</v>
      </c>
      <c r="I114" s="167">
        <v>170</v>
      </c>
      <c r="J114" s="167">
        <v>170</v>
      </c>
      <c r="K114" s="167">
        <v>170</v>
      </c>
      <c r="L114" s="167">
        <v>170</v>
      </c>
      <c r="M114" s="167">
        <v>170</v>
      </c>
      <c r="N114" s="167">
        <v>170</v>
      </c>
      <c r="O114" s="167">
        <v>170</v>
      </c>
      <c r="P114" s="167">
        <v>170</v>
      </c>
      <c r="Q114" s="167">
        <v>170</v>
      </c>
    </row>
    <row r="115" spans="1:17" ht="12.75">
      <c r="A115" s="72" t="s">
        <v>412</v>
      </c>
      <c r="B115" s="72" t="s">
        <v>859</v>
      </c>
      <c r="C115" s="157" t="s">
        <v>151</v>
      </c>
      <c r="D115" s="157" t="s">
        <v>745</v>
      </c>
      <c r="E115" s="157" t="s">
        <v>756</v>
      </c>
      <c r="F115" s="157"/>
      <c r="G115" s="1">
        <v>2002</v>
      </c>
      <c r="H115" s="167">
        <v>180</v>
      </c>
      <c r="I115" s="167">
        <v>180</v>
      </c>
      <c r="J115" s="167">
        <v>180</v>
      </c>
      <c r="K115" s="167">
        <v>180</v>
      </c>
      <c r="L115" s="167">
        <v>180</v>
      </c>
      <c r="M115" s="167">
        <v>180</v>
      </c>
      <c r="N115" s="167">
        <v>180</v>
      </c>
      <c r="O115" s="167">
        <v>180</v>
      </c>
      <c r="P115" s="167">
        <v>180</v>
      </c>
      <c r="Q115" s="167">
        <v>180</v>
      </c>
    </row>
    <row r="116" spans="1:17" ht="12.75">
      <c r="A116" s="72" t="s">
        <v>413</v>
      </c>
      <c r="B116" s="72" t="s">
        <v>860</v>
      </c>
      <c r="C116" s="157" t="s">
        <v>151</v>
      </c>
      <c r="D116" s="157" t="s">
        <v>745</v>
      </c>
      <c r="E116" s="157" t="s">
        <v>756</v>
      </c>
      <c r="F116" s="157"/>
      <c r="G116" s="1">
        <v>2002</v>
      </c>
      <c r="H116" s="167">
        <v>170</v>
      </c>
      <c r="I116" s="167">
        <v>170</v>
      </c>
      <c r="J116" s="167">
        <v>170</v>
      </c>
      <c r="K116" s="167">
        <v>170</v>
      </c>
      <c r="L116" s="167">
        <v>170</v>
      </c>
      <c r="M116" s="167">
        <v>170</v>
      </c>
      <c r="N116" s="167">
        <v>170</v>
      </c>
      <c r="O116" s="167">
        <v>170</v>
      </c>
      <c r="P116" s="167">
        <v>170</v>
      </c>
      <c r="Q116" s="167">
        <v>170</v>
      </c>
    </row>
    <row r="117" spans="1:17" ht="12.75">
      <c r="A117" s="72" t="s">
        <v>414</v>
      </c>
      <c r="B117" s="72" t="s">
        <v>861</v>
      </c>
      <c r="C117" s="157" t="s">
        <v>151</v>
      </c>
      <c r="D117" s="157" t="s">
        <v>745</v>
      </c>
      <c r="E117" s="157" t="s">
        <v>756</v>
      </c>
      <c r="F117" s="157"/>
      <c r="G117" s="1">
        <v>2002</v>
      </c>
      <c r="H117" s="167">
        <v>170</v>
      </c>
      <c r="I117" s="167">
        <v>170</v>
      </c>
      <c r="J117" s="167">
        <v>170</v>
      </c>
      <c r="K117" s="167">
        <v>170</v>
      </c>
      <c r="L117" s="167">
        <v>170</v>
      </c>
      <c r="M117" s="167">
        <v>170</v>
      </c>
      <c r="N117" s="167">
        <v>170</v>
      </c>
      <c r="O117" s="167">
        <v>170</v>
      </c>
      <c r="P117" s="167">
        <v>170</v>
      </c>
      <c r="Q117" s="167">
        <v>170</v>
      </c>
    </row>
    <row r="118" spans="1:17" ht="12.75">
      <c r="A118" s="72" t="s">
        <v>415</v>
      </c>
      <c r="B118" s="72" t="s">
        <v>862</v>
      </c>
      <c r="C118" s="157" t="s">
        <v>151</v>
      </c>
      <c r="D118" s="157" t="s">
        <v>745</v>
      </c>
      <c r="E118" s="157" t="s">
        <v>756</v>
      </c>
      <c r="F118" s="157"/>
      <c r="G118" s="1">
        <v>2002</v>
      </c>
      <c r="H118" s="167">
        <v>180</v>
      </c>
      <c r="I118" s="167">
        <v>180</v>
      </c>
      <c r="J118" s="167">
        <v>180</v>
      </c>
      <c r="K118" s="167">
        <v>180</v>
      </c>
      <c r="L118" s="167">
        <v>180</v>
      </c>
      <c r="M118" s="167">
        <v>180</v>
      </c>
      <c r="N118" s="167">
        <v>180</v>
      </c>
      <c r="O118" s="167">
        <v>180</v>
      </c>
      <c r="P118" s="167">
        <v>180</v>
      </c>
      <c r="Q118" s="167">
        <v>180</v>
      </c>
    </row>
    <row r="119" spans="1:19" ht="12.75">
      <c r="A119" s="72" t="s">
        <v>1390</v>
      </c>
      <c r="B119" s="72" t="s">
        <v>1391</v>
      </c>
      <c r="C119" s="157" t="s">
        <v>148</v>
      </c>
      <c r="D119" s="157" t="s">
        <v>731</v>
      </c>
      <c r="E119" s="157" t="s">
        <v>172</v>
      </c>
      <c r="F119" s="157"/>
      <c r="G119" s="1">
        <v>2010</v>
      </c>
      <c r="H119" s="158">
        <v>1.6</v>
      </c>
      <c r="I119" s="158">
        <v>1.6</v>
      </c>
      <c r="J119" s="158">
        <v>1.6</v>
      </c>
      <c r="K119" s="158">
        <v>1.6</v>
      </c>
      <c r="L119" s="158">
        <v>1.6</v>
      </c>
      <c r="M119" s="158">
        <v>1.6</v>
      </c>
      <c r="N119" s="158">
        <v>1.6</v>
      </c>
      <c r="O119" s="158">
        <v>1.6</v>
      </c>
      <c r="P119" s="158">
        <v>1.6</v>
      </c>
      <c r="Q119" s="158">
        <v>1.6</v>
      </c>
      <c r="S119" s="133"/>
    </row>
    <row r="120" spans="1:17" ht="12.75">
      <c r="A120" s="72" t="s">
        <v>416</v>
      </c>
      <c r="B120" s="72" t="s">
        <v>863</v>
      </c>
      <c r="C120" s="157" t="s">
        <v>168</v>
      </c>
      <c r="D120" s="157" t="s">
        <v>745</v>
      </c>
      <c r="E120" s="157" t="s">
        <v>746</v>
      </c>
      <c r="F120" s="157"/>
      <c r="G120" s="1">
        <v>1999</v>
      </c>
      <c r="H120" s="167">
        <v>159</v>
      </c>
      <c r="I120" s="167">
        <v>159</v>
      </c>
      <c r="J120" s="167">
        <v>159</v>
      </c>
      <c r="K120" s="167">
        <v>159</v>
      </c>
      <c r="L120" s="167">
        <v>159</v>
      </c>
      <c r="M120" s="167">
        <v>159</v>
      </c>
      <c r="N120" s="167">
        <v>159</v>
      </c>
      <c r="O120" s="167">
        <v>159</v>
      </c>
      <c r="P120" s="167">
        <v>159</v>
      </c>
      <c r="Q120" s="167">
        <v>159</v>
      </c>
    </row>
    <row r="121" spans="1:17" ht="12.75">
      <c r="A121" s="72" t="s">
        <v>417</v>
      </c>
      <c r="B121" s="72" t="s">
        <v>864</v>
      </c>
      <c r="C121" s="157" t="s">
        <v>168</v>
      </c>
      <c r="D121" s="157" t="s">
        <v>745</v>
      </c>
      <c r="E121" s="157" t="s">
        <v>746</v>
      </c>
      <c r="F121" s="157"/>
      <c r="G121" s="1">
        <v>1999</v>
      </c>
      <c r="H121" s="167">
        <v>159</v>
      </c>
      <c r="I121" s="167">
        <v>159</v>
      </c>
      <c r="J121" s="167">
        <v>159</v>
      </c>
      <c r="K121" s="167">
        <v>159</v>
      </c>
      <c r="L121" s="167">
        <v>159</v>
      </c>
      <c r="M121" s="167">
        <v>159</v>
      </c>
      <c r="N121" s="167">
        <v>159</v>
      </c>
      <c r="O121" s="167">
        <v>159</v>
      </c>
      <c r="P121" s="167">
        <v>159</v>
      </c>
      <c r="Q121" s="167">
        <v>159</v>
      </c>
    </row>
    <row r="122" spans="1:17" ht="12.75">
      <c r="A122" s="72" t="s">
        <v>418</v>
      </c>
      <c r="B122" s="72" t="s">
        <v>865</v>
      </c>
      <c r="C122" s="157" t="s">
        <v>168</v>
      </c>
      <c r="D122" s="157" t="s">
        <v>745</v>
      </c>
      <c r="E122" s="157" t="s">
        <v>746</v>
      </c>
      <c r="F122" s="157"/>
      <c r="G122" s="1">
        <v>2000</v>
      </c>
      <c r="H122" s="167">
        <v>184</v>
      </c>
      <c r="I122" s="167">
        <v>184</v>
      </c>
      <c r="J122" s="167">
        <v>184</v>
      </c>
      <c r="K122" s="167">
        <v>184</v>
      </c>
      <c r="L122" s="167">
        <v>184</v>
      </c>
      <c r="M122" s="167">
        <v>184</v>
      </c>
      <c r="N122" s="167">
        <v>184</v>
      </c>
      <c r="O122" s="167">
        <v>184</v>
      </c>
      <c r="P122" s="167">
        <v>184</v>
      </c>
      <c r="Q122" s="167">
        <v>184</v>
      </c>
    </row>
    <row r="123" spans="1:19" ht="12.75">
      <c r="A123" s="72" t="s">
        <v>1438</v>
      </c>
      <c r="B123" s="72" t="s">
        <v>866</v>
      </c>
      <c r="C123" s="157" t="s">
        <v>250</v>
      </c>
      <c r="D123" s="157" t="s">
        <v>731</v>
      </c>
      <c r="E123" s="157" t="s">
        <v>756</v>
      </c>
      <c r="F123" s="157"/>
      <c r="G123" s="1">
        <v>1988</v>
      </c>
      <c r="H123" s="158">
        <v>1.5</v>
      </c>
      <c r="I123" s="158">
        <v>1.5</v>
      </c>
      <c r="J123" s="158">
        <v>1.5</v>
      </c>
      <c r="K123" s="158">
        <v>1.5</v>
      </c>
      <c r="L123" s="158">
        <v>1.5</v>
      </c>
      <c r="M123" s="158">
        <v>1.5</v>
      </c>
      <c r="N123" s="158">
        <v>1.5</v>
      </c>
      <c r="O123" s="158">
        <v>1.5</v>
      </c>
      <c r="P123" s="158">
        <v>1.5</v>
      </c>
      <c r="Q123" s="158">
        <v>1.5</v>
      </c>
      <c r="S123" s="133"/>
    </row>
    <row r="124" spans="1:18" ht="12.75">
      <c r="A124" s="72" t="s">
        <v>867</v>
      </c>
      <c r="B124" s="72" t="s">
        <v>868</v>
      </c>
      <c r="C124" s="157" t="s">
        <v>157</v>
      </c>
      <c r="D124" s="157" t="s">
        <v>731</v>
      </c>
      <c r="E124" s="157" t="s">
        <v>746</v>
      </c>
      <c r="F124" s="157"/>
      <c r="G124" s="1">
        <v>1931</v>
      </c>
      <c r="H124" s="158">
        <v>4.8</v>
      </c>
      <c r="I124" s="158">
        <v>4.8</v>
      </c>
      <c r="J124" s="158">
        <v>4.8</v>
      </c>
      <c r="K124" s="158">
        <v>4.8</v>
      </c>
      <c r="L124" s="158">
        <v>4.8</v>
      </c>
      <c r="M124" s="158">
        <v>4.8</v>
      </c>
      <c r="N124" s="158">
        <v>4.8</v>
      </c>
      <c r="O124" s="158">
        <v>4.8</v>
      </c>
      <c r="P124" s="158">
        <v>4.8</v>
      </c>
      <c r="Q124" s="158">
        <v>4.8</v>
      </c>
      <c r="R124" s="133"/>
    </row>
    <row r="125" spans="1:17" ht="12.75">
      <c r="A125" s="72" t="s">
        <v>419</v>
      </c>
      <c r="B125" s="72" t="s">
        <v>869</v>
      </c>
      <c r="C125" s="157" t="s">
        <v>159</v>
      </c>
      <c r="D125" s="157" t="s">
        <v>728</v>
      </c>
      <c r="E125" s="157" t="s">
        <v>756</v>
      </c>
      <c r="F125" s="157"/>
      <c r="G125" s="1">
        <v>1982</v>
      </c>
      <c r="H125" s="167">
        <v>470</v>
      </c>
      <c r="I125" s="167">
        <v>470</v>
      </c>
      <c r="J125" s="167">
        <v>470</v>
      </c>
      <c r="K125" s="167">
        <v>470</v>
      </c>
      <c r="L125" s="167">
        <v>470</v>
      </c>
      <c r="M125" s="167">
        <v>470</v>
      </c>
      <c r="N125" s="167">
        <v>470</v>
      </c>
      <c r="O125" s="167">
        <v>470</v>
      </c>
      <c r="P125" s="167">
        <v>470</v>
      </c>
      <c r="Q125" s="167">
        <v>470</v>
      </c>
    </row>
    <row r="126" spans="1:17" ht="12.75">
      <c r="A126" s="72" t="s">
        <v>420</v>
      </c>
      <c r="B126" s="72" t="s">
        <v>870</v>
      </c>
      <c r="C126" s="157" t="s">
        <v>273</v>
      </c>
      <c r="D126" s="157" t="s">
        <v>745</v>
      </c>
      <c r="E126" s="157" t="s">
        <v>786</v>
      </c>
      <c r="F126" s="157"/>
      <c r="G126" s="1">
        <v>1960</v>
      </c>
      <c r="H126" s="167">
        <v>225</v>
      </c>
      <c r="I126" s="167">
        <v>225</v>
      </c>
      <c r="J126" s="167">
        <v>225</v>
      </c>
      <c r="K126" s="167">
        <v>225</v>
      </c>
      <c r="L126" s="167">
        <v>225</v>
      </c>
      <c r="M126" s="167">
        <v>225</v>
      </c>
      <c r="N126" s="167">
        <v>225</v>
      </c>
      <c r="O126" s="167">
        <v>225</v>
      </c>
      <c r="P126" s="167">
        <v>225</v>
      </c>
      <c r="Q126" s="167">
        <v>225</v>
      </c>
    </row>
    <row r="127" spans="1:17" ht="12.75">
      <c r="A127" s="72" t="s">
        <v>421</v>
      </c>
      <c r="B127" s="72" t="s">
        <v>871</v>
      </c>
      <c r="C127" s="157" t="s">
        <v>273</v>
      </c>
      <c r="D127" s="157" t="s">
        <v>745</v>
      </c>
      <c r="E127" s="157" t="s">
        <v>786</v>
      </c>
      <c r="F127" s="157"/>
      <c r="G127" s="1">
        <v>1969</v>
      </c>
      <c r="H127" s="167">
        <v>390</v>
      </c>
      <c r="I127" s="167">
        <v>390</v>
      </c>
      <c r="J127" s="167">
        <v>390</v>
      </c>
      <c r="K127" s="167">
        <v>390</v>
      </c>
      <c r="L127" s="167">
        <v>390</v>
      </c>
      <c r="M127" s="167">
        <v>390</v>
      </c>
      <c r="N127" s="167">
        <v>390</v>
      </c>
      <c r="O127" s="167">
        <v>390</v>
      </c>
      <c r="P127" s="167">
        <v>390</v>
      </c>
      <c r="Q127" s="167">
        <v>390</v>
      </c>
    </row>
    <row r="128" spans="1:17" ht="12.75">
      <c r="A128" s="72" t="s">
        <v>422</v>
      </c>
      <c r="B128" s="72" t="s">
        <v>872</v>
      </c>
      <c r="C128" s="157" t="s">
        <v>57</v>
      </c>
      <c r="D128" s="157" t="s">
        <v>440</v>
      </c>
      <c r="E128" s="157" t="s">
        <v>746</v>
      </c>
      <c r="F128" s="157"/>
      <c r="G128" s="1">
        <v>1951</v>
      </c>
      <c r="H128" s="167">
        <v>30</v>
      </c>
      <c r="I128" s="167">
        <v>30</v>
      </c>
      <c r="J128" s="167">
        <v>30</v>
      </c>
      <c r="K128" s="167">
        <v>30</v>
      </c>
      <c r="L128" s="167">
        <v>30</v>
      </c>
      <c r="M128" s="167">
        <v>30</v>
      </c>
      <c r="N128" s="167">
        <v>30</v>
      </c>
      <c r="O128" s="167">
        <v>30</v>
      </c>
      <c r="P128" s="167">
        <v>30</v>
      </c>
      <c r="Q128" s="167">
        <v>30</v>
      </c>
    </row>
    <row r="129" spans="1:17" ht="12.75">
      <c r="A129" s="72" t="s">
        <v>423</v>
      </c>
      <c r="B129" s="72" t="s">
        <v>873</v>
      </c>
      <c r="C129" s="157" t="s">
        <v>57</v>
      </c>
      <c r="D129" s="157" t="s">
        <v>440</v>
      </c>
      <c r="E129" s="157" t="s">
        <v>746</v>
      </c>
      <c r="F129" s="157"/>
      <c r="G129" s="1">
        <v>1951</v>
      </c>
      <c r="H129" s="167">
        <v>30</v>
      </c>
      <c r="I129" s="167">
        <v>30</v>
      </c>
      <c r="J129" s="167">
        <v>30</v>
      </c>
      <c r="K129" s="167">
        <v>30</v>
      </c>
      <c r="L129" s="167">
        <v>30</v>
      </c>
      <c r="M129" s="167">
        <v>30</v>
      </c>
      <c r="N129" s="167">
        <v>30</v>
      </c>
      <c r="O129" s="167">
        <v>30</v>
      </c>
      <c r="P129" s="167">
        <v>30</v>
      </c>
      <c r="Q129" s="167">
        <v>30</v>
      </c>
    </row>
    <row r="130" spans="1:17" ht="12.75">
      <c r="A130" s="72" t="s">
        <v>424</v>
      </c>
      <c r="B130" s="72" t="s">
        <v>874</v>
      </c>
      <c r="C130" s="72" t="s">
        <v>164</v>
      </c>
      <c r="D130" s="72" t="s">
        <v>745</v>
      </c>
      <c r="E130" s="72" t="s">
        <v>172</v>
      </c>
      <c r="F130" s="157"/>
      <c r="G130" s="160">
        <v>1973</v>
      </c>
      <c r="H130" s="167">
        <v>406</v>
      </c>
      <c r="I130" s="167">
        <v>406</v>
      </c>
      <c r="J130" s="167">
        <v>406</v>
      </c>
      <c r="K130" s="167">
        <v>406</v>
      </c>
      <c r="L130" s="167">
        <v>406</v>
      </c>
      <c r="M130" s="167">
        <v>406</v>
      </c>
      <c r="N130" s="167">
        <v>406</v>
      </c>
      <c r="O130" s="167">
        <v>406</v>
      </c>
      <c r="P130" s="167">
        <v>406</v>
      </c>
      <c r="Q130" s="167">
        <v>406</v>
      </c>
    </row>
    <row r="131" spans="1:17" ht="12.75">
      <c r="A131" s="72" t="s">
        <v>425</v>
      </c>
      <c r="B131" s="72" t="s">
        <v>875</v>
      </c>
      <c r="C131" s="157" t="s">
        <v>164</v>
      </c>
      <c r="D131" s="157" t="s">
        <v>745</v>
      </c>
      <c r="E131" s="157" t="s">
        <v>172</v>
      </c>
      <c r="F131" s="157"/>
      <c r="G131" s="1">
        <v>1976</v>
      </c>
      <c r="H131" s="167">
        <v>54</v>
      </c>
      <c r="I131" s="167">
        <v>54</v>
      </c>
      <c r="J131" s="167">
        <v>54</v>
      </c>
      <c r="K131" s="167">
        <v>54</v>
      </c>
      <c r="L131" s="167">
        <v>54</v>
      </c>
      <c r="M131" s="167">
        <v>54</v>
      </c>
      <c r="N131" s="167">
        <v>54</v>
      </c>
      <c r="O131" s="167">
        <v>54</v>
      </c>
      <c r="P131" s="167">
        <v>54</v>
      </c>
      <c r="Q131" s="167">
        <v>54</v>
      </c>
    </row>
    <row r="132" spans="1:17" ht="12.75">
      <c r="A132" s="72" t="s">
        <v>426</v>
      </c>
      <c r="B132" s="72" t="s">
        <v>876</v>
      </c>
      <c r="C132" s="157" t="s">
        <v>164</v>
      </c>
      <c r="D132" s="157" t="s">
        <v>745</v>
      </c>
      <c r="E132" s="157" t="s">
        <v>172</v>
      </c>
      <c r="F132" s="157"/>
      <c r="G132" s="1">
        <v>1976</v>
      </c>
      <c r="H132" s="167">
        <v>54</v>
      </c>
      <c r="I132" s="167">
        <v>54</v>
      </c>
      <c r="J132" s="167">
        <v>54</v>
      </c>
      <c r="K132" s="167">
        <v>54</v>
      </c>
      <c r="L132" s="167">
        <v>54</v>
      </c>
      <c r="M132" s="167">
        <v>54</v>
      </c>
      <c r="N132" s="167">
        <v>54</v>
      </c>
      <c r="O132" s="167">
        <v>54</v>
      </c>
      <c r="P132" s="167">
        <v>54</v>
      </c>
      <c r="Q132" s="167">
        <v>54</v>
      </c>
    </row>
    <row r="133" spans="1:17" ht="12.75">
      <c r="A133" s="72" t="s">
        <v>427</v>
      </c>
      <c r="B133" s="72" t="s">
        <v>877</v>
      </c>
      <c r="C133" s="157" t="s">
        <v>164</v>
      </c>
      <c r="D133" s="157" t="s">
        <v>745</v>
      </c>
      <c r="E133" s="157" t="s">
        <v>172</v>
      </c>
      <c r="F133" s="157"/>
      <c r="G133" s="1">
        <v>1976</v>
      </c>
      <c r="H133" s="167">
        <v>54</v>
      </c>
      <c r="I133" s="167">
        <v>54</v>
      </c>
      <c r="J133" s="167">
        <v>54</v>
      </c>
      <c r="K133" s="167">
        <v>54</v>
      </c>
      <c r="L133" s="167">
        <v>54</v>
      </c>
      <c r="M133" s="167">
        <v>54</v>
      </c>
      <c r="N133" s="167">
        <v>54</v>
      </c>
      <c r="O133" s="167">
        <v>54</v>
      </c>
      <c r="P133" s="167">
        <v>54</v>
      </c>
      <c r="Q133" s="167">
        <v>54</v>
      </c>
    </row>
    <row r="134" spans="1:17" ht="12.75">
      <c r="A134" s="72" t="s">
        <v>428</v>
      </c>
      <c r="B134" s="72" t="s">
        <v>878</v>
      </c>
      <c r="C134" s="157" t="s">
        <v>164</v>
      </c>
      <c r="D134" s="157" t="s">
        <v>745</v>
      </c>
      <c r="E134" s="157" t="s">
        <v>172</v>
      </c>
      <c r="F134" s="157"/>
      <c r="G134" s="1">
        <v>1976</v>
      </c>
      <c r="H134" s="167">
        <v>58</v>
      </c>
      <c r="I134" s="167">
        <v>58</v>
      </c>
      <c r="J134" s="167">
        <v>58</v>
      </c>
      <c r="K134" s="167">
        <v>58</v>
      </c>
      <c r="L134" s="167">
        <v>58</v>
      </c>
      <c r="M134" s="167">
        <v>58</v>
      </c>
      <c r="N134" s="167">
        <v>58</v>
      </c>
      <c r="O134" s="167">
        <v>58</v>
      </c>
      <c r="P134" s="167">
        <v>58</v>
      </c>
      <c r="Q134" s="167">
        <v>58</v>
      </c>
    </row>
    <row r="135" spans="1:17" ht="12.75">
      <c r="A135" s="72" t="s">
        <v>429</v>
      </c>
      <c r="B135" s="72" t="s">
        <v>879</v>
      </c>
      <c r="C135" s="157" t="s">
        <v>164</v>
      </c>
      <c r="D135" s="157" t="s">
        <v>745</v>
      </c>
      <c r="E135" s="157" t="s">
        <v>172</v>
      </c>
      <c r="F135" s="157"/>
      <c r="G135" s="1">
        <v>1976</v>
      </c>
      <c r="H135" s="167">
        <v>64</v>
      </c>
      <c r="I135" s="167">
        <v>64</v>
      </c>
      <c r="J135" s="167">
        <v>64</v>
      </c>
      <c r="K135" s="167">
        <v>64</v>
      </c>
      <c r="L135" s="167">
        <v>64</v>
      </c>
      <c r="M135" s="167">
        <v>64</v>
      </c>
      <c r="N135" s="167">
        <v>64</v>
      </c>
      <c r="O135" s="167">
        <v>64</v>
      </c>
      <c r="P135" s="167">
        <v>64</v>
      </c>
      <c r="Q135" s="167">
        <v>64</v>
      </c>
    </row>
    <row r="136" spans="1:17" ht="12.75">
      <c r="A136" s="72" t="s">
        <v>430</v>
      </c>
      <c r="B136" s="72" t="s">
        <v>880</v>
      </c>
      <c r="C136" s="157" t="s">
        <v>164</v>
      </c>
      <c r="D136" s="157" t="s">
        <v>745</v>
      </c>
      <c r="E136" s="157" t="s">
        <v>172</v>
      </c>
      <c r="F136" s="157"/>
      <c r="G136" s="1">
        <v>1976</v>
      </c>
      <c r="H136" s="167">
        <v>58</v>
      </c>
      <c r="I136" s="167">
        <v>58</v>
      </c>
      <c r="J136" s="167">
        <v>58</v>
      </c>
      <c r="K136" s="167">
        <v>58</v>
      </c>
      <c r="L136" s="167">
        <v>58</v>
      </c>
      <c r="M136" s="167">
        <v>58</v>
      </c>
      <c r="N136" s="167">
        <v>58</v>
      </c>
      <c r="O136" s="167">
        <v>58</v>
      </c>
      <c r="P136" s="167">
        <v>58</v>
      </c>
      <c r="Q136" s="167">
        <v>58</v>
      </c>
    </row>
    <row r="137" spans="1:17" ht="12.75">
      <c r="A137" s="72" t="s">
        <v>442</v>
      </c>
      <c r="B137" s="72" t="s">
        <v>1435</v>
      </c>
      <c r="C137" s="157" t="s">
        <v>174</v>
      </c>
      <c r="D137" s="157" t="s">
        <v>745</v>
      </c>
      <c r="E137" s="157" t="s">
        <v>756</v>
      </c>
      <c r="F137" s="157"/>
      <c r="G137" s="1">
        <v>2010</v>
      </c>
      <c r="H137" s="167">
        <v>8.439</v>
      </c>
      <c r="I137" s="167">
        <v>8.439</v>
      </c>
      <c r="J137" s="167">
        <v>8.439</v>
      </c>
      <c r="K137" s="167">
        <v>8.439</v>
      </c>
      <c r="L137" s="167">
        <v>8.439</v>
      </c>
      <c r="M137" s="167">
        <v>8.439</v>
      </c>
      <c r="N137" s="167">
        <v>8.439</v>
      </c>
      <c r="O137" s="167">
        <v>8.439</v>
      </c>
      <c r="P137" s="167">
        <v>8.439</v>
      </c>
      <c r="Q137" s="167">
        <v>8.439</v>
      </c>
    </row>
    <row r="138" spans="1:17" ht="12.75">
      <c r="A138" s="72" t="s">
        <v>442</v>
      </c>
      <c r="B138" s="72" t="s">
        <v>1436</v>
      </c>
      <c r="C138" s="157" t="s">
        <v>174</v>
      </c>
      <c r="D138" s="157" t="s">
        <v>745</v>
      </c>
      <c r="E138" s="157" t="s">
        <v>756</v>
      </c>
      <c r="F138" s="157"/>
      <c r="G138" s="1">
        <v>2010</v>
      </c>
      <c r="H138" s="167">
        <v>8.439</v>
      </c>
      <c r="I138" s="167">
        <v>8.439</v>
      </c>
      <c r="J138" s="167">
        <v>8.439</v>
      </c>
      <c r="K138" s="167">
        <v>8.439</v>
      </c>
      <c r="L138" s="167">
        <v>8.439</v>
      </c>
      <c r="M138" s="167">
        <v>8.439</v>
      </c>
      <c r="N138" s="167">
        <v>8.439</v>
      </c>
      <c r="O138" s="167">
        <v>8.439</v>
      </c>
      <c r="P138" s="167">
        <v>8.439</v>
      </c>
      <c r="Q138" s="167">
        <v>8.439</v>
      </c>
    </row>
    <row r="139" spans="1:17" ht="12.75">
      <c r="A139" s="72" t="s">
        <v>442</v>
      </c>
      <c r="B139" s="72" t="s">
        <v>1437</v>
      </c>
      <c r="C139" s="157" t="s">
        <v>174</v>
      </c>
      <c r="D139" s="157" t="s">
        <v>745</v>
      </c>
      <c r="E139" s="157" t="s">
        <v>756</v>
      </c>
      <c r="F139" s="157"/>
      <c r="G139" s="1">
        <v>2010</v>
      </c>
      <c r="H139" s="167">
        <v>8.439</v>
      </c>
      <c r="I139" s="167">
        <v>8.439</v>
      </c>
      <c r="J139" s="167">
        <v>8.439</v>
      </c>
      <c r="K139" s="167">
        <v>8.439</v>
      </c>
      <c r="L139" s="167">
        <v>8.439</v>
      </c>
      <c r="M139" s="167">
        <v>8.439</v>
      </c>
      <c r="N139" s="167">
        <v>8.439</v>
      </c>
      <c r="O139" s="167">
        <v>8.439</v>
      </c>
      <c r="P139" s="167">
        <v>8.439</v>
      </c>
      <c r="Q139" s="167">
        <v>8.439</v>
      </c>
    </row>
    <row r="140" spans="1:17" ht="12.75">
      <c r="A140" s="72" t="s">
        <v>1411</v>
      </c>
      <c r="B140" s="72" t="s">
        <v>881</v>
      </c>
      <c r="C140" s="157" t="s">
        <v>160</v>
      </c>
      <c r="D140" s="157" t="s">
        <v>745</v>
      </c>
      <c r="E140" s="157" t="s">
        <v>746</v>
      </c>
      <c r="F140" s="157"/>
      <c r="G140" s="1">
        <v>2000</v>
      </c>
      <c r="H140" s="167">
        <v>169</v>
      </c>
      <c r="I140" s="167">
        <v>169</v>
      </c>
      <c r="J140" s="167">
        <v>169</v>
      </c>
      <c r="K140" s="167">
        <v>169</v>
      </c>
      <c r="L140" s="167">
        <v>169</v>
      </c>
      <c r="M140" s="167">
        <v>169</v>
      </c>
      <c r="N140" s="167">
        <v>169</v>
      </c>
      <c r="O140" s="167">
        <v>169</v>
      </c>
      <c r="P140" s="167">
        <v>169</v>
      </c>
      <c r="Q140" s="167">
        <v>169</v>
      </c>
    </row>
    <row r="141" spans="1:17" ht="12.75">
      <c r="A141" s="72" t="s">
        <v>1412</v>
      </c>
      <c r="B141" s="72" t="s">
        <v>882</v>
      </c>
      <c r="C141" s="157" t="s">
        <v>160</v>
      </c>
      <c r="D141" s="157" t="s">
        <v>745</v>
      </c>
      <c r="E141" s="157" t="s">
        <v>746</v>
      </c>
      <c r="F141" s="157"/>
      <c r="G141" s="1">
        <v>2000</v>
      </c>
      <c r="H141" s="167">
        <v>169</v>
      </c>
      <c r="I141" s="167">
        <v>169</v>
      </c>
      <c r="J141" s="167">
        <v>169</v>
      </c>
      <c r="K141" s="167">
        <v>169</v>
      </c>
      <c r="L141" s="167">
        <v>169</v>
      </c>
      <c r="M141" s="167">
        <v>169</v>
      </c>
      <c r="N141" s="167">
        <v>169</v>
      </c>
      <c r="O141" s="167">
        <v>169</v>
      </c>
      <c r="P141" s="167">
        <v>169</v>
      </c>
      <c r="Q141" s="167">
        <v>169</v>
      </c>
    </row>
    <row r="142" spans="1:17" ht="12.75">
      <c r="A142" s="72" t="s">
        <v>1413</v>
      </c>
      <c r="B142" s="72" t="s">
        <v>883</v>
      </c>
      <c r="C142" s="157" t="s">
        <v>160</v>
      </c>
      <c r="D142" s="157" t="s">
        <v>745</v>
      </c>
      <c r="E142" s="157" t="s">
        <v>746</v>
      </c>
      <c r="F142" s="157"/>
      <c r="G142" s="1">
        <v>2000</v>
      </c>
      <c r="H142" s="167">
        <v>167</v>
      </c>
      <c r="I142" s="167">
        <v>167</v>
      </c>
      <c r="J142" s="167">
        <v>167</v>
      </c>
      <c r="K142" s="167">
        <v>167</v>
      </c>
      <c r="L142" s="167">
        <v>167</v>
      </c>
      <c r="M142" s="167">
        <v>167</v>
      </c>
      <c r="N142" s="167">
        <v>167</v>
      </c>
      <c r="O142" s="167">
        <v>167</v>
      </c>
      <c r="P142" s="167">
        <v>167</v>
      </c>
      <c r="Q142" s="167">
        <v>167</v>
      </c>
    </row>
    <row r="143" spans="1:17" ht="12.75">
      <c r="A143" s="72" t="s">
        <v>1414</v>
      </c>
      <c r="B143" s="72" t="s">
        <v>884</v>
      </c>
      <c r="C143" s="157" t="s">
        <v>160</v>
      </c>
      <c r="D143" s="157" t="s">
        <v>745</v>
      </c>
      <c r="E143" s="157" t="s">
        <v>746</v>
      </c>
      <c r="F143" s="157"/>
      <c r="G143" s="1">
        <v>2000</v>
      </c>
      <c r="H143" s="167">
        <v>170</v>
      </c>
      <c r="I143" s="167">
        <v>170</v>
      </c>
      <c r="J143" s="167">
        <v>170</v>
      </c>
      <c r="K143" s="167">
        <v>170</v>
      </c>
      <c r="L143" s="167">
        <v>170</v>
      </c>
      <c r="M143" s="167">
        <v>170</v>
      </c>
      <c r="N143" s="167">
        <v>170</v>
      </c>
      <c r="O143" s="167">
        <v>170</v>
      </c>
      <c r="P143" s="167">
        <v>170</v>
      </c>
      <c r="Q143" s="167">
        <v>170</v>
      </c>
    </row>
    <row r="144" spans="1:17" ht="12.75">
      <c r="A144" s="72" t="s">
        <v>1415</v>
      </c>
      <c r="B144" s="72" t="s">
        <v>885</v>
      </c>
      <c r="C144" s="157" t="s">
        <v>160</v>
      </c>
      <c r="D144" s="157" t="s">
        <v>745</v>
      </c>
      <c r="E144" s="157" t="s">
        <v>746</v>
      </c>
      <c r="F144" s="157"/>
      <c r="G144" s="1">
        <v>2000</v>
      </c>
      <c r="H144" s="167">
        <v>178</v>
      </c>
      <c r="I144" s="167">
        <v>178</v>
      </c>
      <c r="J144" s="167">
        <v>178</v>
      </c>
      <c r="K144" s="167">
        <v>178</v>
      </c>
      <c r="L144" s="167">
        <v>178</v>
      </c>
      <c r="M144" s="167">
        <v>178</v>
      </c>
      <c r="N144" s="167">
        <v>178</v>
      </c>
      <c r="O144" s="167">
        <v>178</v>
      </c>
      <c r="P144" s="167">
        <v>178</v>
      </c>
      <c r="Q144" s="167">
        <v>178</v>
      </c>
    </row>
    <row r="145" spans="1:17" ht="12.75">
      <c r="A145" s="72" t="s">
        <v>1416</v>
      </c>
      <c r="B145" s="72" t="s">
        <v>886</v>
      </c>
      <c r="C145" s="157" t="s">
        <v>160</v>
      </c>
      <c r="D145" s="157" t="s">
        <v>745</v>
      </c>
      <c r="E145" s="157" t="s">
        <v>746</v>
      </c>
      <c r="F145" s="157"/>
      <c r="G145" s="1">
        <v>2000</v>
      </c>
      <c r="H145" s="167">
        <v>171</v>
      </c>
      <c r="I145" s="167">
        <v>171</v>
      </c>
      <c r="J145" s="167">
        <v>171</v>
      </c>
      <c r="K145" s="167">
        <v>171</v>
      </c>
      <c r="L145" s="167">
        <v>171</v>
      </c>
      <c r="M145" s="167">
        <v>171</v>
      </c>
      <c r="N145" s="167">
        <v>171</v>
      </c>
      <c r="O145" s="167">
        <v>171</v>
      </c>
      <c r="P145" s="167">
        <v>171</v>
      </c>
      <c r="Q145" s="167">
        <v>171</v>
      </c>
    </row>
    <row r="146" spans="1:17" ht="12.75">
      <c r="A146" s="72" t="s">
        <v>431</v>
      </c>
      <c r="B146" s="72" t="s">
        <v>887</v>
      </c>
      <c r="C146" s="157" t="s">
        <v>250</v>
      </c>
      <c r="D146" s="157" t="s">
        <v>745</v>
      </c>
      <c r="E146" s="157" t="s">
        <v>756</v>
      </c>
      <c r="F146" s="157"/>
      <c r="G146" s="1">
        <v>1963</v>
      </c>
      <c r="H146" s="167">
        <v>395</v>
      </c>
      <c r="I146" s="167">
        <v>395</v>
      </c>
      <c r="J146" s="167">
        <v>395</v>
      </c>
      <c r="K146" s="167">
        <v>395</v>
      </c>
      <c r="L146" s="167">
        <v>395</v>
      </c>
      <c r="M146" s="167">
        <v>395</v>
      </c>
      <c r="N146" s="167">
        <v>395</v>
      </c>
      <c r="O146" s="167">
        <v>395</v>
      </c>
      <c r="P146" s="167">
        <v>395</v>
      </c>
      <c r="Q146" s="167">
        <v>395</v>
      </c>
    </row>
    <row r="147" spans="1:17" ht="12.75">
      <c r="A147" s="72" t="s">
        <v>432</v>
      </c>
      <c r="B147" s="72" t="s">
        <v>888</v>
      </c>
      <c r="C147" s="157" t="s">
        <v>250</v>
      </c>
      <c r="D147" s="157" t="s">
        <v>745</v>
      </c>
      <c r="E147" s="157" t="s">
        <v>756</v>
      </c>
      <c r="F147" s="157"/>
      <c r="G147" s="1">
        <v>1976</v>
      </c>
      <c r="H147" s="167">
        <v>435</v>
      </c>
      <c r="I147" s="167">
        <v>435</v>
      </c>
      <c r="J147" s="167">
        <v>435</v>
      </c>
      <c r="K147" s="167">
        <v>435</v>
      </c>
      <c r="L147" s="167">
        <v>435</v>
      </c>
      <c r="M147" s="167">
        <v>435</v>
      </c>
      <c r="N147" s="167">
        <v>435</v>
      </c>
      <c r="O147" s="167">
        <v>435</v>
      </c>
      <c r="P147" s="167">
        <v>435</v>
      </c>
      <c r="Q147" s="167">
        <v>435</v>
      </c>
    </row>
    <row r="148" spans="1:17" ht="12.75">
      <c r="A148" s="72" t="s">
        <v>433</v>
      </c>
      <c r="B148" s="72" t="s">
        <v>889</v>
      </c>
      <c r="C148" s="157" t="s">
        <v>250</v>
      </c>
      <c r="D148" s="157" t="s">
        <v>745</v>
      </c>
      <c r="E148" s="157" t="s">
        <v>756</v>
      </c>
      <c r="F148" s="157"/>
      <c r="G148" s="1">
        <v>1977</v>
      </c>
      <c r="H148" s="167">
        <v>435</v>
      </c>
      <c r="I148" s="167">
        <v>435</v>
      </c>
      <c r="J148" s="167">
        <v>435</v>
      </c>
      <c r="K148" s="167">
        <v>435</v>
      </c>
      <c r="L148" s="167">
        <v>435</v>
      </c>
      <c r="M148" s="167">
        <v>435</v>
      </c>
      <c r="N148" s="167">
        <v>435</v>
      </c>
      <c r="O148" s="167">
        <v>435</v>
      </c>
      <c r="P148" s="167">
        <v>435</v>
      </c>
      <c r="Q148" s="167">
        <v>435</v>
      </c>
    </row>
    <row r="149" spans="1:17" ht="12.75">
      <c r="A149" s="72" t="s">
        <v>434</v>
      </c>
      <c r="B149" s="72" t="s">
        <v>890</v>
      </c>
      <c r="C149" s="157" t="s">
        <v>166</v>
      </c>
      <c r="D149" s="157" t="s">
        <v>745</v>
      </c>
      <c r="E149" s="157" t="s">
        <v>746</v>
      </c>
      <c r="F149" s="157"/>
      <c r="G149" s="1">
        <v>2002</v>
      </c>
      <c r="H149" s="167">
        <v>237</v>
      </c>
      <c r="I149" s="167">
        <v>237</v>
      </c>
      <c r="J149" s="167">
        <v>237</v>
      </c>
      <c r="K149" s="167">
        <v>237</v>
      </c>
      <c r="L149" s="167">
        <v>237</v>
      </c>
      <c r="M149" s="167">
        <v>237</v>
      </c>
      <c r="N149" s="167">
        <v>237</v>
      </c>
      <c r="O149" s="167">
        <v>237</v>
      </c>
      <c r="P149" s="167">
        <v>237</v>
      </c>
      <c r="Q149" s="167">
        <v>237</v>
      </c>
    </row>
    <row r="150" spans="1:17" ht="12.75">
      <c r="A150" s="72" t="s">
        <v>435</v>
      </c>
      <c r="B150" s="72" t="s">
        <v>891</v>
      </c>
      <c r="C150" s="157" t="s">
        <v>166</v>
      </c>
      <c r="D150" s="157" t="s">
        <v>745</v>
      </c>
      <c r="E150" s="157" t="s">
        <v>746</v>
      </c>
      <c r="F150" s="157"/>
      <c r="G150" s="1">
        <v>2002</v>
      </c>
      <c r="H150" s="167">
        <v>237</v>
      </c>
      <c r="I150" s="167">
        <v>237</v>
      </c>
      <c r="J150" s="167">
        <v>237</v>
      </c>
      <c r="K150" s="167">
        <v>237</v>
      </c>
      <c r="L150" s="167">
        <v>237</v>
      </c>
      <c r="M150" s="167">
        <v>237</v>
      </c>
      <c r="N150" s="167">
        <v>237</v>
      </c>
      <c r="O150" s="167">
        <v>237</v>
      </c>
      <c r="P150" s="167">
        <v>237</v>
      </c>
      <c r="Q150" s="167">
        <v>237</v>
      </c>
    </row>
    <row r="151" spans="1:17" ht="12.75">
      <c r="A151" s="72" t="s">
        <v>436</v>
      </c>
      <c r="B151" s="72" t="s">
        <v>892</v>
      </c>
      <c r="C151" s="157" t="s">
        <v>166</v>
      </c>
      <c r="D151" s="157" t="s">
        <v>745</v>
      </c>
      <c r="E151" s="157" t="s">
        <v>746</v>
      </c>
      <c r="F151" s="157"/>
      <c r="G151" s="1">
        <v>2002</v>
      </c>
      <c r="H151" s="167">
        <v>247</v>
      </c>
      <c r="I151" s="167">
        <v>247</v>
      </c>
      <c r="J151" s="167">
        <v>247</v>
      </c>
      <c r="K151" s="167">
        <v>247</v>
      </c>
      <c r="L151" s="167">
        <v>247</v>
      </c>
      <c r="M151" s="167">
        <v>247</v>
      </c>
      <c r="N151" s="167">
        <v>247</v>
      </c>
      <c r="O151" s="167">
        <v>247</v>
      </c>
      <c r="P151" s="167">
        <v>247</v>
      </c>
      <c r="Q151" s="167">
        <v>247</v>
      </c>
    </row>
    <row r="152" spans="1:17" ht="12.75">
      <c r="A152" s="72" t="s">
        <v>437</v>
      </c>
      <c r="B152" s="72" t="s">
        <v>893</v>
      </c>
      <c r="C152" s="157" t="s">
        <v>166</v>
      </c>
      <c r="D152" s="157" t="s">
        <v>745</v>
      </c>
      <c r="E152" s="157" t="s">
        <v>746</v>
      </c>
      <c r="F152" s="157"/>
      <c r="G152" s="1">
        <v>2002</v>
      </c>
      <c r="H152" s="167">
        <v>247</v>
      </c>
      <c r="I152" s="167">
        <v>247</v>
      </c>
      <c r="J152" s="167">
        <v>247</v>
      </c>
      <c r="K152" s="167">
        <v>247</v>
      </c>
      <c r="L152" s="167">
        <v>247</v>
      </c>
      <c r="M152" s="167">
        <v>247</v>
      </c>
      <c r="N152" s="167">
        <v>247</v>
      </c>
      <c r="O152" s="167">
        <v>247</v>
      </c>
      <c r="P152" s="167">
        <v>247</v>
      </c>
      <c r="Q152" s="167">
        <v>247</v>
      </c>
    </row>
    <row r="153" spans="1:17" ht="12.75">
      <c r="A153" s="72" t="s">
        <v>438</v>
      </c>
      <c r="B153" s="72" t="s">
        <v>894</v>
      </c>
      <c r="C153" s="157" t="s">
        <v>168</v>
      </c>
      <c r="D153" s="157" t="s">
        <v>745</v>
      </c>
      <c r="E153" s="157" t="s">
        <v>746</v>
      </c>
      <c r="F153" s="157"/>
      <c r="G153" s="1">
        <v>2000</v>
      </c>
      <c r="H153" s="167">
        <v>162</v>
      </c>
      <c r="I153" s="167">
        <v>162</v>
      </c>
      <c r="J153" s="167">
        <v>162</v>
      </c>
      <c r="K153" s="167">
        <v>162</v>
      </c>
      <c r="L153" s="167">
        <v>162</v>
      </c>
      <c r="M153" s="167">
        <v>162</v>
      </c>
      <c r="N153" s="167">
        <v>162</v>
      </c>
      <c r="O153" s="167">
        <v>162</v>
      </c>
      <c r="P153" s="167">
        <v>162</v>
      </c>
      <c r="Q153" s="167">
        <v>162</v>
      </c>
    </row>
    <row r="154" spans="1:17" ht="12.75">
      <c r="A154" s="72" t="s">
        <v>446</v>
      </c>
      <c r="B154" s="72" t="s">
        <v>895</v>
      </c>
      <c r="C154" s="157" t="s">
        <v>168</v>
      </c>
      <c r="D154" s="157" t="s">
        <v>745</v>
      </c>
      <c r="E154" s="157" t="s">
        <v>746</v>
      </c>
      <c r="F154" s="157"/>
      <c r="G154" s="1">
        <v>2000</v>
      </c>
      <c r="H154" s="167">
        <v>162</v>
      </c>
      <c r="I154" s="167">
        <v>162</v>
      </c>
      <c r="J154" s="167">
        <v>162</v>
      </c>
      <c r="K154" s="167">
        <v>162</v>
      </c>
      <c r="L154" s="167">
        <v>162</v>
      </c>
      <c r="M154" s="167">
        <v>162</v>
      </c>
      <c r="N154" s="167">
        <v>162</v>
      </c>
      <c r="O154" s="167">
        <v>162</v>
      </c>
      <c r="P154" s="167">
        <v>162</v>
      </c>
      <c r="Q154" s="167">
        <v>162</v>
      </c>
    </row>
    <row r="155" spans="1:17" ht="12.75">
      <c r="A155" s="72" t="s">
        <v>447</v>
      </c>
      <c r="B155" s="72" t="s">
        <v>896</v>
      </c>
      <c r="C155" s="157" t="s">
        <v>168</v>
      </c>
      <c r="D155" s="157" t="s">
        <v>745</v>
      </c>
      <c r="E155" s="157" t="s">
        <v>746</v>
      </c>
      <c r="F155" s="157"/>
      <c r="G155" s="1">
        <v>2000</v>
      </c>
      <c r="H155" s="167">
        <v>170</v>
      </c>
      <c r="I155" s="167">
        <v>170</v>
      </c>
      <c r="J155" s="167">
        <v>170</v>
      </c>
      <c r="K155" s="167">
        <v>170</v>
      </c>
      <c r="L155" s="167">
        <v>170</v>
      </c>
      <c r="M155" s="167">
        <v>170</v>
      </c>
      <c r="N155" s="167">
        <v>170</v>
      </c>
      <c r="O155" s="167">
        <v>170</v>
      </c>
      <c r="P155" s="167">
        <v>170</v>
      </c>
      <c r="Q155" s="167">
        <v>170</v>
      </c>
    </row>
    <row r="156" spans="1:17" ht="12.75">
      <c r="A156" s="72" t="s">
        <v>448</v>
      </c>
      <c r="B156" s="72" t="s">
        <v>897</v>
      </c>
      <c r="C156" s="157" t="s">
        <v>201</v>
      </c>
      <c r="D156" s="157" t="s">
        <v>440</v>
      </c>
      <c r="E156" s="157" t="s">
        <v>746</v>
      </c>
      <c r="F156" s="157"/>
      <c r="G156" s="1">
        <v>1938</v>
      </c>
      <c r="H156" s="167">
        <v>14</v>
      </c>
      <c r="I156" s="167">
        <v>14</v>
      </c>
      <c r="J156" s="167">
        <v>14</v>
      </c>
      <c r="K156" s="167">
        <v>14</v>
      </c>
      <c r="L156" s="167">
        <v>14</v>
      </c>
      <c r="M156" s="167">
        <v>14</v>
      </c>
      <c r="N156" s="167">
        <v>14</v>
      </c>
      <c r="O156" s="167">
        <v>14</v>
      </c>
      <c r="P156" s="167">
        <v>14</v>
      </c>
      <c r="Q156" s="167">
        <v>14</v>
      </c>
    </row>
    <row r="157" spans="1:17" ht="12.75">
      <c r="A157" s="72" t="s">
        <v>449</v>
      </c>
      <c r="B157" s="72" t="s">
        <v>898</v>
      </c>
      <c r="C157" s="157" t="s">
        <v>47</v>
      </c>
      <c r="D157" s="157" t="s">
        <v>728</v>
      </c>
      <c r="E157" s="157" t="s">
        <v>746</v>
      </c>
      <c r="F157" s="157"/>
      <c r="G157" s="1">
        <v>1992</v>
      </c>
      <c r="H157" s="167">
        <v>565</v>
      </c>
      <c r="I157" s="167">
        <v>565</v>
      </c>
      <c r="J157" s="167">
        <v>565</v>
      </c>
      <c r="K157" s="167">
        <v>565</v>
      </c>
      <c r="L157" s="167">
        <v>565</v>
      </c>
      <c r="M157" s="167">
        <v>565</v>
      </c>
      <c r="N157" s="167">
        <v>565</v>
      </c>
      <c r="O157" s="167">
        <v>565</v>
      </c>
      <c r="P157" s="167">
        <v>565</v>
      </c>
      <c r="Q157" s="167">
        <v>565</v>
      </c>
    </row>
    <row r="158" spans="1:17" ht="12.75">
      <c r="A158" s="72" t="s">
        <v>661</v>
      </c>
      <c r="B158" s="72" t="s">
        <v>899</v>
      </c>
      <c r="C158" s="157" t="s">
        <v>47</v>
      </c>
      <c r="D158" s="157" t="s">
        <v>728</v>
      </c>
      <c r="E158" s="157" t="s">
        <v>746</v>
      </c>
      <c r="F158" s="157"/>
      <c r="G158" s="1">
        <v>2010</v>
      </c>
      <c r="H158" s="167">
        <v>785</v>
      </c>
      <c r="I158" s="167">
        <v>785</v>
      </c>
      <c r="J158" s="167">
        <v>785</v>
      </c>
      <c r="K158" s="167">
        <v>785</v>
      </c>
      <c r="L158" s="167">
        <v>785</v>
      </c>
      <c r="M158" s="167">
        <v>785</v>
      </c>
      <c r="N158" s="167">
        <v>785</v>
      </c>
      <c r="O158" s="167">
        <v>785</v>
      </c>
      <c r="P158" s="167">
        <v>785</v>
      </c>
      <c r="Q158" s="167">
        <v>785</v>
      </c>
    </row>
    <row r="159" spans="1:17" ht="12.75">
      <c r="A159" s="72" t="s">
        <v>450</v>
      </c>
      <c r="B159" s="72" t="s">
        <v>900</v>
      </c>
      <c r="C159" s="157" t="s">
        <v>47</v>
      </c>
      <c r="D159" s="157" t="s">
        <v>728</v>
      </c>
      <c r="E159" s="157" t="s">
        <v>746</v>
      </c>
      <c r="F159" s="157"/>
      <c r="G159" s="1">
        <v>1977</v>
      </c>
      <c r="H159" s="167">
        <v>445</v>
      </c>
      <c r="I159" s="167">
        <v>445</v>
      </c>
      <c r="J159" s="167">
        <v>445</v>
      </c>
      <c r="K159" s="167">
        <v>445</v>
      </c>
      <c r="L159" s="167">
        <v>445</v>
      </c>
      <c r="M159" s="167">
        <v>445</v>
      </c>
      <c r="N159" s="167">
        <v>445</v>
      </c>
      <c r="O159" s="167">
        <v>445</v>
      </c>
      <c r="P159" s="167">
        <v>445</v>
      </c>
      <c r="Q159" s="167">
        <v>445</v>
      </c>
    </row>
    <row r="160" spans="1:17" ht="12.75">
      <c r="A160" s="72" t="s">
        <v>451</v>
      </c>
      <c r="B160" s="72" t="s">
        <v>901</v>
      </c>
      <c r="C160" s="157" t="s">
        <v>47</v>
      </c>
      <c r="D160" s="157" t="s">
        <v>728</v>
      </c>
      <c r="E160" s="157" t="s">
        <v>746</v>
      </c>
      <c r="F160" s="157"/>
      <c r="G160" s="1">
        <v>1978</v>
      </c>
      <c r="H160" s="167">
        <v>445</v>
      </c>
      <c r="I160" s="167">
        <v>445</v>
      </c>
      <c r="J160" s="167">
        <v>445</v>
      </c>
      <c r="K160" s="167">
        <v>445</v>
      </c>
      <c r="L160" s="167">
        <v>445</v>
      </c>
      <c r="M160" s="167">
        <v>445</v>
      </c>
      <c r="N160" s="167">
        <v>445</v>
      </c>
      <c r="O160" s="167">
        <v>445</v>
      </c>
      <c r="P160" s="167">
        <v>445</v>
      </c>
      <c r="Q160" s="167">
        <v>445</v>
      </c>
    </row>
    <row r="161" spans="1:17" ht="12.75">
      <c r="A161" s="72" t="s">
        <v>1429</v>
      </c>
      <c r="B161" s="72" t="s">
        <v>902</v>
      </c>
      <c r="C161" s="157" t="s">
        <v>176</v>
      </c>
      <c r="D161" s="157" t="s">
        <v>745</v>
      </c>
      <c r="E161" s="157" t="s">
        <v>756</v>
      </c>
      <c r="F161" s="157"/>
      <c r="G161" s="1">
        <v>2005</v>
      </c>
      <c r="H161" s="167">
        <v>165</v>
      </c>
      <c r="I161" s="167">
        <v>165</v>
      </c>
      <c r="J161" s="167">
        <v>165</v>
      </c>
      <c r="K161" s="167">
        <v>165</v>
      </c>
      <c r="L161" s="167">
        <v>165</v>
      </c>
      <c r="M161" s="167">
        <v>165</v>
      </c>
      <c r="N161" s="167">
        <v>165</v>
      </c>
      <c r="O161" s="167">
        <v>165</v>
      </c>
      <c r="P161" s="167">
        <v>165</v>
      </c>
      <c r="Q161" s="167">
        <v>165</v>
      </c>
    </row>
    <row r="162" spans="1:17" ht="12.75">
      <c r="A162" s="72" t="s">
        <v>1429</v>
      </c>
      <c r="B162" s="72" t="s">
        <v>903</v>
      </c>
      <c r="C162" s="157" t="s">
        <v>176</v>
      </c>
      <c r="D162" s="157" t="s">
        <v>745</v>
      </c>
      <c r="E162" s="157" t="s">
        <v>756</v>
      </c>
      <c r="F162" s="157"/>
      <c r="G162" s="1">
        <v>2005</v>
      </c>
      <c r="H162" s="167">
        <v>165</v>
      </c>
      <c r="I162" s="167">
        <v>165</v>
      </c>
      <c r="J162" s="167">
        <v>165</v>
      </c>
      <c r="K162" s="167">
        <v>165</v>
      </c>
      <c r="L162" s="167">
        <v>165</v>
      </c>
      <c r="M162" s="167">
        <v>165</v>
      </c>
      <c r="N162" s="167">
        <v>165</v>
      </c>
      <c r="O162" s="167">
        <v>165</v>
      </c>
      <c r="P162" s="167">
        <v>165</v>
      </c>
      <c r="Q162" s="167">
        <v>165</v>
      </c>
    </row>
    <row r="163" spans="1:17" ht="12.75">
      <c r="A163" s="72" t="s">
        <v>1429</v>
      </c>
      <c r="B163" s="72" t="s">
        <v>904</v>
      </c>
      <c r="C163" s="157" t="s">
        <v>176</v>
      </c>
      <c r="D163" s="157" t="s">
        <v>745</v>
      </c>
      <c r="E163" s="157" t="s">
        <v>756</v>
      </c>
      <c r="F163" s="157"/>
      <c r="G163" s="1">
        <v>2005</v>
      </c>
      <c r="H163" s="167">
        <v>310</v>
      </c>
      <c r="I163" s="167">
        <v>310</v>
      </c>
      <c r="J163" s="167">
        <v>310</v>
      </c>
      <c r="K163" s="167">
        <v>310</v>
      </c>
      <c r="L163" s="167">
        <v>310</v>
      </c>
      <c r="M163" s="167">
        <v>310</v>
      </c>
      <c r="N163" s="167">
        <v>310</v>
      </c>
      <c r="O163" s="167">
        <v>310</v>
      </c>
      <c r="P163" s="167">
        <v>310</v>
      </c>
      <c r="Q163" s="167">
        <v>310</v>
      </c>
    </row>
    <row r="164" spans="1:17" ht="12.75">
      <c r="A164" s="72" t="s">
        <v>1409</v>
      </c>
      <c r="B164" s="72" t="s">
        <v>905</v>
      </c>
      <c r="C164" s="157" t="s">
        <v>181</v>
      </c>
      <c r="D164" s="157" t="s">
        <v>745</v>
      </c>
      <c r="E164" s="157" t="s">
        <v>756</v>
      </c>
      <c r="F164" s="157"/>
      <c r="G164" s="1">
        <v>1997</v>
      </c>
      <c r="H164" s="167">
        <v>177</v>
      </c>
      <c r="I164" s="167">
        <v>177</v>
      </c>
      <c r="J164" s="167">
        <v>177</v>
      </c>
      <c r="K164" s="167">
        <v>177</v>
      </c>
      <c r="L164" s="167">
        <v>177</v>
      </c>
      <c r="M164" s="167">
        <v>177</v>
      </c>
      <c r="N164" s="167">
        <v>177</v>
      </c>
      <c r="O164" s="167">
        <v>177</v>
      </c>
      <c r="P164" s="167">
        <v>177</v>
      </c>
      <c r="Q164" s="167">
        <v>177</v>
      </c>
    </row>
    <row r="165" spans="1:17" ht="12.75">
      <c r="A165" s="72" t="s">
        <v>1410</v>
      </c>
      <c r="B165" s="72" t="s">
        <v>906</v>
      </c>
      <c r="C165" s="157" t="s">
        <v>181</v>
      </c>
      <c r="D165" s="157" t="s">
        <v>745</v>
      </c>
      <c r="E165" s="157" t="s">
        <v>756</v>
      </c>
      <c r="F165" s="157"/>
      <c r="G165" s="1">
        <v>1997</v>
      </c>
      <c r="H165" s="167">
        <v>106</v>
      </c>
      <c r="I165" s="167">
        <v>106</v>
      </c>
      <c r="J165" s="167">
        <v>106</v>
      </c>
      <c r="K165" s="167">
        <v>106</v>
      </c>
      <c r="L165" s="167">
        <v>106</v>
      </c>
      <c r="M165" s="167">
        <v>106</v>
      </c>
      <c r="N165" s="167">
        <v>106</v>
      </c>
      <c r="O165" s="167">
        <v>106</v>
      </c>
      <c r="P165" s="167">
        <v>106</v>
      </c>
      <c r="Q165" s="167">
        <v>106</v>
      </c>
    </row>
    <row r="166" spans="1:17" ht="12.75">
      <c r="A166" s="72" t="s">
        <v>452</v>
      </c>
      <c r="B166" s="72" t="s">
        <v>907</v>
      </c>
      <c r="C166" s="157" t="s">
        <v>80</v>
      </c>
      <c r="D166" s="157" t="s">
        <v>745</v>
      </c>
      <c r="E166" s="157" t="s">
        <v>756</v>
      </c>
      <c r="F166" s="157"/>
      <c r="G166" s="1">
        <v>1970</v>
      </c>
      <c r="H166" s="167">
        <v>392</v>
      </c>
      <c r="I166" s="167">
        <v>392</v>
      </c>
      <c r="J166" s="167">
        <v>392</v>
      </c>
      <c r="K166" s="167">
        <v>392</v>
      </c>
      <c r="L166" s="167">
        <v>392</v>
      </c>
      <c r="M166" s="167">
        <v>392</v>
      </c>
      <c r="N166" s="167">
        <v>392</v>
      </c>
      <c r="O166" s="167">
        <v>392</v>
      </c>
      <c r="P166" s="167">
        <v>392</v>
      </c>
      <c r="Q166" s="167">
        <v>392</v>
      </c>
    </row>
    <row r="167" spans="1:17" ht="12.75">
      <c r="A167" s="72" t="s">
        <v>453</v>
      </c>
      <c r="B167" s="72" t="s">
        <v>908</v>
      </c>
      <c r="C167" s="157" t="s">
        <v>80</v>
      </c>
      <c r="D167" s="157" t="s">
        <v>745</v>
      </c>
      <c r="E167" s="157" t="s">
        <v>756</v>
      </c>
      <c r="F167" s="157"/>
      <c r="G167" s="1">
        <v>2010</v>
      </c>
      <c r="H167" s="167">
        <v>524</v>
      </c>
      <c r="I167" s="167">
        <v>524</v>
      </c>
      <c r="J167" s="167">
        <v>524</v>
      </c>
      <c r="K167" s="167">
        <v>524</v>
      </c>
      <c r="L167" s="167">
        <v>524</v>
      </c>
      <c r="M167" s="167">
        <v>524</v>
      </c>
      <c r="N167" s="167">
        <v>524</v>
      </c>
      <c r="O167" s="167">
        <v>524</v>
      </c>
      <c r="P167" s="167">
        <v>524</v>
      </c>
      <c r="Q167" s="167">
        <v>524</v>
      </c>
    </row>
    <row r="168" spans="1:17" ht="12.75">
      <c r="A168" s="72" t="s">
        <v>454</v>
      </c>
      <c r="B168" s="72" t="s">
        <v>909</v>
      </c>
      <c r="C168" s="157" t="s">
        <v>195</v>
      </c>
      <c r="D168" s="157" t="s">
        <v>745</v>
      </c>
      <c r="E168" s="157" t="s">
        <v>756</v>
      </c>
      <c r="F168" s="157"/>
      <c r="G168" s="1">
        <v>2000</v>
      </c>
      <c r="H168" s="167">
        <v>176</v>
      </c>
      <c r="I168" s="167">
        <v>176</v>
      </c>
      <c r="J168" s="167">
        <v>176</v>
      </c>
      <c r="K168" s="167">
        <v>176</v>
      </c>
      <c r="L168" s="167">
        <v>176</v>
      </c>
      <c r="M168" s="167">
        <v>176</v>
      </c>
      <c r="N168" s="167">
        <v>176</v>
      </c>
      <c r="O168" s="167">
        <v>176</v>
      </c>
      <c r="P168" s="167">
        <v>176</v>
      </c>
      <c r="Q168" s="167">
        <v>176</v>
      </c>
    </row>
    <row r="169" spans="1:17" ht="12.75">
      <c r="A169" s="72" t="s">
        <v>455</v>
      </c>
      <c r="B169" s="72" t="s">
        <v>910</v>
      </c>
      <c r="C169" s="157" t="s">
        <v>195</v>
      </c>
      <c r="D169" s="157" t="s">
        <v>745</v>
      </c>
      <c r="E169" s="157" t="s">
        <v>756</v>
      </c>
      <c r="F169" s="157"/>
      <c r="G169" s="1">
        <v>2000</v>
      </c>
      <c r="H169" s="167">
        <v>176</v>
      </c>
      <c r="I169" s="167">
        <v>176</v>
      </c>
      <c r="J169" s="167">
        <v>176</v>
      </c>
      <c r="K169" s="167">
        <v>176</v>
      </c>
      <c r="L169" s="167">
        <v>176</v>
      </c>
      <c r="M169" s="167">
        <v>176</v>
      </c>
      <c r="N169" s="167">
        <v>176</v>
      </c>
      <c r="O169" s="167">
        <v>176</v>
      </c>
      <c r="P169" s="167">
        <v>176</v>
      </c>
      <c r="Q169" s="167">
        <v>176</v>
      </c>
    </row>
    <row r="170" spans="1:17" ht="12.75">
      <c r="A170" s="72" t="s">
        <v>456</v>
      </c>
      <c r="B170" s="72" t="s">
        <v>911</v>
      </c>
      <c r="C170" s="157" t="s">
        <v>195</v>
      </c>
      <c r="D170" s="157" t="s">
        <v>745</v>
      </c>
      <c r="E170" s="157" t="s">
        <v>756</v>
      </c>
      <c r="F170" s="157"/>
      <c r="G170" s="1">
        <v>2000</v>
      </c>
      <c r="H170" s="167">
        <v>176</v>
      </c>
      <c r="I170" s="167">
        <v>176</v>
      </c>
      <c r="J170" s="167">
        <v>176</v>
      </c>
      <c r="K170" s="167">
        <v>176</v>
      </c>
      <c r="L170" s="167">
        <v>176</v>
      </c>
      <c r="M170" s="167">
        <v>176</v>
      </c>
      <c r="N170" s="167">
        <v>176</v>
      </c>
      <c r="O170" s="167">
        <v>176</v>
      </c>
      <c r="P170" s="167">
        <v>176</v>
      </c>
      <c r="Q170" s="167">
        <v>176</v>
      </c>
    </row>
    <row r="171" spans="1:17" ht="12.75">
      <c r="A171" s="72" t="s">
        <v>457</v>
      </c>
      <c r="B171" s="72" t="s">
        <v>912</v>
      </c>
      <c r="C171" s="157" t="s">
        <v>195</v>
      </c>
      <c r="D171" s="157" t="s">
        <v>745</v>
      </c>
      <c r="E171" s="157" t="s">
        <v>756</v>
      </c>
      <c r="F171" s="157"/>
      <c r="G171" s="1">
        <v>2000</v>
      </c>
      <c r="H171" s="167">
        <v>176</v>
      </c>
      <c r="I171" s="167">
        <v>176</v>
      </c>
      <c r="J171" s="167">
        <v>176</v>
      </c>
      <c r="K171" s="167">
        <v>176</v>
      </c>
      <c r="L171" s="167">
        <v>176</v>
      </c>
      <c r="M171" s="167">
        <v>176</v>
      </c>
      <c r="N171" s="167">
        <v>176</v>
      </c>
      <c r="O171" s="167">
        <v>176</v>
      </c>
      <c r="P171" s="167">
        <v>176</v>
      </c>
      <c r="Q171" s="167">
        <v>176</v>
      </c>
    </row>
    <row r="172" spans="1:17" ht="12.75">
      <c r="A172" s="72" t="s">
        <v>458</v>
      </c>
      <c r="B172" s="72" t="s">
        <v>913</v>
      </c>
      <c r="C172" s="157" t="s">
        <v>195</v>
      </c>
      <c r="D172" s="157" t="s">
        <v>745</v>
      </c>
      <c r="E172" s="157" t="s">
        <v>756</v>
      </c>
      <c r="F172" s="157"/>
      <c r="G172" s="1">
        <v>2000</v>
      </c>
      <c r="H172" s="167">
        <v>204.3</v>
      </c>
      <c r="I172" s="167">
        <v>204.3</v>
      </c>
      <c r="J172" s="167">
        <v>204.3</v>
      </c>
      <c r="K172" s="167">
        <v>204.3</v>
      </c>
      <c r="L172" s="167">
        <v>204.3</v>
      </c>
      <c r="M172" s="167">
        <v>204.3</v>
      </c>
      <c r="N172" s="167">
        <v>204.3</v>
      </c>
      <c r="O172" s="167">
        <v>204.3</v>
      </c>
      <c r="P172" s="167">
        <v>204.3</v>
      </c>
      <c r="Q172" s="167">
        <v>204.3</v>
      </c>
    </row>
    <row r="173" spans="1:17" ht="12.75">
      <c r="A173" s="72" t="s">
        <v>459</v>
      </c>
      <c r="B173" s="72" t="s">
        <v>914</v>
      </c>
      <c r="C173" s="157" t="s">
        <v>195</v>
      </c>
      <c r="D173" s="157" t="s">
        <v>745</v>
      </c>
      <c r="E173" s="157" t="s">
        <v>756</v>
      </c>
      <c r="F173" s="157"/>
      <c r="G173" s="1">
        <v>2000</v>
      </c>
      <c r="H173" s="167">
        <v>204.3</v>
      </c>
      <c r="I173" s="167">
        <v>204.3</v>
      </c>
      <c r="J173" s="167">
        <v>204.3</v>
      </c>
      <c r="K173" s="167">
        <v>204.3</v>
      </c>
      <c r="L173" s="167">
        <v>204.3</v>
      </c>
      <c r="M173" s="167">
        <v>204.3</v>
      </c>
      <c r="N173" s="167">
        <v>204.3</v>
      </c>
      <c r="O173" s="167">
        <v>204.3</v>
      </c>
      <c r="P173" s="167">
        <v>204.3</v>
      </c>
      <c r="Q173" s="167">
        <v>204.3</v>
      </c>
    </row>
    <row r="174" spans="1:17" ht="12.75">
      <c r="A174" s="72" t="s">
        <v>738</v>
      </c>
      <c r="B174" s="72" t="s">
        <v>915</v>
      </c>
      <c r="C174" s="157" t="s">
        <v>264</v>
      </c>
      <c r="D174" s="157" t="s">
        <v>745</v>
      </c>
      <c r="E174" s="157" t="s">
        <v>746</v>
      </c>
      <c r="F174" s="157"/>
      <c r="G174" s="1">
        <v>2008</v>
      </c>
      <c r="H174" s="167">
        <v>98.5</v>
      </c>
      <c r="I174" s="167">
        <v>98.5</v>
      </c>
      <c r="J174" s="167">
        <v>98.5</v>
      </c>
      <c r="K174" s="167">
        <v>98.5</v>
      </c>
      <c r="L174" s="167">
        <v>98.5</v>
      </c>
      <c r="M174" s="167">
        <v>98.5</v>
      </c>
      <c r="N174" s="167">
        <v>98.5</v>
      </c>
      <c r="O174" s="167">
        <v>98.5</v>
      </c>
      <c r="P174" s="167">
        <v>98.5</v>
      </c>
      <c r="Q174" s="167">
        <v>98.5</v>
      </c>
    </row>
    <row r="175" spans="1:17" ht="12.75">
      <c r="A175" s="72" t="s">
        <v>739</v>
      </c>
      <c r="B175" s="72" t="s">
        <v>916</v>
      </c>
      <c r="C175" s="157" t="s">
        <v>264</v>
      </c>
      <c r="D175" s="157" t="s">
        <v>745</v>
      </c>
      <c r="E175" s="157" t="s">
        <v>746</v>
      </c>
      <c r="F175" s="157"/>
      <c r="G175" s="1">
        <v>2008</v>
      </c>
      <c r="H175" s="167">
        <v>98.5</v>
      </c>
      <c r="I175" s="167">
        <v>98.5</v>
      </c>
      <c r="J175" s="167">
        <v>98.5</v>
      </c>
      <c r="K175" s="167">
        <v>98.5</v>
      </c>
      <c r="L175" s="167">
        <v>98.5</v>
      </c>
      <c r="M175" s="167">
        <v>98.5</v>
      </c>
      <c r="N175" s="167">
        <v>98.5</v>
      </c>
      <c r="O175" s="167">
        <v>98.5</v>
      </c>
      <c r="P175" s="167">
        <v>98.5</v>
      </c>
      <c r="Q175" s="167">
        <v>98.5</v>
      </c>
    </row>
    <row r="176" spans="1:17" ht="12.75">
      <c r="A176" s="72" t="s">
        <v>668</v>
      </c>
      <c r="B176" s="72" t="s">
        <v>919</v>
      </c>
      <c r="C176" s="157" t="s">
        <v>47</v>
      </c>
      <c r="D176" s="157" t="s">
        <v>745</v>
      </c>
      <c r="E176" s="157" t="s">
        <v>746</v>
      </c>
      <c r="F176" s="157"/>
      <c r="G176" s="1">
        <v>2004</v>
      </c>
      <c r="H176" s="167">
        <v>48</v>
      </c>
      <c r="I176" s="167">
        <v>48</v>
      </c>
      <c r="J176" s="167">
        <v>48</v>
      </c>
      <c r="K176" s="167">
        <v>48</v>
      </c>
      <c r="L176" s="167">
        <v>48</v>
      </c>
      <c r="M176" s="167">
        <v>48</v>
      </c>
      <c r="N176" s="167">
        <v>48</v>
      </c>
      <c r="O176" s="167">
        <v>48</v>
      </c>
      <c r="P176" s="167">
        <v>48</v>
      </c>
      <c r="Q176" s="167">
        <v>48</v>
      </c>
    </row>
    <row r="177" spans="1:17" ht="12.75">
      <c r="A177" s="72" t="s">
        <v>669</v>
      </c>
      <c r="B177" s="72" t="s">
        <v>920</v>
      </c>
      <c r="C177" s="157" t="s">
        <v>47</v>
      </c>
      <c r="D177" s="157" t="s">
        <v>745</v>
      </c>
      <c r="E177" s="157" t="s">
        <v>746</v>
      </c>
      <c r="F177" s="157"/>
      <c r="G177" s="1">
        <v>2004</v>
      </c>
      <c r="H177" s="167">
        <v>48</v>
      </c>
      <c r="I177" s="167">
        <v>48</v>
      </c>
      <c r="J177" s="167">
        <v>48</v>
      </c>
      <c r="K177" s="167">
        <v>48</v>
      </c>
      <c r="L177" s="167">
        <v>48</v>
      </c>
      <c r="M177" s="167">
        <v>48</v>
      </c>
      <c r="N177" s="167">
        <v>48</v>
      </c>
      <c r="O177" s="167">
        <v>48</v>
      </c>
      <c r="P177" s="167">
        <v>48</v>
      </c>
      <c r="Q177" s="167">
        <v>48</v>
      </c>
    </row>
    <row r="178" spans="1:17" ht="12.75">
      <c r="A178" s="72" t="s">
        <v>670</v>
      </c>
      <c r="B178" s="72" t="s">
        <v>921</v>
      </c>
      <c r="C178" s="157" t="s">
        <v>47</v>
      </c>
      <c r="D178" s="157" t="s">
        <v>745</v>
      </c>
      <c r="E178" s="157" t="s">
        <v>746</v>
      </c>
      <c r="F178" s="157"/>
      <c r="G178" s="1">
        <v>2004</v>
      </c>
      <c r="H178" s="167">
        <v>48</v>
      </c>
      <c r="I178" s="167">
        <v>48</v>
      </c>
      <c r="J178" s="167">
        <v>48</v>
      </c>
      <c r="K178" s="167">
        <v>48</v>
      </c>
      <c r="L178" s="167">
        <v>48</v>
      </c>
      <c r="M178" s="167">
        <v>48</v>
      </c>
      <c r="N178" s="167">
        <v>48</v>
      </c>
      <c r="O178" s="167">
        <v>48</v>
      </c>
      <c r="P178" s="167">
        <v>48</v>
      </c>
      <c r="Q178" s="167">
        <v>48</v>
      </c>
    </row>
    <row r="179" spans="1:17" ht="12.75">
      <c r="A179" s="72" t="s">
        <v>671</v>
      </c>
      <c r="B179" s="72" t="s">
        <v>922</v>
      </c>
      <c r="C179" s="157" t="s">
        <v>47</v>
      </c>
      <c r="D179" s="157" t="s">
        <v>745</v>
      </c>
      <c r="E179" s="157" t="s">
        <v>746</v>
      </c>
      <c r="F179" s="157"/>
      <c r="G179" s="1">
        <v>2004</v>
      </c>
      <c r="H179" s="167">
        <v>48</v>
      </c>
      <c r="I179" s="167">
        <v>48</v>
      </c>
      <c r="J179" s="167">
        <v>48</v>
      </c>
      <c r="K179" s="167">
        <v>48</v>
      </c>
      <c r="L179" s="167">
        <v>48</v>
      </c>
      <c r="M179" s="167">
        <v>48</v>
      </c>
      <c r="N179" s="167">
        <v>48</v>
      </c>
      <c r="O179" s="167">
        <v>48</v>
      </c>
      <c r="P179" s="167">
        <v>48</v>
      </c>
      <c r="Q179" s="167">
        <v>48</v>
      </c>
    </row>
    <row r="180" spans="1:17" ht="12.75">
      <c r="A180" s="72" t="s">
        <v>461</v>
      </c>
      <c r="B180" s="72" t="s">
        <v>923</v>
      </c>
      <c r="C180" s="157" t="s">
        <v>83</v>
      </c>
      <c r="D180" s="157" t="s">
        <v>440</v>
      </c>
      <c r="E180" s="157" t="s">
        <v>756</v>
      </c>
      <c r="F180" s="157"/>
      <c r="G180" s="1">
        <v>1992</v>
      </c>
      <c r="H180" s="158">
        <v>2.8</v>
      </c>
      <c r="I180" s="158">
        <v>2.8</v>
      </c>
      <c r="J180" s="158">
        <v>2.8</v>
      </c>
      <c r="K180" s="158">
        <v>2.8</v>
      </c>
      <c r="L180" s="158">
        <v>2.8</v>
      </c>
      <c r="M180" s="158">
        <v>2.8</v>
      </c>
      <c r="N180" s="158">
        <v>2.8</v>
      </c>
      <c r="O180" s="158">
        <v>2.8</v>
      </c>
      <c r="P180" s="158">
        <v>2.8</v>
      </c>
      <c r="Q180" s="158">
        <v>2.8</v>
      </c>
    </row>
    <row r="181" spans="1:17" ht="12.75">
      <c r="A181" s="72" t="s">
        <v>462</v>
      </c>
      <c r="B181" s="72" t="s">
        <v>924</v>
      </c>
      <c r="C181" s="157" t="s">
        <v>200</v>
      </c>
      <c r="D181" s="157" t="s">
        <v>728</v>
      </c>
      <c r="E181" s="157" t="s">
        <v>756</v>
      </c>
      <c r="F181" s="157"/>
      <c r="G181" s="1">
        <v>1985</v>
      </c>
      <c r="H181" s="167">
        <v>831</v>
      </c>
      <c r="I181" s="167">
        <v>831</v>
      </c>
      <c r="J181" s="167">
        <v>831</v>
      </c>
      <c r="K181" s="167">
        <v>831</v>
      </c>
      <c r="L181" s="167">
        <v>831</v>
      </c>
      <c r="M181" s="167">
        <v>831</v>
      </c>
      <c r="N181" s="167">
        <v>831</v>
      </c>
      <c r="O181" s="167">
        <v>831</v>
      </c>
      <c r="P181" s="167">
        <v>831</v>
      </c>
      <c r="Q181" s="167">
        <v>831</v>
      </c>
    </row>
    <row r="182" spans="1:17" ht="12.75">
      <c r="A182" s="72" t="s">
        <v>463</v>
      </c>
      <c r="B182" s="72" t="s">
        <v>925</v>
      </c>
      <c r="C182" s="157" t="s">
        <v>200</v>
      </c>
      <c r="D182" s="157" t="s">
        <v>728</v>
      </c>
      <c r="E182" s="157" t="s">
        <v>756</v>
      </c>
      <c r="F182" s="157"/>
      <c r="G182" s="1">
        <v>1986</v>
      </c>
      <c r="H182" s="167">
        <v>858</v>
      </c>
      <c r="I182" s="167">
        <v>858</v>
      </c>
      <c r="J182" s="167">
        <v>858</v>
      </c>
      <c r="K182" s="167">
        <v>858</v>
      </c>
      <c r="L182" s="167">
        <v>858</v>
      </c>
      <c r="M182" s="167">
        <v>858</v>
      </c>
      <c r="N182" s="167">
        <v>858</v>
      </c>
      <c r="O182" s="167">
        <v>858</v>
      </c>
      <c r="P182" s="167">
        <v>858</v>
      </c>
      <c r="Q182" s="167">
        <v>858</v>
      </c>
    </row>
    <row r="183" spans="1:17" ht="12.75">
      <c r="A183" s="72" t="s">
        <v>464</v>
      </c>
      <c r="B183" s="72" t="s">
        <v>926</v>
      </c>
      <c r="C183" s="157" t="s">
        <v>43</v>
      </c>
      <c r="D183" s="157" t="s">
        <v>745</v>
      </c>
      <c r="E183" s="157" t="s">
        <v>746</v>
      </c>
      <c r="F183" s="157"/>
      <c r="G183" s="1">
        <v>2001</v>
      </c>
      <c r="H183" s="167">
        <v>183</v>
      </c>
      <c r="I183" s="167">
        <v>183</v>
      </c>
      <c r="J183" s="167">
        <v>183</v>
      </c>
      <c r="K183" s="167">
        <v>183</v>
      </c>
      <c r="L183" s="167">
        <v>183</v>
      </c>
      <c r="M183" s="167">
        <v>183</v>
      </c>
      <c r="N183" s="167">
        <v>183</v>
      </c>
      <c r="O183" s="167">
        <v>183</v>
      </c>
      <c r="P183" s="167">
        <v>183</v>
      </c>
      <c r="Q183" s="167">
        <v>183</v>
      </c>
    </row>
    <row r="184" spans="1:17" ht="12.75">
      <c r="A184" s="72" t="s">
        <v>465</v>
      </c>
      <c r="B184" s="72" t="s">
        <v>927</v>
      </c>
      <c r="C184" s="157" t="s">
        <v>43</v>
      </c>
      <c r="D184" s="157" t="s">
        <v>745</v>
      </c>
      <c r="E184" s="157" t="s">
        <v>746</v>
      </c>
      <c r="F184" s="157"/>
      <c r="G184" s="1">
        <v>2001</v>
      </c>
      <c r="H184" s="167">
        <v>178</v>
      </c>
      <c r="I184" s="167">
        <v>178</v>
      </c>
      <c r="J184" s="167">
        <v>178</v>
      </c>
      <c r="K184" s="167">
        <v>178</v>
      </c>
      <c r="L184" s="167">
        <v>178</v>
      </c>
      <c r="M184" s="167">
        <v>178</v>
      </c>
      <c r="N184" s="167">
        <v>178</v>
      </c>
      <c r="O184" s="167">
        <v>178</v>
      </c>
      <c r="P184" s="167">
        <v>178</v>
      </c>
      <c r="Q184" s="167">
        <v>178</v>
      </c>
    </row>
    <row r="185" spans="1:17" ht="12.75">
      <c r="A185" s="72" t="s">
        <v>466</v>
      </c>
      <c r="B185" s="72" t="s">
        <v>928</v>
      </c>
      <c r="C185" s="157" t="s">
        <v>43</v>
      </c>
      <c r="D185" s="157" t="s">
        <v>745</v>
      </c>
      <c r="E185" s="157" t="s">
        <v>746</v>
      </c>
      <c r="F185" s="157"/>
      <c r="G185" s="1">
        <v>2001</v>
      </c>
      <c r="H185" s="167">
        <v>193</v>
      </c>
      <c r="I185" s="167">
        <v>193</v>
      </c>
      <c r="J185" s="167">
        <v>193</v>
      </c>
      <c r="K185" s="167">
        <v>193</v>
      </c>
      <c r="L185" s="167">
        <v>193</v>
      </c>
      <c r="M185" s="167">
        <v>193</v>
      </c>
      <c r="N185" s="167">
        <v>193</v>
      </c>
      <c r="O185" s="167">
        <v>193</v>
      </c>
      <c r="P185" s="167">
        <v>193</v>
      </c>
      <c r="Q185" s="167">
        <v>193</v>
      </c>
    </row>
    <row r="186" spans="1:17" ht="12.75">
      <c r="A186" s="148" t="s">
        <v>1406</v>
      </c>
      <c r="B186" s="72" t="s">
        <v>1407</v>
      </c>
      <c r="C186" s="72" t="s">
        <v>37</v>
      </c>
      <c r="D186" s="72" t="s">
        <v>727</v>
      </c>
      <c r="E186" s="157" t="s">
        <v>756</v>
      </c>
      <c r="F186" s="157"/>
      <c r="G186" s="160">
        <v>2011</v>
      </c>
      <c r="H186" s="167">
        <v>48.2</v>
      </c>
      <c r="I186" s="167">
        <v>48.2</v>
      </c>
      <c r="J186" s="167">
        <v>48.2</v>
      </c>
      <c r="K186" s="167">
        <v>48.2</v>
      </c>
      <c r="L186" s="167">
        <v>48.2</v>
      </c>
      <c r="M186" s="167">
        <v>48.2</v>
      </c>
      <c r="N186" s="167">
        <v>48.2</v>
      </c>
      <c r="O186" s="167">
        <v>48.2</v>
      </c>
      <c r="P186" s="167">
        <v>48.2</v>
      </c>
      <c r="Q186" s="167">
        <v>48.2</v>
      </c>
    </row>
    <row r="187" spans="1:17" ht="12.75">
      <c r="A187" s="72" t="s">
        <v>467</v>
      </c>
      <c r="B187" s="72" t="s">
        <v>929</v>
      </c>
      <c r="C187" s="157" t="s">
        <v>168</v>
      </c>
      <c r="D187" s="157" t="s">
        <v>745</v>
      </c>
      <c r="E187" s="72" t="s">
        <v>746</v>
      </c>
      <c r="F187" s="157"/>
      <c r="G187" s="1">
        <v>2001</v>
      </c>
      <c r="H187" s="167">
        <v>250</v>
      </c>
      <c r="I187" s="167">
        <v>250</v>
      </c>
      <c r="J187" s="167">
        <v>250</v>
      </c>
      <c r="K187" s="167">
        <v>250</v>
      </c>
      <c r="L187" s="167">
        <v>250</v>
      </c>
      <c r="M187" s="167">
        <v>250</v>
      </c>
      <c r="N187" s="167">
        <v>250</v>
      </c>
      <c r="O187" s="167">
        <v>250</v>
      </c>
      <c r="P187" s="167">
        <v>250</v>
      </c>
      <c r="Q187" s="167">
        <v>250</v>
      </c>
    </row>
    <row r="188" spans="1:17" ht="12.75">
      <c r="A188" s="72" t="s">
        <v>468</v>
      </c>
      <c r="B188" s="72" t="s">
        <v>930</v>
      </c>
      <c r="C188" s="157" t="s">
        <v>168</v>
      </c>
      <c r="D188" s="157" t="s">
        <v>745</v>
      </c>
      <c r="E188" s="72" t="s">
        <v>746</v>
      </c>
      <c r="F188" s="157"/>
      <c r="G188" s="1">
        <v>2001</v>
      </c>
      <c r="H188" s="167">
        <v>250</v>
      </c>
      <c r="I188" s="167">
        <v>250</v>
      </c>
      <c r="J188" s="167">
        <v>250</v>
      </c>
      <c r="K188" s="167">
        <v>250</v>
      </c>
      <c r="L188" s="167">
        <v>250</v>
      </c>
      <c r="M188" s="167">
        <v>250</v>
      </c>
      <c r="N188" s="167">
        <v>250</v>
      </c>
      <c r="O188" s="167">
        <v>250</v>
      </c>
      <c r="P188" s="167">
        <v>250</v>
      </c>
      <c r="Q188" s="167">
        <v>250</v>
      </c>
    </row>
    <row r="189" spans="1:17" ht="12.75">
      <c r="A189" s="72" t="s">
        <v>469</v>
      </c>
      <c r="B189" s="72" t="s">
        <v>931</v>
      </c>
      <c r="C189" s="157" t="s">
        <v>168</v>
      </c>
      <c r="D189" s="157" t="s">
        <v>745</v>
      </c>
      <c r="E189" s="72" t="s">
        <v>746</v>
      </c>
      <c r="F189" s="157"/>
      <c r="G189" s="1">
        <v>2001</v>
      </c>
      <c r="H189" s="167">
        <v>250</v>
      </c>
      <c r="I189" s="167">
        <v>250</v>
      </c>
      <c r="J189" s="167">
        <v>250</v>
      </c>
      <c r="K189" s="167">
        <v>250</v>
      </c>
      <c r="L189" s="167">
        <v>250</v>
      </c>
      <c r="M189" s="167">
        <v>250</v>
      </c>
      <c r="N189" s="167">
        <v>250</v>
      </c>
      <c r="O189" s="167">
        <v>250</v>
      </c>
      <c r="P189" s="167">
        <v>250</v>
      </c>
      <c r="Q189" s="167">
        <v>250</v>
      </c>
    </row>
    <row r="190" spans="1:17" ht="12.75">
      <c r="A190" s="72" t="s">
        <v>470</v>
      </c>
      <c r="B190" s="72" t="s">
        <v>932</v>
      </c>
      <c r="C190" s="157" t="s">
        <v>57</v>
      </c>
      <c r="D190" s="157" t="s">
        <v>440</v>
      </c>
      <c r="E190" s="72" t="s">
        <v>746</v>
      </c>
      <c r="F190" s="157"/>
      <c r="G190" s="1">
        <v>1951</v>
      </c>
      <c r="H190" s="167">
        <v>21</v>
      </c>
      <c r="I190" s="167">
        <v>21</v>
      </c>
      <c r="J190" s="167">
        <v>21</v>
      </c>
      <c r="K190" s="167">
        <v>21</v>
      </c>
      <c r="L190" s="167">
        <v>21</v>
      </c>
      <c r="M190" s="167">
        <v>21</v>
      </c>
      <c r="N190" s="167">
        <v>21</v>
      </c>
      <c r="O190" s="167">
        <v>21</v>
      </c>
      <c r="P190" s="167">
        <v>21</v>
      </c>
      <c r="Q190" s="167">
        <v>21</v>
      </c>
    </row>
    <row r="191" spans="1:17" ht="12.75">
      <c r="A191" s="72" t="s">
        <v>471</v>
      </c>
      <c r="B191" s="72" t="s">
        <v>933</v>
      </c>
      <c r="C191" s="157" t="s">
        <v>57</v>
      </c>
      <c r="D191" s="157" t="s">
        <v>440</v>
      </c>
      <c r="E191" s="72" t="s">
        <v>746</v>
      </c>
      <c r="F191" s="157"/>
      <c r="G191" s="1">
        <v>1951</v>
      </c>
      <c r="H191" s="167">
        <v>21</v>
      </c>
      <c r="I191" s="167">
        <v>21</v>
      </c>
      <c r="J191" s="167">
        <v>21</v>
      </c>
      <c r="K191" s="167">
        <v>21</v>
      </c>
      <c r="L191" s="167">
        <v>21</v>
      </c>
      <c r="M191" s="167">
        <v>21</v>
      </c>
      <c r="N191" s="167">
        <v>21</v>
      </c>
      <c r="O191" s="167">
        <v>21</v>
      </c>
      <c r="P191" s="167">
        <v>21</v>
      </c>
      <c r="Q191" s="167">
        <v>21</v>
      </c>
    </row>
    <row r="192" spans="1:17" ht="12.75">
      <c r="A192" s="72" t="s">
        <v>472</v>
      </c>
      <c r="B192" s="72" t="s">
        <v>934</v>
      </c>
      <c r="C192" s="157" t="s">
        <v>255</v>
      </c>
      <c r="D192" s="157" t="s">
        <v>440</v>
      </c>
      <c r="E192" s="72" t="s">
        <v>746</v>
      </c>
      <c r="F192" s="157"/>
      <c r="G192" s="1">
        <v>1941</v>
      </c>
      <c r="H192" s="167">
        <v>36</v>
      </c>
      <c r="I192" s="167">
        <v>36</v>
      </c>
      <c r="J192" s="167">
        <v>36</v>
      </c>
      <c r="K192" s="167">
        <v>36</v>
      </c>
      <c r="L192" s="167">
        <v>36</v>
      </c>
      <c r="M192" s="167">
        <v>36</v>
      </c>
      <c r="N192" s="167">
        <v>36</v>
      </c>
      <c r="O192" s="167">
        <v>36</v>
      </c>
      <c r="P192" s="167">
        <v>36</v>
      </c>
      <c r="Q192" s="167">
        <v>36</v>
      </c>
    </row>
    <row r="193" spans="1:17" ht="12.75">
      <c r="A193" s="72" t="s">
        <v>473</v>
      </c>
      <c r="B193" s="72" t="s">
        <v>935</v>
      </c>
      <c r="C193" s="157" t="s">
        <v>255</v>
      </c>
      <c r="D193" s="157" t="s">
        <v>440</v>
      </c>
      <c r="E193" s="72" t="s">
        <v>746</v>
      </c>
      <c r="F193" s="157"/>
      <c r="G193" s="1">
        <v>1941</v>
      </c>
      <c r="H193" s="167">
        <v>36</v>
      </c>
      <c r="I193" s="167">
        <v>36</v>
      </c>
      <c r="J193" s="167">
        <v>36</v>
      </c>
      <c r="K193" s="167">
        <v>36</v>
      </c>
      <c r="L193" s="167">
        <v>36</v>
      </c>
      <c r="M193" s="167">
        <v>36</v>
      </c>
      <c r="N193" s="167">
        <v>36</v>
      </c>
      <c r="O193" s="167">
        <v>36</v>
      </c>
      <c r="P193" s="167">
        <v>36</v>
      </c>
      <c r="Q193" s="167">
        <v>36</v>
      </c>
    </row>
    <row r="194" spans="1:17" ht="12.75">
      <c r="A194" s="72" t="s">
        <v>474</v>
      </c>
      <c r="B194" s="72" t="s">
        <v>936</v>
      </c>
      <c r="C194" s="157" t="s">
        <v>255</v>
      </c>
      <c r="D194" s="157" t="s">
        <v>440</v>
      </c>
      <c r="E194" s="72" t="s">
        <v>746</v>
      </c>
      <c r="F194" s="157"/>
      <c r="G194" s="1">
        <v>1941</v>
      </c>
      <c r="H194" s="167">
        <v>29</v>
      </c>
      <c r="I194" s="167">
        <v>29</v>
      </c>
      <c r="J194" s="167">
        <v>29</v>
      </c>
      <c r="K194" s="167">
        <v>29</v>
      </c>
      <c r="L194" s="167">
        <v>29</v>
      </c>
      <c r="M194" s="167">
        <v>29</v>
      </c>
      <c r="N194" s="167">
        <v>29</v>
      </c>
      <c r="O194" s="167">
        <v>29</v>
      </c>
      <c r="P194" s="167">
        <v>29</v>
      </c>
      <c r="Q194" s="167">
        <v>29</v>
      </c>
    </row>
    <row r="195" spans="1:17" ht="12.75">
      <c r="A195" s="72" t="s">
        <v>475</v>
      </c>
      <c r="B195" s="72" t="s">
        <v>937</v>
      </c>
      <c r="C195" s="157" t="s">
        <v>237</v>
      </c>
      <c r="D195" s="157" t="s">
        <v>728</v>
      </c>
      <c r="E195" s="72" t="s">
        <v>756</v>
      </c>
      <c r="F195" s="157"/>
      <c r="G195" s="1">
        <v>1977</v>
      </c>
      <c r="H195" s="167">
        <v>815</v>
      </c>
      <c r="I195" s="167">
        <v>815</v>
      </c>
      <c r="J195" s="167">
        <v>815</v>
      </c>
      <c r="K195" s="167">
        <v>815</v>
      </c>
      <c r="L195" s="167">
        <v>815</v>
      </c>
      <c r="M195" s="167">
        <v>815</v>
      </c>
      <c r="N195" s="167">
        <v>815</v>
      </c>
      <c r="O195" s="167">
        <v>815</v>
      </c>
      <c r="P195" s="167">
        <v>815</v>
      </c>
      <c r="Q195" s="167">
        <v>815</v>
      </c>
    </row>
    <row r="196" spans="1:17" ht="12.75">
      <c r="A196" s="72" t="s">
        <v>476</v>
      </c>
      <c r="B196" s="72" t="s">
        <v>938</v>
      </c>
      <c r="C196" s="157" t="s">
        <v>237</v>
      </c>
      <c r="D196" s="157" t="s">
        <v>728</v>
      </c>
      <c r="E196" s="72" t="s">
        <v>756</v>
      </c>
      <c r="F196" s="157"/>
      <c r="G196" s="1">
        <v>1978</v>
      </c>
      <c r="H196" s="167">
        <v>820</v>
      </c>
      <c r="I196" s="167">
        <v>820</v>
      </c>
      <c r="J196" s="167">
        <v>820</v>
      </c>
      <c r="K196" s="167">
        <v>820</v>
      </c>
      <c r="L196" s="167">
        <v>820</v>
      </c>
      <c r="M196" s="167">
        <v>820</v>
      </c>
      <c r="N196" s="167">
        <v>820</v>
      </c>
      <c r="O196" s="167">
        <v>820</v>
      </c>
      <c r="P196" s="167">
        <v>820</v>
      </c>
      <c r="Q196" s="167">
        <v>820</v>
      </c>
    </row>
    <row r="197" spans="1:17" ht="12.75">
      <c r="A197" s="72" t="s">
        <v>477</v>
      </c>
      <c r="B197" s="72" t="s">
        <v>939</v>
      </c>
      <c r="C197" s="157" t="s">
        <v>237</v>
      </c>
      <c r="D197" s="157" t="s">
        <v>728</v>
      </c>
      <c r="E197" s="72" t="s">
        <v>756</v>
      </c>
      <c r="F197" s="157"/>
      <c r="G197" s="1">
        <v>1979</v>
      </c>
      <c r="H197" s="167">
        <v>820</v>
      </c>
      <c r="I197" s="167">
        <v>820</v>
      </c>
      <c r="J197" s="167">
        <v>820</v>
      </c>
      <c r="K197" s="167">
        <v>820</v>
      </c>
      <c r="L197" s="167">
        <v>820</v>
      </c>
      <c r="M197" s="167">
        <v>820</v>
      </c>
      <c r="N197" s="167">
        <v>820</v>
      </c>
      <c r="O197" s="167">
        <v>820</v>
      </c>
      <c r="P197" s="167">
        <v>820</v>
      </c>
      <c r="Q197" s="167">
        <v>820</v>
      </c>
    </row>
    <row r="198" spans="1:17" ht="12.75">
      <c r="A198" s="72" t="s">
        <v>940</v>
      </c>
      <c r="B198" s="72" t="s">
        <v>941</v>
      </c>
      <c r="C198" s="157" t="s">
        <v>160</v>
      </c>
      <c r="D198" s="157" t="s">
        <v>440</v>
      </c>
      <c r="E198" s="72" t="s">
        <v>746</v>
      </c>
      <c r="F198" s="157"/>
      <c r="G198" s="1">
        <v>1927</v>
      </c>
      <c r="H198" s="158">
        <v>8</v>
      </c>
      <c r="I198" s="158">
        <v>8</v>
      </c>
      <c r="J198" s="158">
        <v>8</v>
      </c>
      <c r="K198" s="158">
        <v>8</v>
      </c>
      <c r="L198" s="158">
        <v>8</v>
      </c>
      <c r="M198" s="158">
        <v>8</v>
      </c>
      <c r="N198" s="158">
        <v>8</v>
      </c>
      <c r="O198" s="158">
        <v>8</v>
      </c>
      <c r="P198" s="158">
        <v>8</v>
      </c>
      <c r="Q198" s="158">
        <v>8</v>
      </c>
    </row>
    <row r="199" spans="1:17" ht="12.75">
      <c r="A199" s="72" t="s">
        <v>478</v>
      </c>
      <c r="B199" s="72" t="s">
        <v>942</v>
      </c>
      <c r="C199" s="157" t="s">
        <v>91</v>
      </c>
      <c r="D199" s="157" t="s">
        <v>745</v>
      </c>
      <c r="E199" s="72" t="s">
        <v>756</v>
      </c>
      <c r="F199" s="157"/>
      <c r="G199" s="1">
        <v>2001</v>
      </c>
      <c r="H199" s="167">
        <v>237</v>
      </c>
      <c r="I199" s="167">
        <v>237</v>
      </c>
      <c r="J199" s="167">
        <v>237</v>
      </c>
      <c r="K199" s="167">
        <v>237</v>
      </c>
      <c r="L199" s="167">
        <v>237</v>
      </c>
      <c r="M199" s="167">
        <v>237</v>
      </c>
      <c r="N199" s="167">
        <v>237</v>
      </c>
      <c r="O199" s="167">
        <v>237</v>
      </c>
      <c r="P199" s="167">
        <v>237</v>
      </c>
      <c r="Q199" s="167">
        <v>237</v>
      </c>
    </row>
    <row r="200" spans="1:17" ht="12.75">
      <c r="A200" s="72" t="s">
        <v>479</v>
      </c>
      <c r="B200" s="72" t="s">
        <v>943</v>
      </c>
      <c r="C200" s="157" t="s">
        <v>91</v>
      </c>
      <c r="D200" s="157" t="s">
        <v>745</v>
      </c>
      <c r="E200" s="72" t="s">
        <v>756</v>
      </c>
      <c r="F200" s="157"/>
      <c r="G200" s="1">
        <v>2001</v>
      </c>
      <c r="H200" s="167">
        <v>237</v>
      </c>
      <c r="I200" s="167">
        <v>237</v>
      </c>
      <c r="J200" s="167">
        <v>237</v>
      </c>
      <c r="K200" s="167">
        <v>237</v>
      </c>
      <c r="L200" s="167">
        <v>237</v>
      </c>
      <c r="M200" s="167">
        <v>237</v>
      </c>
      <c r="N200" s="167">
        <v>237</v>
      </c>
      <c r="O200" s="167">
        <v>237</v>
      </c>
      <c r="P200" s="167">
        <v>237</v>
      </c>
      <c r="Q200" s="167">
        <v>237</v>
      </c>
    </row>
    <row r="201" spans="1:17" ht="12.75">
      <c r="A201" s="72" t="s">
        <v>480</v>
      </c>
      <c r="B201" s="72" t="s">
        <v>944</v>
      </c>
      <c r="C201" s="157" t="s">
        <v>91</v>
      </c>
      <c r="D201" s="157" t="s">
        <v>745</v>
      </c>
      <c r="E201" s="72" t="s">
        <v>756</v>
      </c>
      <c r="F201" s="157"/>
      <c r="G201" s="1">
        <v>2001</v>
      </c>
      <c r="H201" s="167">
        <v>237</v>
      </c>
      <c r="I201" s="167">
        <v>237</v>
      </c>
      <c r="J201" s="167">
        <v>237</v>
      </c>
      <c r="K201" s="167">
        <v>237</v>
      </c>
      <c r="L201" s="167">
        <v>237</v>
      </c>
      <c r="M201" s="167">
        <v>237</v>
      </c>
      <c r="N201" s="167">
        <v>237</v>
      </c>
      <c r="O201" s="167">
        <v>237</v>
      </c>
      <c r="P201" s="167">
        <v>237</v>
      </c>
      <c r="Q201" s="167">
        <v>237</v>
      </c>
    </row>
    <row r="202" spans="1:17" ht="12.75">
      <c r="A202" s="72" t="s">
        <v>481</v>
      </c>
      <c r="B202" s="72" t="s">
        <v>945</v>
      </c>
      <c r="C202" s="157" t="s">
        <v>91</v>
      </c>
      <c r="D202" s="157" t="s">
        <v>745</v>
      </c>
      <c r="E202" s="72" t="s">
        <v>756</v>
      </c>
      <c r="F202" s="157"/>
      <c r="G202" s="1">
        <v>2001</v>
      </c>
      <c r="H202" s="167">
        <v>237</v>
      </c>
      <c r="I202" s="167">
        <v>237</v>
      </c>
      <c r="J202" s="167">
        <v>237</v>
      </c>
      <c r="K202" s="167">
        <v>237</v>
      </c>
      <c r="L202" s="167">
        <v>237</v>
      </c>
      <c r="M202" s="167">
        <v>237</v>
      </c>
      <c r="N202" s="167">
        <v>237</v>
      </c>
      <c r="O202" s="167">
        <v>237</v>
      </c>
      <c r="P202" s="167">
        <v>237</v>
      </c>
      <c r="Q202" s="167">
        <v>237</v>
      </c>
    </row>
    <row r="203" spans="1:17" ht="12.75">
      <c r="A203" s="72" t="s">
        <v>482</v>
      </c>
      <c r="B203" s="72" t="s">
        <v>946</v>
      </c>
      <c r="C203" s="157" t="s">
        <v>91</v>
      </c>
      <c r="D203" s="157" t="s">
        <v>745</v>
      </c>
      <c r="E203" s="72" t="s">
        <v>756</v>
      </c>
      <c r="F203" s="157"/>
      <c r="G203" s="1">
        <v>2002</v>
      </c>
      <c r="H203" s="167">
        <v>247</v>
      </c>
      <c r="I203" s="167">
        <v>247</v>
      </c>
      <c r="J203" s="167">
        <v>247</v>
      </c>
      <c r="K203" s="167">
        <v>247</v>
      </c>
      <c r="L203" s="167">
        <v>247</v>
      </c>
      <c r="M203" s="167">
        <v>247</v>
      </c>
      <c r="N203" s="167">
        <v>247</v>
      </c>
      <c r="O203" s="167">
        <v>247</v>
      </c>
      <c r="P203" s="167">
        <v>247</v>
      </c>
      <c r="Q203" s="167">
        <v>247</v>
      </c>
    </row>
    <row r="204" spans="1:17" ht="12.75">
      <c r="A204" s="72" t="s">
        <v>483</v>
      </c>
      <c r="B204" s="72" t="s">
        <v>947</v>
      </c>
      <c r="C204" s="157" t="s">
        <v>91</v>
      </c>
      <c r="D204" s="157" t="s">
        <v>745</v>
      </c>
      <c r="E204" s="72" t="s">
        <v>756</v>
      </c>
      <c r="F204" s="157"/>
      <c r="G204" s="1">
        <v>2002</v>
      </c>
      <c r="H204" s="167">
        <v>247</v>
      </c>
      <c r="I204" s="167">
        <v>247</v>
      </c>
      <c r="J204" s="167">
        <v>247</v>
      </c>
      <c r="K204" s="167">
        <v>247</v>
      </c>
      <c r="L204" s="167">
        <v>247</v>
      </c>
      <c r="M204" s="167">
        <v>247</v>
      </c>
      <c r="N204" s="167">
        <v>247</v>
      </c>
      <c r="O204" s="167">
        <v>247</v>
      </c>
      <c r="P204" s="167">
        <v>247</v>
      </c>
      <c r="Q204" s="167">
        <v>247</v>
      </c>
    </row>
    <row r="205" spans="1:17" ht="12.75">
      <c r="A205" s="72" t="s">
        <v>484</v>
      </c>
      <c r="B205" s="72" t="s">
        <v>948</v>
      </c>
      <c r="C205" s="157" t="s">
        <v>150</v>
      </c>
      <c r="D205" s="157" t="s">
        <v>728</v>
      </c>
      <c r="E205" s="72" t="s">
        <v>756</v>
      </c>
      <c r="F205" s="157"/>
      <c r="G205" s="1">
        <v>1974</v>
      </c>
      <c r="H205" s="167">
        <v>580</v>
      </c>
      <c r="I205" s="167">
        <v>580</v>
      </c>
      <c r="J205" s="167">
        <v>580</v>
      </c>
      <c r="K205" s="167">
        <v>580</v>
      </c>
      <c r="L205" s="167">
        <v>580</v>
      </c>
      <c r="M205" s="167">
        <v>580</v>
      </c>
      <c r="N205" s="167">
        <v>580</v>
      </c>
      <c r="O205" s="167">
        <v>580</v>
      </c>
      <c r="P205" s="167">
        <v>580</v>
      </c>
      <c r="Q205" s="167">
        <v>580</v>
      </c>
    </row>
    <row r="206" spans="1:17" ht="12.75">
      <c r="A206" s="72" t="s">
        <v>485</v>
      </c>
      <c r="B206" s="72" t="s">
        <v>949</v>
      </c>
      <c r="C206" s="157" t="s">
        <v>150</v>
      </c>
      <c r="D206" s="157" t="s">
        <v>728</v>
      </c>
      <c r="E206" s="72" t="s">
        <v>756</v>
      </c>
      <c r="F206" s="157"/>
      <c r="G206" s="1">
        <v>1975</v>
      </c>
      <c r="H206" s="167">
        <v>580</v>
      </c>
      <c r="I206" s="167">
        <v>580</v>
      </c>
      <c r="J206" s="167">
        <v>580</v>
      </c>
      <c r="K206" s="167">
        <v>580</v>
      </c>
      <c r="L206" s="167">
        <v>580</v>
      </c>
      <c r="M206" s="167">
        <v>580</v>
      </c>
      <c r="N206" s="167">
        <v>580</v>
      </c>
      <c r="O206" s="167">
        <v>580</v>
      </c>
      <c r="P206" s="167">
        <v>580</v>
      </c>
      <c r="Q206" s="167">
        <v>580</v>
      </c>
    </row>
    <row r="207" spans="1:17" ht="12.75">
      <c r="A207" s="72" t="s">
        <v>486</v>
      </c>
      <c r="B207" s="72" t="s">
        <v>950</v>
      </c>
      <c r="C207" s="157" t="s">
        <v>150</v>
      </c>
      <c r="D207" s="157" t="s">
        <v>728</v>
      </c>
      <c r="E207" s="72" t="s">
        <v>756</v>
      </c>
      <c r="F207" s="157"/>
      <c r="G207" s="1">
        <v>1978</v>
      </c>
      <c r="H207" s="167">
        <v>790</v>
      </c>
      <c r="I207" s="167">
        <v>790</v>
      </c>
      <c r="J207" s="167">
        <v>790</v>
      </c>
      <c r="K207" s="167">
        <v>790</v>
      </c>
      <c r="L207" s="167">
        <v>790</v>
      </c>
      <c r="M207" s="167">
        <v>790</v>
      </c>
      <c r="N207" s="167">
        <v>790</v>
      </c>
      <c r="O207" s="167">
        <v>790</v>
      </c>
      <c r="P207" s="167">
        <v>790</v>
      </c>
      <c r="Q207" s="167">
        <v>790</v>
      </c>
    </row>
    <row r="208" spans="1:17" ht="12.75">
      <c r="A208" s="72" t="s">
        <v>677</v>
      </c>
      <c r="B208" s="72" t="s">
        <v>951</v>
      </c>
      <c r="C208" s="157" t="s">
        <v>216</v>
      </c>
      <c r="D208" s="157" t="s">
        <v>745</v>
      </c>
      <c r="E208" s="72" t="s">
        <v>786</v>
      </c>
      <c r="F208" s="157"/>
      <c r="G208" s="1">
        <v>1988</v>
      </c>
      <c r="H208" s="167">
        <v>81</v>
      </c>
      <c r="I208" s="167">
        <v>81</v>
      </c>
      <c r="J208" s="167">
        <v>81</v>
      </c>
      <c r="K208" s="167">
        <v>81</v>
      </c>
      <c r="L208" s="167">
        <v>81</v>
      </c>
      <c r="M208" s="167">
        <v>81</v>
      </c>
      <c r="N208" s="167">
        <v>81</v>
      </c>
      <c r="O208" s="167">
        <v>81</v>
      </c>
      <c r="P208" s="167">
        <v>81</v>
      </c>
      <c r="Q208" s="167">
        <v>81</v>
      </c>
    </row>
    <row r="209" spans="1:17" ht="12.75">
      <c r="A209" s="72" t="s">
        <v>678</v>
      </c>
      <c r="B209" s="72" t="s">
        <v>952</v>
      </c>
      <c r="C209" s="157" t="s">
        <v>216</v>
      </c>
      <c r="D209" s="157" t="s">
        <v>745</v>
      </c>
      <c r="E209" s="72" t="s">
        <v>786</v>
      </c>
      <c r="F209" s="157"/>
      <c r="G209" s="1">
        <v>1988</v>
      </c>
      <c r="H209" s="167">
        <v>81</v>
      </c>
      <c r="I209" s="167">
        <v>81</v>
      </c>
      <c r="J209" s="167">
        <v>81</v>
      </c>
      <c r="K209" s="167">
        <v>81</v>
      </c>
      <c r="L209" s="167">
        <v>81</v>
      </c>
      <c r="M209" s="167">
        <v>81</v>
      </c>
      <c r="N209" s="167">
        <v>81</v>
      </c>
      <c r="O209" s="167">
        <v>81</v>
      </c>
      <c r="P209" s="167">
        <v>81</v>
      </c>
      <c r="Q209" s="167">
        <v>81</v>
      </c>
    </row>
    <row r="210" spans="1:17" ht="12.75">
      <c r="A210" s="72" t="s">
        <v>679</v>
      </c>
      <c r="B210" s="72" t="s">
        <v>953</v>
      </c>
      <c r="C210" s="157" t="s">
        <v>216</v>
      </c>
      <c r="D210" s="157" t="s">
        <v>745</v>
      </c>
      <c r="E210" s="72" t="s">
        <v>786</v>
      </c>
      <c r="F210" s="157"/>
      <c r="G210" s="1">
        <v>1988</v>
      </c>
      <c r="H210" s="167">
        <v>81</v>
      </c>
      <c r="I210" s="167">
        <v>81</v>
      </c>
      <c r="J210" s="167">
        <v>81</v>
      </c>
      <c r="K210" s="167">
        <v>81</v>
      </c>
      <c r="L210" s="167">
        <v>81</v>
      </c>
      <c r="M210" s="167">
        <v>81</v>
      </c>
      <c r="N210" s="167">
        <v>81</v>
      </c>
      <c r="O210" s="167">
        <v>81</v>
      </c>
      <c r="P210" s="167">
        <v>81</v>
      </c>
      <c r="Q210" s="167">
        <v>81</v>
      </c>
    </row>
    <row r="211" spans="1:17" ht="12.75">
      <c r="A211" s="72" t="s">
        <v>680</v>
      </c>
      <c r="B211" s="72" t="s">
        <v>954</v>
      </c>
      <c r="C211" s="157" t="s">
        <v>216</v>
      </c>
      <c r="D211" s="157" t="s">
        <v>745</v>
      </c>
      <c r="E211" s="72" t="s">
        <v>786</v>
      </c>
      <c r="F211" s="157"/>
      <c r="G211" s="1">
        <v>1988</v>
      </c>
      <c r="H211" s="167">
        <v>81</v>
      </c>
      <c r="I211" s="167">
        <v>81</v>
      </c>
      <c r="J211" s="167">
        <v>81</v>
      </c>
      <c r="K211" s="167">
        <v>81</v>
      </c>
      <c r="L211" s="167">
        <v>81</v>
      </c>
      <c r="M211" s="167">
        <v>81</v>
      </c>
      <c r="N211" s="167">
        <v>81</v>
      </c>
      <c r="O211" s="167">
        <v>81</v>
      </c>
      <c r="P211" s="167">
        <v>81</v>
      </c>
      <c r="Q211" s="167">
        <v>81</v>
      </c>
    </row>
    <row r="212" spans="1:17" ht="12.75">
      <c r="A212" s="72" t="s">
        <v>681</v>
      </c>
      <c r="B212" s="72" t="s">
        <v>955</v>
      </c>
      <c r="C212" s="157" t="s">
        <v>216</v>
      </c>
      <c r="D212" s="157" t="s">
        <v>745</v>
      </c>
      <c r="E212" s="72" t="s">
        <v>786</v>
      </c>
      <c r="F212" s="157"/>
      <c r="G212" s="1">
        <v>1988</v>
      </c>
      <c r="H212" s="167">
        <v>81</v>
      </c>
      <c r="I212" s="167">
        <v>81</v>
      </c>
      <c r="J212" s="167">
        <v>81</v>
      </c>
      <c r="K212" s="167">
        <v>81</v>
      </c>
      <c r="L212" s="167">
        <v>81</v>
      </c>
      <c r="M212" s="167">
        <v>81</v>
      </c>
      <c r="N212" s="167">
        <v>81</v>
      </c>
      <c r="O212" s="167">
        <v>81</v>
      </c>
      <c r="P212" s="167">
        <v>81</v>
      </c>
      <c r="Q212" s="167">
        <v>81</v>
      </c>
    </row>
    <row r="213" spans="1:17" ht="12.75">
      <c r="A213" s="72" t="s">
        <v>956</v>
      </c>
      <c r="B213" s="72" t="s">
        <v>957</v>
      </c>
      <c r="C213" s="157" t="s">
        <v>216</v>
      </c>
      <c r="D213" s="157" t="s">
        <v>745</v>
      </c>
      <c r="E213" s="72" t="s">
        <v>786</v>
      </c>
      <c r="F213" s="157"/>
      <c r="G213" s="1">
        <v>1988</v>
      </c>
      <c r="H213" s="167">
        <v>81</v>
      </c>
      <c r="I213" s="167">
        <v>81</v>
      </c>
      <c r="J213" s="167">
        <v>81</v>
      </c>
      <c r="K213" s="167">
        <v>81</v>
      </c>
      <c r="L213" s="167">
        <v>81</v>
      </c>
      <c r="M213" s="167">
        <v>81</v>
      </c>
      <c r="N213" s="167">
        <v>81</v>
      </c>
      <c r="O213" s="167">
        <v>81</v>
      </c>
      <c r="P213" s="167">
        <v>81</v>
      </c>
      <c r="Q213" s="167">
        <v>81</v>
      </c>
    </row>
    <row r="214" spans="1:17" ht="12.75">
      <c r="A214" s="72" t="s">
        <v>487</v>
      </c>
      <c r="B214" s="72" t="s">
        <v>958</v>
      </c>
      <c r="C214" s="157" t="s">
        <v>80</v>
      </c>
      <c r="D214" s="157" t="s">
        <v>745</v>
      </c>
      <c r="E214" s="72" t="s">
        <v>756</v>
      </c>
      <c r="F214" s="157"/>
      <c r="G214" s="1">
        <v>1956</v>
      </c>
      <c r="H214" s="167">
        <v>122</v>
      </c>
      <c r="I214" s="167">
        <v>122</v>
      </c>
      <c r="J214" s="167">
        <v>122</v>
      </c>
      <c r="K214" s="167">
        <v>122</v>
      </c>
      <c r="L214" s="167">
        <v>122</v>
      </c>
      <c r="M214" s="167">
        <v>122</v>
      </c>
      <c r="N214" s="167">
        <v>122</v>
      </c>
      <c r="O214" s="167">
        <v>122</v>
      </c>
      <c r="P214" s="167">
        <v>122</v>
      </c>
      <c r="Q214" s="167">
        <v>122</v>
      </c>
    </row>
    <row r="215" spans="1:17" ht="12.75">
      <c r="A215" s="72" t="s">
        <v>488</v>
      </c>
      <c r="B215" s="72" t="s">
        <v>959</v>
      </c>
      <c r="C215" s="157" t="s">
        <v>80</v>
      </c>
      <c r="D215" s="157" t="s">
        <v>745</v>
      </c>
      <c r="E215" s="72" t="s">
        <v>756</v>
      </c>
      <c r="F215" s="157"/>
      <c r="G215" s="1">
        <v>1958</v>
      </c>
      <c r="H215" s="167">
        <v>118</v>
      </c>
      <c r="I215" s="167">
        <v>118</v>
      </c>
      <c r="J215" s="167">
        <v>118</v>
      </c>
      <c r="K215" s="167">
        <v>118</v>
      </c>
      <c r="L215" s="167">
        <v>118</v>
      </c>
      <c r="M215" s="167">
        <v>118</v>
      </c>
      <c r="N215" s="167">
        <v>118</v>
      </c>
      <c r="O215" s="167">
        <v>118</v>
      </c>
      <c r="P215" s="167">
        <v>118</v>
      </c>
      <c r="Q215" s="167">
        <v>118</v>
      </c>
    </row>
    <row r="216" spans="1:17" ht="12.75">
      <c r="A216" s="72" t="s">
        <v>489</v>
      </c>
      <c r="B216" s="72" t="s">
        <v>960</v>
      </c>
      <c r="C216" s="157" t="s">
        <v>80</v>
      </c>
      <c r="D216" s="157" t="s">
        <v>745</v>
      </c>
      <c r="E216" s="72" t="s">
        <v>756</v>
      </c>
      <c r="F216" s="157"/>
      <c r="G216" s="1">
        <v>1967</v>
      </c>
      <c r="H216" s="167">
        <v>568</v>
      </c>
      <c r="I216" s="167">
        <v>568</v>
      </c>
      <c r="J216" s="167">
        <v>568</v>
      </c>
      <c r="K216" s="167">
        <v>568</v>
      </c>
      <c r="L216" s="167">
        <v>568</v>
      </c>
      <c r="M216" s="167">
        <v>568</v>
      </c>
      <c r="N216" s="167">
        <v>568</v>
      </c>
      <c r="O216" s="167">
        <v>568</v>
      </c>
      <c r="P216" s="167">
        <v>568</v>
      </c>
      <c r="Q216" s="167">
        <v>568</v>
      </c>
    </row>
    <row r="217" spans="1:19" ht="12.75">
      <c r="A217" s="72" t="s">
        <v>662</v>
      </c>
      <c r="B217" s="72" t="s">
        <v>961</v>
      </c>
      <c r="C217" s="157" t="s">
        <v>47</v>
      </c>
      <c r="D217" s="157" t="s">
        <v>731</v>
      </c>
      <c r="E217" s="72" t="s">
        <v>746</v>
      </c>
      <c r="F217" s="157"/>
      <c r="G217" s="1">
        <v>1990</v>
      </c>
      <c r="H217" s="158">
        <v>3.6</v>
      </c>
      <c r="I217" s="158">
        <v>3.6</v>
      </c>
      <c r="J217" s="158">
        <v>3.6</v>
      </c>
      <c r="K217" s="158">
        <v>3.6</v>
      </c>
      <c r="L217" s="158">
        <v>3.6</v>
      </c>
      <c r="M217" s="158">
        <v>3.6</v>
      </c>
      <c r="N217" s="158">
        <v>3.6</v>
      </c>
      <c r="O217" s="158">
        <v>3.6</v>
      </c>
      <c r="P217" s="158">
        <v>3.6</v>
      </c>
      <c r="Q217" s="158">
        <v>3.6</v>
      </c>
      <c r="S217" s="133"/>
    </row>
    <row r="218" spans="1:17" ht="12.75">
      <c r="A218" s="72" t="s">
        <v>617</v>
      </c>
      <c r="B218" s="72" t="s">
        <v>965</v>
      </c>
      <c r="C218" s="157" t="s">
        <v>223</v>
      </c>
      <c r="D218" s="157" t="s">
        <v>745</v>
      </c>
      <c r="E218" s="72" t="s">
        <v>746</v>
      </c>
      <c r="F218" s="157"/>
      <c r="G218" s="1">
        <v>1972</v>
      </c>
      <c r="H218" s="167">
        <v>348</v>
      </c>
      <c r="I218" s="167">
        <v>348</v>
      </c>
      <c r="J218" s="167">
        <v>348</v>
      </c>
      <c r="K218" s="167">
        <v>348</v>
      </c>
      <c r="L218" s="167">
        <v>348</v>
      </c>
      <c r="M218" s="167">
        <v>348</v>
      </c>
      <c r="N218" s="167">
        <v>348</v>
      </c>
      <c r="O218" s="167">
        <v>348</v>
      </c>
      <c r="P218" s="167">
        <v>348</v>
      </c>
      <c r="Q218" s="167">
        <v>348</v>
      </c>
    </row>
    <row r="219" spans="1:17" ht="12.75">
      <c r="A219" s="72" t="s">
        <v>966</v>
      </c>
      <c r="B219" s="72" t="s">
        <v>967</v>
      </c>
      <c r="C219" s="157" t="s">
        <v>223</v>
      </c>
      <c r="D219" s="157" t="s">
        <v>745</v>
      </c>
      <c r="E219" s="72" t="s">
        <v>746</v>
      </c>
      <c r="F219" s="157"/>
      <c r="G219" s="1">
        <v>2009</v>
      </c>
      <c r="H219" s="167">
        <v>190.1</v>
      </c>
      <c r="I219" s="167">
        <v>190.1</v>
      </c>
      <c r="J219" s="167">
        <v>190.1</v>
      </c>
      <c r="K219" s="167">
        <v>190.1</v>
      </c>
      <c r="L219" s="167">
        <v>190.1</v>
      </c>
      <c r="M219" s="167">
        <v>190.1</v>
      </c>
      <c r="N219" s="167">
        <v>190.1</v>
      </c>
      <c r="O219" s="167">
        <v>190.1</v>
      </c>
      <c r="P219" s="167">
        <v>190.1</v>
      </c>
      <c r="Q219" s="167">
        <v>190.1</v>
      </c>
    </row>
    <row r="220" spans="1:17" ht="12.75">
      <c r="A220" s="72" t="s">
        <v>968</v>
      </c>
      <c r="B220" s="72" t="s">
        <v>969</v>
      </c>
      <c r="C220" s="157" t="s">
        <v>223</v>
      </c>
      <c r="D220" s="157" t="s">
        <v>745</v>
      </c>
      <c r="E220" s="72" t="s">
        <v>746</v>
      </c>
      <c r="F220" s="157"/>
      <c r="G220" s="1">
        <v>2009</v>
      </c>
      <c r="H220" s="167">
        <v>190.1</v>
      </c>
      <c r="I220" s="167">
        <v>190.1</v>
      </c>
      <c r="J220" s="167">
        <v>190.1</v>
      </c>
      <c r="K220" s="167">
        <v>190.1</v>
      </c>
      <c r="L220" s="167">
        <v>190.1</v>
      </c>
      <c r="M220" s="167">
        <v>190.1</v>
      </c>
      <c r="N220" s="167">
        <v>190.1</v>
      </c>
      <c r="O220" s="167">
        <v>190.1</v>
      </c>
      <c r="P220" s="167">
        <v>190.1</v>
      </c>
      <c r="Q220" s="167">
        <v>190.1</v>
      </c>
    </row>
    <row r="221" spans="1:17" ht="12.75">
      <c r="A221" s="72" t="s">
        <v>493</v>
      </c>
      <c r="B221" s="72" t="s">
        <v>970</v>
      </c>
      <c r="C221" s="157" t="s">
        <v>47</v>
      </c>
      <c r="D221" s="157" t="s">
        <v>745</v>
      </c>
      <c r="E221" s="72" t="s">
        <v>746</v>
      </c>
      <c r="F221" s="157"/>
      <c r="G221" s="1">
        <v>1972</v>
      </c>
      <c r="H221" s="167">
        <v>420</v>
      </c>
      <c r="I221" s="167">
        <v>420</v>
      </c>
      <c r="J221" s="167">
        <v>420</v>
      </c>
      <c r="K221" s="167">
        <v>420</v>
      </c>
      <c r="L221" s="167">
        <v>420</v>
      </c>
      <c r="M221" s="167">
        <v>420</v>
      </c>
      <c r="N221" s="167">
        <v>420</v>
      </c>
      <c r="O221" s="167">
        <v>420</v>
      </c>
      <c r="P221" s="167">
        <v>420</v>
      </c>
      <c r="Q221" s="167">
        <v>420</v>
      </c>
    </row>
    <row r="222" spans="1:17" ht="12.75">
      <c r="A222" s="72" t="s">
        <v>494</v>
      </c>
      <c r="B222" s="72" t="s">
        <v>971</v>
      </c>
      <c r="C222" s="157" t="s">
        <v>47</v>
      </c>
      <c r="D222" s="157" t="s">
        <v>745</v>
      </c>
      <c r="E222" s="72" t="s">
        <v>746</v>
      </c>
      <c r="F222" s="157"/>
      <c r="G222" s="1">
        <v>1974</v>
      </c>
      <c r="H222" s="167">
        <v>420</v>
      </c>
      <c r="I222" s="167">
        <v>420</v>
      </c>
      <c r="J222" s="167">
        <v>420</v>
      </c>
      <c r="K222" s="167">
        <v>420</v>
      </c>
      <c r="L222" s="167">
        <v>420</v>
      </c>
      <c r="M222" s="167">
        <v>420</v>
      </c>
      <c r="N222" s="167">
        <v>420</v>
      </c>
      <c r="O222" s="167">
        <v>420</v>
      </c>
      <c r="P222" s="167">
        <v>420</v>
      </c>
      <c r="Q222" s="167">
        <v>420</v>
      </c>
    </row>
    <row r="223" spans="1:17" ht="12.75">
      <c r="A223" s="72" t="s">
        <v>972</v>
      </c>
      <c r="B223" s="72" t="s">
        <v>1408</v>
      </c>
      <c r="C223" s="157" t="s">
        <v>234</v>
      </c>
      <c r="D223" s="157" t="s">
        <v>728</v>
      </c>
      <c r="E223" s="72" t="s">
        <v>756</v>
      </c>
      <c r="F223" s="157"/>
      <c r="G223" s="1">
        <v>2011</v>
      </c>
      <c r="H223" s="167">
        <v>820</v>
      </c>
      <c r="I223" s="167">
        <v>820</v>
      </c>
      <c r="J223" s="167">
        <v>820</v>
      </c>
      <c r="K223" s="167">
        <v>820</v>
      </c>
      <c r="L223" s="167">
        <v>820</v>
      </c>
      <c r="M223" s="167">
        <v>820</v>
      </c>
      <c r="N223" s="167">
        <v>820</v>
      </c>
      <c r="O223" s="167">
        <v>820</v>
      </c>
      <c r="P223" s="167">
        <v>820</v>
      </c>
      <c r="Q223" s="167">
        <v>820</v>
      </c>
    </row>
    <row r="224" spans="1:17" ht="12.75">
      <c r="A224" s="72" t="s">
        <v>1369</v>
      </c>
      <c r="B224" s="72" t="s">
        <v>1368</v>
      </c>
      <c r="C224" s="157" t="s">
        <v>234</v>
      </c>
      <c r="D224" s="157" t="s">
        <v>728</v>
      </c>
      <c r="E224" s="72" t="s">
        <v>756</v>
      </c>
      <c r="F224" s="157"/>
      <c r="G224" s="1">
        <v>2011</v>
      </c>
      <c r="H224" s="167">
        <v>796</v>
      </c>
      <c r="I224" s="167">
        <v>796</v>
      </c>
      <c r="J224" s="167">
        <v>796</v>
      </c>
      <c r="K224" s="167">
        <v>796</v>
      </c>
      <c r="L224" s="167">
        <v>796</v>
      </c>
      <c r="M224" s="167">
        <v>796</v>
      </c>
      <c r="N224" s="167">
        <v>796</v>
      </c>
      <c r="O224" s="167">
        <v>796</v>
      </c>
      <c r="P224" s="167">
        <v>796</v>
      </c>
      <c r="Q224" s="167">
        <v>796</v>
      </c>
    </row>
    <row r="225" spans="1:19" ht="12.75">
      <c r="A225" s="72" t="s">
        <v>355</v>
      </c>
      <c r="B225" s="72" t="s">
        <v>973</v>
      </c>
      <c r="C225" s="157" t="s">
        <v>218</v>
      </c>
      <c r="D225" s="157" t="s">
        <v>731</v>
      </c>
      <c r="E225" s="72" t="s">
        <v>172</v>
      </c>
      <c r="F225" s="157"/>
      <c r="G225" s="1">
        <v>1993</v>
      </c>
      <c r="H225" s="158">
        <v>4.8</v>
      </c>
      <c r="I225" s="158">
        <v>4.8</v>
      </c>
      <c r="J225" s="158">
        <v>4.8</v>
      </c>
      <c r="K225" s="158">
        <v>4.8</v>
      </c>
      <c r="L225" s="158">
        <v>4.8</v>
      </c>
      <c r="M225" s="158">
        <v>4.8</v>
      </c>
      <c r="N225" s="158">
        <v>4.8</v>
      </c>
      <c r="O225" s="158">
        <v>4.8</v>
      </c>
      <c r="P225" s="158">
        <v>4.8</v>
      </c>
      <c r="Q225" s="158">
        <v>4.8</v>
      </c>
      <c r="S225" s="133"/>
    </row>
    <row r="226" spans="1:17" ht="12.75">
      <c r="A226" s="72" t="s">
        <v>1420</v>
      </c>
      <c r="B226" s="72" t="s">
        <v>974</v>
      </c>
      <c r="C226" s="157" t="s">
        <v>89</v>
      </c>
      <c r="D226" s="157" t="s">
        <v>745</v>
      </c>
      <c r="E226" s="72" t="s">
        <v>786</v>
      </c>
      <c r="F226" s="157"/>
      <c r="G226" s="1">
        <v>2001</v>
      </c>
      <c r="H226" s="167">
        <v>160</v>
      </c>
      <c r="I226" s="167">
        <v>160</v>
      </c>
      <c r="J226" s="167">
        <v>160</v>
      </c>
      <c r="K226" s="167">
        <v>160</v>
      </c>
      <c r="L226" s="167">
        <v>160</v>
      </c>
      <c r="M226" s="167">
        <v>160</v>
      </c>
      <c r="N226" s="167">
        <v>160</v>
      </c>
      <c r="O226" s="167">
        <v>160</v>
      </c>
      <c r="P226" s="167">
        <v>160</v>
      </c>
      <c r="Q226" s="167">
        <v>160</v>
      </c>
    </row>
    <row r="227" spans="1:17" ht="12.75">
      <c r="A227" s="72" t="s">
        <v>1421</v>
      </c>
      <c r="B227" s="72" t="s">
        <v>975</v>
      </c>
      <c r="C227" s="157" t="s">
        <v>89</v>
      </c>
      <c r="D227" s="157" t="s">
        <v>745</v>
      </c>
      <c r="E227" s="72" t="s">
        <v>786</v>
      </c>
      <c r="F227" s="157"/>
      <c r="G227" s="1">
        <v>2001</v>
      </c>
      <c r="H227" s="167">
        <v>155</v>
      </c>
      <c r="I227" s="167">
        <v>155</v>
      </c>
      <c r="J227" s="167">
        <v>155</v>
      </c>
      <c r="K227" s="167">
        <v>155</v>
      </c>
      <c r="L227" s="167">
        <v>155</v>
      </c>
      <c r="M227" s="167">
        <v>155</v>
      </c>
      <c r="N227" s="167">
        <v>155</v>
      </c>
      <c r="O227" s="167">
        <v>155</v>
      </c>
      <c r="P227" s="167">
        <v>155</v>
      </c>
      <c r="Q227" s="167">
        <v>155</v>
      </c>
    </row>
    <row r="228" spans="1:17" ht="12.75">
      <c r="A228" s="72" t="s">
        <v>1422</v>
      </c>
      <c r="B228" s="72" t="s">
        <v>976</v>
      </c>
      <c r="C228" s="157" t="s">
        <v>89</v>
      </c>
      <c r="D228" s="157" t="s">
        <v>745</v>
      </c>
      <c r="E228" s="72" t="s">
        <v>786</v>
      </c>
      <c r="F228" s="157"/>
      <c r="G228" s="1">
        <v>2001</v>
      </c>
      <c r="H228" s="167">
        <v>151</v>
      </c>
      <c r="I228" s="167">
        <v>151</v>
      </c>
      <c r="J228" s="167">
        <v>151</v>
      </c>
      <c r="K228" s="167">
        <v>151</v>
      </c>
      <c r="L228" s="167">
        <v>151</v>
      </c>
      <c r="M228" s="167">
        <v>151</v>
      </c>
      <c r="N228" s="167">
        <v>151</v>
      </c>
      <c r="O228" s="167">
        <v>151</v>
      </c>
      <c r="P228" s="167">
        <v>151</v>
      </c>
      <c r="Q228" s="167">
        <v>151</v>
      </c>
    </row>
    <row r="229" spans="1:17" ht="12.75">
      <c r="A229" s="72" t="s">
        <v>1423</v>
      </c>
      <c r="B229" s="72" t="s">
        <v>977</v>
      </c>
      <c r="C229" s="157" t="s">
        <v>89</v>
      </c>
      <c r="D229" s="157" t="s">
        <v>745</v>
      </c>
      <c r="E229" s="72" t="s">
        <v>786</v>
      </c>
      <c r="F229" s="157"/>
      <c r="G229" s="1">
        <v>2001</v>
      </c>
      <c r="H229" s="167">
        <v>168</v>
      </c>
      <c r="I229" s="167">
        <v>168</v>
      </c>
      <c r="J229" s="167">
        <v>168</v>
      </c>
      <c r="K229" s="167">
        <v>168</v>
      </c>
      <c r="L229" s="167">
        <v>168</v>
      </c>
      <c r="M229" s="167">
        <v>168</v>
      </c>
      <c r="N229" s="167">
        <v>168</v>
      </c>
      <c r="O229" s="167">
        <v>168</v>
      </c>
      <c r="P229" s="167">
        <v>168</v>
      </c>
      <c r="Q229" s="167">
        <v>168</v>
      </c>
    </row>
    <row r="230" spans="1:17" ht="12.75">
      <c r="A230" s="72" t="s">
        <v>1424</v>
      </c>
      <c r="B230" s="72" t="s">
        <v>978</v>
      </c>
      <c r="C230" s="157" t="s">
        <v>89</v>
      </c>
      <c r="D230" s="157" t="s">
        <v>745</v>
      </c>
      <c r="E230" s="72" t="s">
        <v>786</v>
      </c>
      <c r="F230" s="157"/>
      <c r="G230" s="1">
        <v>2001</v>
      </c>
      <c r="H230" s="167">
        <v>216</v>
      </c>
      <c r="I230" s="167">
        <v>216</v>
      </c>
      <c r="J230" s="167">
        <v>216</v>
      </c>
      <c r="K230" s="167">
        <v>216</v>
      </c>
      <c r="L230" s="167">
        <v>216</v>
      </c>
      <c r="M230" s="167">
        <v>216</v>
      </c>
      <c r="N230" s="167">
        <v>216</v>
      </c>
      <c r="O230" s="167">
        <v>216</v>
      </c>
      <c r="P230" s="167">
        <v>216</v>
      </c>
      <c r="Q230" s="167">
        <v>216</v>
      </c>
    </row>
    <row r="231" spans="1:17" ht="12.75">
      <c r="A231" s="72" t="s">
        <v>1425</v>
      </c>
      <c r="B231" s="72" t="s">
        <v>979</v>
      </c>
      <c r="C231" s="157" t="s">
        <v>89</v>
      </c>
      <c r="D231" s="157" t="s">
        <v>745</v>
      </c>
      <c r="E231" s="72" t="s">
        <v>786</v>
      </c>
      <c r="F231" s="157"/>
      <c r="G231" s="1">
        <v>2001</v>
      </c>
      <c r="H231" s="167">
        <v>216</v>
      </c>
      <c r="I231" s="167">
        <v>216</v>
      </c>
      <c r="J231" s="167">
        <v>216</v>
      </c>
      <c r="K231" s="167">
        <v>216</v>
      </c>
      <c r="L231" s="167">
        <v>216</v>
      </c>
      <c r="M231" s="167">
        <v>216</v>
      </c>
      <c r="N231" s="167">
        <v>216</v>
      </c>
      <c r="O231" s="167">
        <v>216</v>
      </c>
      <c r="P231" s="167">
        <v>216</v>
      </c>
      <c r="Q231" s="167">
        <v>216</v>
      </c>
    </row>
    <row r="232" spans="1:17" ht="12.75">
      <c r="A232" s="72" t="s">
        <v>495</v>
      </c>
      <c r="B232" s="72" t="s">
        <v>980</v>
      </c>
      <c r="C232" s="157" t="s">
        <v>267</v>
      </c>
      <c r="D232" s="157" t="s">
        <v>728</v>
      </c>
      <c r="E232" s="72" t="s">
        <v>786</v>
      </c>
      <c r="F232" s="157"/>
      <c r="G232" s="1">
        <v>1986</v>
      </c>
      <c r="H232" s="167">
        <v>650</v>
      </c>
      <c r="I232" s="167">
        <v>650</v>
      </c>
      <c r="J232" s="167">
        <v>650</v>
      </c>
      <c r="K232" s="167">
        <v>650</v>
      </c>
      <c r="L232" s="167">
        <v>650</v>
      </c>
      <c r="M232" s="167">
        <v>650</v>
      </c>
      <c r="N232" s="167">
        <v>650</v>
      </c>
      <c r="O232" s="167">
        <v>650</v>
      </c>
      <c r="P232" s="167">
        <v>650</v>
      </c>
      <c r="Q232" s="167">
        <v>650</v>
      </c>
    </row>
    <row r="233" spans="1:17" ht="12.75">
      <c r="A233" s="72" t="s">
        <v>648</v>
      </c>
      <c r="B233" s="72" t="s">
        <v>981</v>
      </c>
      <c r="C233" s="157" t="s">
        <v>195</v>
      </c>
      <c r="D233" s="157" t="s">
        <v>745</v>
      </c>
      <c r="E233" s="72" t="s">
        <v>756</v>
      </c>
      <c r="F233" s="157"/>
      <c r="G233" s="1">
        <v>1989</v>
      </c>
      <c r="H233" s="167">
        <v>87</v>
      </c>
      <c r="I233" s="167">
        <v>87</v>
      </c>
      <c r="J233" s="167">
        <v>87</v>
      </c>
      <c r="K233" s="167">
        <v>87</v>
      </c>
      <c r="L233" s="167">
        <v>87</v>
      </c>
      <c r="M233" s="167">
        <v>87</v>
      </c>
      <c r="N233" s="167">
        <v>87</v>
      </c>
      <c r="O233" s="167">
        <v>87</v>
      </c>
      <c r="P233" s="167">
        <v>87</v>
      </c>
      <c r="Q233" s="167">
        <v>87</v>
      </c>
    </row>
    <row r="234" spans="1:17" ht="12.75">
      <c r="A234" s="72" t="s">
        <v>649</v>
      </c>
      <c r="B234" s="72" t="s">
        <v>982</v>
      </c>
      <c r="C234" s="157" t="s">
        <v>195</v>
      </c>
      <c r="D234" s="157" t="s">
        <v>745</v>
      </c>
      <c r="E234" s="72" t="s">
        <v>756</v>
      </c>
      <c r="F234" s="157"/>
      <c r="G234" s="1">
        <v>1989</v>
      </c>
      <c r="H234" s="167">
        <v>87</v>
      </c>
      <c r="I234" s="167">
        <v>87</v>
      </c>
      <c r="J234" s="167">
        <v>87</v>
      </c>
      <c r="K234" s="167">
        <v>87</v>
      </c>
      <c r="L234" s="167">
        <v>87</v>
      </c>
      <c r="M234" s="167">
        <v>87</v>
      </c>
      <c r="N234" s="167">
        <v>87</v>
      </c>
      <c r="O234" s="167">
        <v>87</v>
      </c>
      <c r="P234" s="167">
        <v>87</v>
      </c>
      <c r="Q234" s="167">
        <v>87</v>
      </c>
    </row>
    <row r="235" spans="1:17" ht="12.75">
      <c r="A235" s="72" t="s">
        <v>650</v>
      </c>
      <c r="B235" s="72" t="s">
        <v>983</v>
      </c>
      <c r="C235" s="157" t="s">
        <v>195</v>
      </c>
      <c r="D235" s="157" t="s">
        <v>745</v>
      </c>
      <c r="E235" s="72" t="s">
        <v>756</v>
      </c>
      <c r="F235" s="157"/>
      <c r="G235" s="1">
        <v>1990</v>
      </c>
      <c r="H235" s="167">
        <v>89</v>
      </c>
      <c r="I235" s="167">
        <v>89</v>
      </c>
      <c r="J235" s="167">
        <v>89</v>
      </c>
      <c r="K235" s="167">
        <v>89</v>
      </c>
      <c r="L235" s="167">
        <v>89</v>
      </c>
      <c r="M235" s="167">
        <v>89</v>
      </c>
      <c r="N235" s="167">
        <v>89</v>
      </c>
      <c r="O235" s="167">
        <v>89</v>
      </c>
      <c r="P235" s="167">
        <v>89</v>
      </c>
      <c r="Q235" s="167">
        <v>89</v>
      </c>
    </row>
    <row r="236" spans="1:17" ht="12.75">
      <c r="A236" s="72" t="s">
        <v>1389</v>
      </c>
      <c r="B236" s="72" t="s">
        <v>1419</v>
      </c>
      <c r="C236" s="157" t="s">
        <v>164</v>
      </c>
      <c r="D236" s="157" t="s">
        <v>745</v>
      </c>
      <c r="E236" s="72" t="s">
        <v>172</v>
      </c>
      <c r="F236" s="157"/>
      <c r="G236" s="1">
        <v>2000</v>
      </c>
      <c r="H236" s="167">
        <v>177</v>
      </c>
      <c r="I236" s="167">
        <v>177</v>
      </c>
      <c r="J236" s="167">
        <v>177</v>
      </c>
      <c r="K236" s="167">
        <v>177</v>
      </c>
      <c r="L236" s="167">
        <v>177</v>
      </c>
      <c r="M236" s="167">
        <v>177</v>
      </c>
      <c r="N236" s="167">
        <v>177</v>
      </c>
      <c r="O236" s="167">
        <v>177</v>
      </c>
      <c r="P236" s="167">
        <v>177</v>
      </c>
      <c r="Q236" s="167">
        <v>177</v>
      </c>
    </row>
    <row r="237" spans="1:17" ht="12.75">
      <c r="A237" s="72" t="s">
        <v>1389</v>
      </c>
      <c r="B237" s="72" t="s">
        <v>1417</v>
      </c>
      <c r="C237" s="157" t="s">
        <v>164</v>
      </c>
      <c r="D237" s="157" t="s">
        <v>745</v>
      </c>
      <c r="E237" s="72" t="s">
        <v>172</v>
      </c>
      <c r="F237" s="157"/>
      <c r="G237" s="1">
        <v>2000</v>
      </c>
      <c r="H237" s="167">
        <v>185</v>
      </c>
      <c r="I237" s="167">
        <v>185</v>
      </c>
      <c r="J237" s="167">
        <v>185</v>
      </c>
      <c r="K237" s="167">
        <v>185</v>
      </c>
      <c r="L237" s="167">
        <v>185</v>
      </c>
      <c r="M237" s="167">
        <v>185</v>
      </c>
      <c r="N237" s="167">
        <v>185</v>
      </c>
      <c r="O237" s="167">
        <v>185</v>
      </c>
      <c r="P237" s="167">
        <v>185</v>
      </c>
      <c r="Q237" s="167">
        <v>185</v>
      </c>
    </row>
    <row r="238" spans="1:17" ht="12.75">
      <c r="A238" s="72" t="s">
        <v>1389</v>
      </c>
      <c r="B238" s="72" t="s">
        <v>1418</v>
      </c>
      <c r="C238" s="157" t="s">
        <v>164</v>
      </c>
      <c r="D238" s="157" t="s">
        <v>745</v>
      </c>
      <c r="E238" s="72" t="s">
        <v>172</v>
      </c>
      <c r="F238" s="157"/>
      <c r="G238" s="1">
        <v>2000</v>
      </c>
      <c r="H238" s="167">
        <v>185</v>
      </c>
      <c r="I238" s="167">
        <v>185</v>
      </c>
      <c r="J238" s="167">
        <v>185</v>
      </c>
      <c r="K238" s="167">
        <v>185</v>
      </c>
      <c r="L238" s="167">
        <v>185</v>
      </c>
      <c r="M238" s="167">
        <v>185</v>
      </c>
      <c r="N238" s="167">
        <v>185</v>
      </c>
      <c r="O238" s="167">
        <v>185</v>
      </c>
      <c r="P238" s="167">
        <v>185</v>
      </c>
      <c r="Q238" s="167">
        <v>185</v>
      </c>
    </row>
    <row r="239" spans="1:17" ht="12.75">
      <c r="A239" s="72" t="s">
        <v>496</v>
      </c>
      <c r="B239" s="72" t="s">
        <v>984</v>
      </c>
      <c r="C239" s="157" t="s">
        <v>152</v>
      </c>
      <c r="D239" s="157" t="s">
        <v>745</v>
      </c>
      <c r="E239" s="72" t="s">
        <v>746</v>
      </c>
      <c r="F239" s="157"/>
      <c r="G239" s="1">
        <v>1961</v>
      </c>
      <c r="H239" s="167">
        <v>25</v>
      </c>
      <c r="I239" s="167">
        <v>25</v>
      </c>
      <c r="J239" s="167">
        <v>25</v>
      </c>
      <c r="K239" s="167">
        <v>25</v>
      </c>
      <c r="L239" s="167">
        <v>25</v>
      </c>
      <c r="M239" s="167">
        <v>25</v>
      </c>
      <c r="N239" s="167">
        <v>25</v>
      </c>
      <c r="O239" s="167">
        <v>25</v>
      </c>
      <c r="P239" s="167">
        <v>25</v>
      </c>
      <c r="Q239" s="167">
        <v>25</v>
      </c>
    </row>
    <row r="240" spans="1:17" ht="12.75">
      <c r="A240" s="72" t="s">
        <v>497</v>
      </c>
      <c r="B240" s="72" t="s">
        <v>985</v>
      </c>
      <c r="C240" s="157" t="s">
        <v>152</v>
      </c>
      <c r="D240" s="157" t="s">
        <v>745</v>
      </c>
      <c r="E240" s="72" t="s">
        <v>746</v>
      </c>
      <c r="F240" s="157"/>
      <c r="G240" s="1">
        <v>1961</v>
      </c>
      <c r="H240" s="167">
        <v>25</v>
      </c>
      <c r="I240" s="167">
        <v>25</v>
      </c>
      <c r="J240" s="167">
        <v>25</v>
      </c>
      <c r="K240" s="167">
        <v>25</v>
      </c>
      <c r="L240" s="167">
        <v>25</v>
      </c>
      <c r="M240" s="167">
        <v>25</v>
      </c>
      <c r="N240" s="167">
        <v>25</v>
      </c>
      <c r="O240" s="167">
        <v>25</v>
      </c>
      <c r="P240" s="167">
        <v>25</v>
      </c>
      <c r="Q240" s="167">
        <v>25</v>
      </c>
    </row>
    <row r="241" spans="1:17" ht="12.75">
      <c r="A241" s="72" t="s">
        <v>498</v>
      </c>
      <c r="B241" s="72" t="s">
        <v>986</v>
      </c>
      <c r="C241" s="157" t="s">
        <v>152</v>
      </c>
      <c r="D241" s="157" t="s">
        <v>745</v>
      </c>
      <c r="E241" s="72" t="s">
        <v>746</v>
      </c>
      <c r="F241" s="157"/>
      <c r="G241" s="1">
        <v>1961</v>
      </c>
      <c r="H241" s="167">
        <v>25</v>
      </c>
      <c r="I241" s="167">
        <v>25</v>
      </c>
      <c r="J241" s="167">
        <v>25</v>
      </c>
      <c r="K241" s="167">
        <v>25</v>
      </c>
      <c r="L241" s="167">
        <v>25</v>
      </c>
      <c r="M241" s="167">
        <v>25</v>
      </c>
      <c r="N241" s="167">
        <v>25</v>
      </c>
      <c r="O241" s="167">
        <v>25</v>
      </c>
      <c r="P241" s="167">
        <v>25</v>
      </c>
      <c r="Q241" s="167">
        <v>25</v>
      </c>
    </row>
    <row r="242" spans="1:17" ht="12.75">
      <c r="A242" s="72" t="s">
        <v>987</v>
      </c>
      <c r="B242" s="72" t="s">
        <v>988</v>
      </c>
      <c r="C242" s="157" t="s">
        <v>152</v>
      </c>
      <c r="D242" s="157" t="s">
        <v>745</v>
      </c>
      <c r="E242" s="72" t="s">
        <v>746</v>
      </c>
      <c r="F242" s="157"/>
      <c r="G242" s="1">
        <v>2010</v>
      </c>
      <c r="H242" s="167">
        <v>8.44</v>
      </c>
      <c r="I242" s="167">
        <v>8.44</v>
      </c>
      <c r="J242" s="167">
        <v>8.44</v>
      </c>
      <c r="K242" s="167">
        <v>8.44</v>
      </c>
      <c r="L242" s="167">
        <v>8.44</v>
      </c>
      <c r="M242" s="167">
        <v>8.44</v>
      </c>
      <c r="N242" s="167">
        <v>8.44</v>
      </c>
      <c r="O242" s="167">
        <v>8.44</v>
      </c>
      <c r="P242" s="167">
        <v>8.44</v>
      </c>
      <c r="Q242" s="167">
        <v>8.44</v>
      </c>
    </row>
    <row r="243" spans="1:17" ht="12.75">
      <c r="A243" s="72" t="s">
        <v>987</v>
      </c>
      <c r="B243" s="72" t="s">
        <v>997</v>
      </c>
      <c r="C243" s="157" t="s">
        <v>152</v>
      </c>
      <c r="D243" s="157" t="s">
        <v>745</v>
      </c>
      <c r="E243" s="72" t="s">
        <v>746</v>
      </c>
      <c r="F243" s="157"/>
      <c r="G243" s="1">
        <v>2010</v>
      </c>
      <c r="H243" s="167">
        <v>8.44</v>
      </c>
      <c r="I243" s="167">
        <v>8.44</v>
      </c>
      <c r="J243" s="167">
        <v>8.44</v>
      </c>
      <c r="K243" s="167">
        <v>8.44</v>
      </c>
      <c r="L243" s="167">
        <v>8.44</v>
      </c>
      <c r="M243" s="167">
        <v>8.44</v>
      </c>
      <c r="N243" s="167">
        <v>8.44</v>
      </c>
      <c r="O243" s="167">
        <v>8.44</v>
      </c>
      <c r="P243" s="167">
        <v>8.44</v>
      </c>
      <c r="Q243" s="167">
        <v>8.44</v>
      </c>
    </row>
    <row r="244" spans="1:17" ht="12.75">
      <c r="A244" s="72" t="s">
        <v>987</v>
      </c>
      <c r="B244" s="72" t="s">
        <v>998</v>
      </c>
      <c r="C244" s="157" t="s">
        <v>152</v>
      </c>
      <c r="D244" s="157" t="s">
        <v>745</v>
      </c>
      <c r="E244" s="72" t="s">
        <v>746</v>
      </c>
      <c r="F244" s="157"/>
      <c r="G244" s="1">
        <v>2010</v>
      </c>
      <c r="H244" s="167">
        <v>8.44</v>
      </c>
      <c r="I244" s="167">
        <v>8.44</v>
      </c>
      <c r="J244" s="167">
        <v>8.44</v>
      </c>
      <c r="K244" s="167">
        <v>8.44</v>
      </c>
      <c r="L244" s="167">
        <v>8.44</v>
      </c>
      <c r="M244" s="167">
        <v>8.44</v>
      </c>
      <c r="N244" s="167">
        <v>8.44</v>
      </c>
      <c r="O244" s="167">
        <v>8.44</v>
      </c>
      <c r="P244" s="167">
        <v>8.44</v>
      </c>
      <c r="Q244" s="167">
        <v>8.44</v>
      </c>
    </row>
    <row r="245" spans="1:17" ht="12.75">
      <c r="A245" s="72" t="s">
        <v>987</v>
      </c>
      <c r="B245" s="72" t="s">
        <v>999</v>
      </c>
      <c r="C245" s="157" t="s">
        <v>152</v>
      </c>
      <c r="D245" s="157" t="s">
        <v>745</v>
      </c>
      <c r="E245" s="72" t="s">
        <v>746</v>
      </c>
      <c r="F245" s="157"/>
      <c r="G245" s="1">
        <v>2010</v>
      </c>
      <c r="H245" s="167">
        <v>8.44</v>
      </c>
      <c r="I245" s="167">
        <v>8.44</v>
      </c>
      <c r="J245" s="167">
        <v>8.44</v>
      </c>
      <c r="K245" s="167">
        <v>8.44</v>
      </c>
      <c r="L245" s="167">
        <v>8.44</v>
      </c>
      <c r="M245" s="167">
        <v>8.44</v>
      </c>
      <c r="N245" s="167">
        <v>8.44</v>
      </c>
      <c r="O245" s="167">
        <v>8.44</v>
      </c>
      <c r="P245" s="167">
        <v>8.44</v>
      </c>
      <c r="Q245" s="167">
        <v>8.44</v>
      </c>
    </row>
    <row r="246" spans="1:17" ht="12.75">
      <c r="A246" s="72" t="s">
        <v>987</v>
      </c>
      <c r="B246" s="72" t="s">
        <v>1000</v>
      </c>
      <c r="C246" s="157" t="s">
        <v>152</v>
      </c>
      <c r="D246" s="157" t="s">
        <v>745</v>
      </c>
      <c r="E246" s="72" t="s">
        <v>746</v>
      </c>
      <c r="F246" s="157"/>
      <c r="G246" s="1">
        <v>2010</v>
      </c>
      <c r="H246" s="167">
        <v>8.44</v>
      </c>
      <c r="I246" s="167">
        <v>8.44</v>
      </c>
      <c r="J246" s="167">
        <v>8.44</v>
      </c>
      <c r="K246" s="167">
        <v>8.44</v>
      </c>
      <c r="L246" s="167">
        <v>8.44</v>
      </c>
      <c r="M246" s="167">
        <v>8.44</v>
      </c>
      <c r="N246" s="167">
        <v>8.44</v>
      </c>
      <c r="O246" s="167">
        <v>8.44</v>
      </c>
      <c r="P246" s="167">
        <v>8.44</v>
      </c>
      <c r="Q246" s="167">
        <v>8.44</v>
      </c>
    </row>
    <row r="247" spans="1:17" ht="12.75">
      <c r="A247" s="72" t="s">
        <v>987</v>
      </c>
      <c r="B247" s="72" t="s">
        <v>1001</v>
      </c>
      <c r="C247" s="157" t="s">
        <v>152</v>
      </c>
      <c r="D247" s="157" t="s">
        <v>745</v>
      </c>
      <c r="E247" s="72" t="s">
        <v>746</v>
      </c>
      <c r="F247" s="157"/>
      <c r="G247" s="1">
        <v>2010</v>
      </c>
      <c r="H247" s="167">
        <v>8.44</v>
      </c>
      <c r="I247" s="167">
        <v>8.44</v>
      </c>
      <c r="J247" s="167">
        <v>8.44</v>
      </c>
      <c r="K247" s="167">
        <v>8.44</v>
      </c>
      <c r="L247" s="167">
        <v>8.44</v>
      </c>
      <c r="M247" s="167">
        <v>8.44</v>
      </c>
      <c r="N247" s="167">
        <v>8.44</v>
      </c>
      <c r="O247" s="167">
        <v>8.44</v>
      </c>
      <c r="P247" s="167">
        <v>8.44</v>
      </c>
      <c r="Q247" s="167">
        <v>8.44</v>
      </c>
    </row>
    <row r="248" spans="1:17" ht="12.75">
      <c r="A248" s="72" t="s">
        <v>987</v>
      </c>
      <c r="B248" s="72" t="s">
        <v>1002</v>
      </c>
      <c r="C248" s="157" t="s">
        <v>152</v>
      </c>
      <c r="D248" s="157" t="s">
        <v>745</v>
      </c>
      <c r="E248" s="72" t="s">
        <v>746</v>
      </c>
      <c r="F248" s="157"/>
      <c r="G248" s="1">
        <v>2010</v>
      </c>
      <c r="H248" s="167">
        <v>8.44</v>
      </c>
      <c r="I248" s="167">
        <v>8.44</v>
      </c>
      <c r="J248" s="167">
        <v>8.44</v>
      </c>
      <c r="K248" s="167">
        <v>8.44</v>
      </c>
      <c r="L248" s="167">
        <v>8.44</v>
      </c>
      <c r="M248" s="167">
        <v>8.44</v>
      </c>
      <c r="N248" s="167">
        <v>8.44</v>
      </c>
      <c r="O248" s="167">
        <v>8.44</v>
      </c>
      <c r="P248" s="167">
        <v>8.44</v>
      </c>
      <c r="Q248" s="167">
        <v>8.44</v>
      </c>
    </row>
    <row r="249" spans="1:17" ht="12.75">
      <c r="A249" s="72" t="s">
        <v>987</v>
      </c>
      <c r="B249" s="72" t="s">
        <v>1003</v>
      </c>
      <c r="C249" s="157" t="s">
        <v>152</v>
      </c>
      <c r="D249" s="157" t="s">
        <v>745</v>
      </c>
      <c r="E249" s="72" t="s">
        <v>746</v>
      </c>
      <c r="F249" s="157"/>
      <c r="G249" s="1">
        <v>2010</v>
      </c>
      <c r="H249" s="167">
        <v>8.44</v>
      </c>
      <c r="I249" s="167">
        <v>8.44</v>
      </c>
      <c r="J249" s="167">
        <v>8.44</v>
      </c>
      <c r="K249" s="167">
        <v>8.44</v>
      </c>
      <c r="L249" s="167">
        <v>8.44</v>
      </c>
      <c r="M249" s="167">
        <v>8.44</v>
      </c>
      <c r="N249" s="167">
        <v>8.44</v>
      </c>
      <c r="O249" s="167">
        <v>8.44</v>
      </c>
      <c r="P249" s="167">
        <v>8.44</v>
      </c>
      <c r="Q249" s="167">
        <v>8.44</v>
      </c>
    </row>
    <row r="250" spans="1:17" ht="12.75">
      <c r="A250" s="72" t="s">
        <v>987</v>
      </c>
      <c r="B250" s="72" t="s">
        <v>1004</v>
      </c>
      <c r="C250" s="157" t="s">
        <v>152</v>
      </c>
      <c r="D250" s="157" t="s">
        <v>745</v>
      </c>
      <c r="E250" s="72" t="s">
        <v>746</v>
      </c>
      <c r="F250" s="157"/>
      <c r="G250" s="1">
        <v>2010</v>
      </c>
      <c r="H250" s="167">
        <v>8.44</v>
      </c>
      <c r="I250" s="167">
        <v>8.44</v>
      </c>
      <c r="J250" s="167">
        <v>8.44</v>
      </c>
      <c r="K250" s="167">
        <v>8.44</v>
      </c>
      <c r="L250" s="167">
        <v>8.44</v>
      </c>
      <c r="M250" s="167">
        <v>8.44</v>
      </c>
      <c r="N250" s="167">
        <v>8.44</v>
      </c>
      <c r="O250" s="167">
        <v>8.44</v>
      </c>
      <c r="P250" s="167">
        <v>8.44</v>
      </c>
      <c r="Q250" s="167">
        <v>8.44</v>
      </c>
    </row>
    <row r="251" spans="1:17" ht="12.75">
      <c r="A251" s="72" t="s">
        <v>987</v>
      </c>
      <c r="B251" s="72" t="s">
        <v>1005</v>
      </c>
      <c r="C251" s="157" t="s">
        <v>152</v>
      </c>
      <c r="D251" s="157" t="s">
        <v>745</v>
      </c>
      <c r="E251" s="72" t="s">
        <v>746</v>
      </c>
      <c r="F251" s="157"/>
      <c r="G251" s="1">
        <v>2010</v>
      </c>
      <c r="H251" s="167">
        <v>8.44</v>
      </c>
      <c r="I251" s="167">
        <v>8.44</v>
      </c>
      <c r="J251" s="167">
        <v>8.44</v>
      </c>
      <c r="K251" s="167">
        <v>8.44</v>
      </c>
      <c r="L251" s="167">
        <v>8.44</v>
      </c>
      <c r="M251" s="167">
        <v>8.44</v>
      </c>
      <c r="N251" s="167">
        <v>8.44</v>
      </c>
      <c r="O251" s="167">
        <v>8.44</v>
      </c>
      <c r="P251" s="167">
        <v>8.44</v>
      </c>
      <c r="Q251" s="167">
        <v>8.44</v>
      </c>
    </row>
    <row r="252" spans="1:17" ht="12.75">
      <c r="A252" s="72" t="s">
        <v>987</v>
      </c>
      <c r="B252" s="72" t="s">
        <v>1358</v>
      </c>
      <c r="C252" s="157" t="s">
        <v>152</v>
      </c>
      <c r="D252" s="157" t="s">
        <v>745</v>
      </c>
      <c r="E252" s="72" t="s">
        <v>746</v>
      </c>
      <c r="F252" s="157"/>
      <c r="G252" s="1">
        <v>2010</v>
      </c>
      <c r="H252" s="167">
        <v>8.44</v>
      </c>
      <c r="I252" s="167">
        <v>8.44</v>
      </c>
      <c r="J252" s="167">
        <v>8.44</v>
      </c>
      <c r="K252" s="167">
        <v>8.44</v>
      </c>
      <c r="L252" s="167">
        <v>8.44</v>
      </c>
      <c r="M252" s="167">
        <v>8.44</v>
      </c>
      <c r="N252" s="167">
        <v>8.44</v>
      </c>
      <c r="O252" s="167">
        <v>8.44</v>
      </c>
      <c r="P252" s="167">
        <v>8.44</v>
      </c>
      <c r="Q252" s="167">
        <v>8.44</v>
      </c>
    </row>
    <row r="253" spans="1:17" ht="12.75">
      <c r="A253" s="72" t="s">
        <v>987</v>
      </c>
      <c r="B253" s="72" t="s">
        <v>989</v>
      </c>
      <c r="C253" s="157" t="s">
        <v>152</v>
      </c>
      <c r="D253" s="157" t="s">
        <v>745</v>
      </c>
      <c r="E253" s="72" t="s">
        <v>746</v>
      </c>
      <c r="F253" s="157"/>
      <c r="G253" s="1">
        <v>2010</v>
      </c>
      <c r="H253" s="167">
        <v>8.44</v>
      </c>
      <c r="I253" s="167">
        <v>8.44</v>
      </c>
      <c r="J253" s="167">
        <v>8.44</v>
      </c>
      <c r="K253" s="167">
        <v>8.44</v>
      </c>
      <c r="L253" s="167">
        <v>8.44</v>
      </c>
      <c r="M253" s="167">
        <v>8.44</v>
      </c>
      <c r="N253" s="167">
        <v>8.44</v>
      </c>
      <c r="O253" s="167">
        <v>8.44</v>
      </c>
      <c r="P253" s="167">
        <v>8.44</v>
      </c>
      <c r="Q253" s="167">
        <v>8.44</v>
      </c>
    </row>
    <row r="254" spans="1:17" ht="12.75">
      <c r="A254" s="72" t="s">
        <v>987</v>
      </c>
      <c r="B254" s="72" t="s">
        <v>1359</v>
      </c>
      <c r="C254" s="157" t="s">
        <v>152</v>
      </c>
      <c r="D254" s="157" t="s">
        <v>745</v>
      </c>
      <c r="E254" s="72" t="s">
        <v>746</v>
      </c>
      <c r="F254" s="157"/>
      <c r="G254" s="1">
        <v>2010</v>
      </c>
      <c r="H254" s="167">
        <v>8.44</v>
      </c>
      <c r="I254" s="167">
        <v>8.44</v>
      </c>
      <c r="J254" s="167">
        <v>8.44</v>
      </c>
      <c r="K254" s="167">
        <v>8.44</v>
      </c>
      <c r="L254" s="167">
        <v>8.44</v>
      </c>
      <c r="M254" s="167">
        <v>8.44</v>
      </c>
      <c r="N254" s="167">
        <v>8.44</v>
      </c>
      <c r="O254" s="167">
        <v>8.44</v>
      </c>
      <c r="P254" s="167">
        <v>8.44</v>
      </c>
      <c r="Q254" s="167">
        <v>8.44</v>
      </c>
    </row>
    <row r="255" spans="1:17" ht="12.75">
      <c r="A255" s="72" t="s">
        <v>987</v>
      </c>
      <c r="B255" s="72" t="s">
        <v>1360</v>
      </c>
      <c r="C255" s="157" t="s">
        <v>152</v>
      </c>
      <c r="D255" s="157" t="s">
        <v>745</v>
      </c>
      <c r="E255" s="72" t="s">
        <v>746</v>
      </c>
      <c r="F255" s="157"/>
      <c r="G255" s="1">
        <v>2010</v>
      </c>
      <c r="H255" s="167">
        <v>8.44</v>
      </c>
      <c r="I255" s="167">
        <v>8.44</v>
      </c>
      <c r="J255" s="167">
        <v>8.44</v>
      </c>
      <c r="K255" s="167">
        <v>8.44</v>
      </c>
      <c r="L255" s="167">
        <v>8.44</v>
      </c>
      <c r="M255" s="167">
        <v>8.44</v>
      </c>
      <c r="N255" s="167">
        <v>8.44</v>
      </c>
      <c r="O255" s="167">
        <v>8.44</v>
      </c>
      <c r="P255" s="167">
        <v>8.44</v>
      </c>
      <c r="Q255" s="167">
        <v>8.44</v>
      </c>
    </row>
    <row r="256" spans="1:17" ht="12.75">
      <c r="A256" s="72" t="s">
        <v>987</v>
      </c>
      <c r="B256" s="72" t="s">
        <v>1361</v>
      </c>
      <c r="C256" s="157" t="s">
        <v>152</v>
      </c>
      <c r="D256" s="157" t="s">
        <v>745</v>
      </c>
      <c r="E256" s="72" t="s">
        <v>746</v>
      </c>
      <c r="F256" s="157"/>
      <c r="G256" s="1">
        <v>2010</v>
      </c>
      <c r="H256" s="167">
        <v>8.44</v>
      </c>
      <c r="I256" s="167">
        <v>8.44</v>
      </c>
      <c r="J256" s="167">
        <v>8.44</v>
      </c>
      <c r="K256" s="167">
        <v>8.44</v>
      </c>
      <c r="L256" s="167">
        <v>8.44</v>
      </c>
      <c r="M256" s="167">
        <v>8.44</v>
      </c>
      <c r="N256" s="167">
        <v>8.44</v>
      </c>
      <c r="O256" s="167">
        <v>8.44</v>
      </c>
      <c r="P256" s="167">
        <v>8.44</v>
      </c>
      <c r="Q256" s="167">
        <v>8.44</v>
      </c>
    </row>
    <row r="257" spans="1:17" ht="12.75">
      <c r="A257" s="72" t="s">
        <v>987</v>
      </c>
      <c r="B257" s="72" t="s">
        <v>1362</v>
      </c>
      <c r="C257" s="157" t="s">
        <v>152</v>
      </c>
      <c r="D257" s="157" t="s">
        <v>745</v>
      </c>
      <c r="E257" s="72" t="s">
        <v>746</v>
      </c>
      <c r="F257" s="157"/>
      <c r="G257" s="1">
        <v>2010</v>
      </c>
      <c r="H257" s="167">
        <v>8.44</v>
      </c>
      <c r="I257" s="167">
        <v>8.44</v>
      </c>
      <c r="J257" s="167">
        <v>8.44</v>
      </c>
      <c r="K257" s="167">
        <v>8.44</v>
      </c>
      <c r="L257" s="167">
        <v>8.44</v>
      </c>
      <c r="M257" s="167">
        <v>8.44</v>
      </c>
      <c r="N257" s="167">
        <v>8.44</v>
      </c>
      <c r="O257" s="167">
        <v>8.44</v>
      </c>
      <c r="P257" s="167">
        <v>8.44</v>
      </c>
      <c r="Q257" s="167">
        <v>8.44</v>
      </c>
    </row>
    <row r="258" spans="1:17" ht="12.75">
      <c r="A258" s="72" t="s">
        <v>987</v>
      </c>
      <c r="B258" s="72" t="s">
        <v>1363</v>
      </c>
      <c r="C258" s="157" t="s">
        <v>152</v>
      </c>
      <c r="D258" s="157" t="s">
        <v>745</v>
      </c>
      <c r="E258" s="72" t="s">
        <v>746</v>
      </c>
      <c r="F258" s="157"/>
      <c r="G258" s="1">
        <v>2010</v>
      </c>
      <c r="H258" s="167">
        <v>8.44</v>
      </c>
      <c r="I258" s="167">
        <v>8.44</v>
      </c>
      <c r="J258" s="167">
        <v>8.44</v>
      </c>
      <c r="K258" s="167">
        <v>8.44</v>
      </c>
      <c r="L258" s="167">
        <v>8.44</v>
      </c>
      <c r="M258" s="167">
        <v>8.44</v>
      </c>
      <c r="N258" s="167">
        <v>8.44</v>
      </c>
      <c r="O258" s="167">
        <v>8.44</v>
      </c>
      <c r="P258" s="167">
        <v>8.44</v>
      </c>
      <c r="Q258" s="167">
        <v>8.44</v>
      </c>
    </row>
    <row r="259" spans="1:17" ht="12.75">
      <c r="A259" s="72" t="s">
        <v>987</v>
      </c>
      <c r="B259" s="72" t="s">
        <v>990</v>
      </c>
      <c r="C259" s="157" t="s">
        <v>152</v>
      </c>
      <c r="D259" s="157" t="s">
        <v>745</v>
      </c>
      <c r="E259" s="72" t="s">
        <v>746</v>
      </c>
      <c r="F259" s="157"/>
      <c r="G259" s="1">
        <v>2010</v>
      </c>
      <c r="H259" s="167">
        <v>8.44</v>
      </c>
      <c r="I259" s="167">
        <v>8.44</v>
      </c>
      <c r="J259" s="167">
        <v>8.44</v>
      </c>
      <c r="K259" s="167">
        <v>8.44</v>
      </c>
      <c r="L259" s="167">
        <v>8.44</v>
      </c>
      <c r="M259" s="167">
        <v>8.44</v>
      </c>
      <c r="N259" s="167">
        <v>8.44</v>
      </c>
      <c r="O259" s="167">
        <v>8.44</v>
      </c>
      <c r="P259" s="167">
        <v>8.44</v>
      </c>
      <c r="Q259" s="167">
        <v>8.44</v>
      </c>
    </row>
    <row r="260" spans="1:17" ht="12.75">
      <c r="A260" s="72" t="s">
        <v>987</v>
      </c>
      <c r="B260" s="72" t="s">
        <v>991</v>
      </c>
      <c r="C260" s="157" t="s">
        <v>152</v>
      </c>
      <c r="D260" s="157" t="s">
        <v>745</v>
      </c>
      <c r="E260" s="72" t="s">
        <v>746</v>
      </c>
      <c r="F260" s="157"/>
      <c r="G260" s="1">
        <v>2010</v>
      </c>
      <c r="H260" s="167">
        <v>8.44</v>
      </c>
      <c r="I260" s="167">
        <v>8.44</v>
      </c>
      <c r="J260" s="167">
        <v>8.44</v>
      </c>
      <c r="K260" s="167">
        <v>8.44</v>
      </c>
      <c r="L260" s="167">
        <v>8.44</v>
      </c>
      <c r="M260" s="167">
        <v>8.44</v>
      </c>
      <c r="N260" s="167">
        <v>8.44</v>
      </c>
      <c r="O260" s="167">
        <v>8.44</v>
      </c>
      <c r="P260" s="167">
        <v>8.44</v>
      </c>
      <c r="Q260" s="167">
        <v>8.44</v>
      </c>
    </row>
    <row r="261" spans="1:17" ht="12.75">
      <c r="A261" s="72" t="s">
        <v>987</v>
      </c>
      <c r="B261" s="72" t="s">
        <v>992</v>
      </c>
      <c r="C261" s="157" t="s">
        <v>152</v>
      </c>
      <c r="D261" s="157" t="s">
        <v>745</v>
      </c>
      <c r="E261" s="72" t="s">
        <v>746</v>
      </c>
      <c r="F261" s="157"/>
      <c r="G261" s="1">
        <v>2010</v>
      </c>
      <c r="H261" s="167">
        <v>8.44</v>
      </c>
      <c r="I261" s="167">
        <v>8.44</v>
      </c>
      <c r="J261" s="167">
        <v>8.44</v>
      </c>
      <c r="K261" s="167">
        <v>8.44</v>
      </c>
      <c r="L261" s="167">
        <v>8.44</v>
      </c>
      <c r="M261" s="167">
        <v>8.44</v>
      </c>
      <c r="N261" s="167">
        <v>8.44</v>
      </c>
      <c r="O261" s="167">
        <v>8.44</v>
      </c>
      <c r="P261" s="167">
        <v>8.44</v>
      </c>
      <c r="Q261" s="167">
        <v>8.44</v>
      </c>
    </row>
    <row r="262" spans="1:17" ht="12.75">
      <c r="A262" s="72" t="s">
        <v>987</v>
      </c>
      <c r="B262" s="72" t="s">
        <v>993</v>
      </c>
      <c r="C262" s="157" t="s">
        <v>152</v>
      </c>
      <c r="D262" s="157" t="s">
        <v>745</v>
      </c>
      <c r="E262" s="72" t="s">
        <v>746</v>
      </c>
      <c r="F262" s="157"/>
      <c r="G262" s="1">
        <v>2010</v>
      </c>
      <c r="H262" s="167">
        <v>8.44</v>
      </c>
      <c r="I262" s="167">
        <v>8.44</v>
      </c>
      <c r="J262" s="167">
        <v>8.44</v>
      </c>
      <c r="K262" s="167">
        <v>8.44</v>
      </c>
      <c r="L262" s="167">
        <v>8.44</v>
      </c>
      <c r="M262" s="167">
        <v>8.44</v>
      </c>
      <c r="N262" s="167">
        <v>8.44</v>
      </c>
      <c r="O262" s="167">
        <v>8.44</v>
      </c>
      <c r="P262" s="167">
        <v>8.44</v>
      </c>
      <c r="Q262" s="167">
        <v>8.44</v>
      </c>
    </row>
    <row r="263" spans="1:17" ht="12.75">
      <c r="A263" s="72" t="s">
        <v>987</v>
      </c>
      <c r="B263" s="72" t="s">
        <v>994</v>
      </c>
      <c r="C263" s="157" t="s">
        <v>152</v>
      </c>
      <c r="D263" s="157" t="s">
        <v>745</v>
      </c>
      <c r="E263" s="72" t="s">
        <v>746</v>
      </c>
      <c r="F263" s="157"/>
      <c r="G263" s="1">
        <v>2010</v>
      </c>
      <c r="H263" s="167">
        <v>8.44</v>
      </c>
      <c r="I263" s="167">
        <v>8.44</v>
      </c>
      <c r="J263" s="167">
        <v>8.44</v>
      </c>
      <c r="K263" s="167">
        <v>8.44</v>
      </c>
      <c r="L263" s="167">
        <v>8.44</v>
      </c>
      <c r="M263" s="167">
        <v>8.44</v>
      </c>
      <c r="N263" s="167">
        <v>8.44</v>
      </c>
      <c r="O263" s="167">
        <v>8.44</v>
      </c>
      <c r="P263" s="167">
        <v>8.44</v>
      </c>
      <c r="Q263" s="167">
        <v>8.44</v>
      </c>
    </row>
    <row r="264" spans="1:17" ht="12.75">
      <c r="A264" s="72" t="s">
        <v>987</v>
      </c>
      <c r="B264" s="72" t="s">
        <v>995</v>
      </c>
      <c r="C264" s="157" t="s">
        <v>152</v>
      </c>
      <c r="D264" s="157" t="s">
        <v>745</v>
      </c>
      <c r="E264" s="72" t="s">
        <v>746</v>
      </c>
      <c r="F264" s="157"/>
      <c r="G264" s="1">
        <v>2010</v>
      </c>
      <c r="H264" s="167">
        <v>8.44</v>
      </c>
      <c r="I264" s="167">
        <v>8.44</v>
      </c>
      <c r="J264" s="167">
        <v>8.44</v>
      </c>
      <c r="K264" s="167">
        <v>8.44</v>
      </c>
      <c r="L264" s="167">
        <v>8.44</v>
      </c>
      <c r="M264" s="167">
        <v>8.44</v>
      </c>
      <c r="N264" s="167">
        <v>8.44</v>
      </c>
      <c r="O264" s="167">
        <v>8.44</v>
      </c>
      <c r="P264" s="167">
        <v>8.44</v>
      </c>
      <c r="Q264" s="167">
        <v>8.44</v>
      </c>
    </row>
    <row r="265" spans="1:17" ht="12.75">
      <c r="A265" s="72" t="s">
        <v>987</v>
      </c>
      <c r="B265" s="72" t="s">
        <v>996</v>
      </c>
      <c r="C265" s="157" t="s">
        <v>152</v>
      </c>
      <c r="D265" s="157" t="s">
        <v>745</v>
      </c>
      <c r="E265" s="72" t="s">
        <v>746</v>
      </c>
      <c r="F265" s="157"/>
      <c r="G265" s="1">
        <v>2010</v>
      </c>
      <c r="H265" s="167">
        <v>8.44</v>
      </c>
      <c r="I265" s="167">
        <v>8.44</v>
      </c>
      <c r="J265" s="167">
        <v>8.44</v>
      </c>
      <c r="K265" s="167">
        <v>8.44</v>
      </c>
      <c r="L265" s="167">
        <v>8.44</v>
      </c>
      <c r="M265" s="167">
        <v>8.44</v>
      </c>
      <c r="N265" s="167">
        <v>8.44</v>
      </c>
      <c r="O265" s="167">
        <v>8.44</v>
      </c>
      <c r="P265" s="167">
        <v>8.44</v>
      </c>
      <c r="Q265" s="167">
        <v>8.44</v>
      </c>
    </row>
    <row r="266" spans="1:17" ht="12.75">
      <c r="A266" s="72" t="s">
        <v>499</v>
      </c>
      <c r="B266" s="72" t="s">
        <v>1006</v>
      </c>
      <c r="C266" s="157" t="s">
        <v>262</v>
      </c>
      <c r="D266" s="157" t="s">
        <v>745</v>
      </c>
      <c r="E266" s="72" t="s">
        <v>786</v>
      </c>
      <c r="F266" s="157"/>
      <c r="G266" s="1">
        <v>1988</v>
      </c>
      <c r="H266" s="167">
        <v>71</v>
      </c>
      <c r="I266" s="167">
        <v>71</v>
      </c>
      <c r="J266" s="167">
        <v>71</v>
      </c>
      <c r="K266" s="167">
        <v>71</v>
      </c>
      <c r="L266" s="167">
        <v>71</v>
      </c>
      <c r="M266" s="167">
        <v>71</v>
      </c>
      <c r="N266" s="167">
        <v>71</v>
      </c>
      <c r="O266" s="167">
        <v>71</v>
      </c>
      <c r="P266" s="167">
        <v>71</v>
      </c>
      <c r="Q266" s="167">
        <v>71</v>
      </c>
    </row>
    <row r="267" spans="1:17" ht="12.75">
      <c r="A267" s="72" t="s">
        <v>500</v>
      </c>
      <c r="B267" s="72" t="s">
        <v>1007</v>
      </c>
      <c r="C267" s="157" t="s">
        <v>262</v>
      </c>
      <c r="D267" s="157" t="s">
        <v>745</v>
      </c>
      <c r="E267" s="72" t="s">
        <v>786</v>
      </c>
      <c r="F267" s="157"/>
      <c r="G267" s="1">
        <v>1988</v>
      </c>
      <c r="H267" s="167">
        <v>71</v>
      </c>
      <c r="I267" s="167">
        <v>71</v>
      </c>
      <c r="J267" s="167">
        <v>71</v>
      </c>
      <c r="K267" s="167">
        <v>71</v>
      </c>
      <c r="L267" s="167">
        <v>71</v>
      </c>
      <c r="M267" s="167">
        <v>71</v>
      </c>
      <c r="N267" s="167">
        <v>71</v>
      </c>
      <c r="O267" s="167">
        <v>71</v>
      </c>
      <c r="P267" s="167">
        <v>71</v>
      </c>
      <c r="Q267" s="167">
        <v>71</v>
      </c>
    </row>
    <row r="268" spans="1:17" ht="12.75">
      <c r="A268" s="72" t="s">
        <v>501</v>
      </c>
      <c r="B268" s="72" t="s">
        <v>1008</v>
      </c>
      <c r="C268" s="157" t="s">
        <v>262</v>
      </c>
      <c r="D268" s="157" t="s">
        <v>745</v>
      </c>
      <c r="E268" s="72" t="s">
        <v>786</v>
      </c>
      <c r="F268" s="157"/>
      <c r="G268" s="1">
        <v>1988</v>
      </c>
      <c r="H268" s="167">
        <v>74</v>
      </c>
      <c r="I268" s="167">
        <v>74</v>
      </c>
      <c r="J268" s="167">
        <v>74</v>
      </c>
      <c r="K268" s="167">
        <v>74</v>
      </c>
      <c r="L268" s="167">
        <v>74</v>
      </c>
      <c r="M268" s="167">
        <v>74</v>
      </c>
      <c r="N268" s="167">
        <v>74</v>
      </c>
      <c r="O268" s="167">
        <v>74</v>
      </c>
      <c r="P268" s="167">
        <v>74</v>
      </c>
      <c r="Q268" s="167">
        <v>74</v>
      </c>
    </row>
    <row r="269" spans="1:17" ht="12.75">
      <c r="A269" s="72" t="s">
        <v>502</v>
      </c>
      <c r="B269" s="72" t="s">
        <v>1009</v>
      </c>
      <c r="C269" s="157" t="s">
        <v>262</v>
      </c>
      <c r="D269" s="157" t="s">
        <v>745</v>
      </c>
      <c r="E269" s="72" t="s">
        <v>786</v>
      </c>
      <c r="F269" s="157"/>
      <c r="G269" s="1">
        <v>1990</v>
      </c>
      <c r="H269" s="167">
        <v>75</v>
      </c>
      <c r="I269" s="167">
        <v>75</v>
      </c>
      <c r="J269" s="167">
        <v>75</v>
      </c>
      <c r="K269" s="167">
        <v>75</v>
      </c>
      <c r="L269" s="167">
        <v>75</v>
      </c>
      <c r="M269" s="167">
        <v>75</v>
      </c>
      <c r="N269" s="167">
        <v>75</v>
      </c>
      <c r="O269" s="167">
        <v>75</v>
      </c>
      <c r="P269" s="167">
        <v>75</v>
      </c>
      <c r="Q269" s="167">
        <v>75</v>
      </c>
    </row>
    <row r="270" spans="1:17" ht="12.75">
      <c r="A270" s="72" t="s">
        <v>503</v>
      </c>
      <c r="B270" s="72" t="s">
        <v>1010</v>
      </c>
      <c r="C270" s="157" t="s">
        <v>262</v>
      </c>
      <c r="D270" s="157" t="s">
        <v>745</v>
      </c>
      <c r="E270" s="72" t="s">
        <v>786</v>
      </c>
      <c r="F270" s="157"/>
      <c r="G270" s="1">
        <v>1990</v>
      </c>
      <c r="H270" s="167">
        <v>75</v>
      </c>
      <c r="I270" s="167">
        <v>75</v>
      </c>
      <c r="J270" s="167">
        <v>75</v>
      </c>
      <c r="K270" s="167">
        <v>75</v>
      </c>
      <c r="L270" s="167">
        <v>75</v>
      </c>
      <c r="M270" s="167">
        <v>75</v>
      </c>
      <c r="N270" s="167">
        <v>75</v>
      </c>
      <c r="O270" s="167">
        <v>75</v>
      </c>
      <c r="P270" s="167">
        <v>75</v>
      </c>
      <c r="Q270" s="167">
        <v>75</v>
      </c>
    </row>
    <row r="271" spans="1:17" ht="12.75">
      <c r="A271" s="72" t="s">
        <v>504</v>
      </c>
      <c r="B271" s="72" t="s">
        <v>1434</v>
      </c>
      <c r="C271" s="157" t="s">
        <v>174</v>
      </c>
      <c r="D271" s="157" t="s">
        <v>745</v>
      </c>
      <c r="E271" s="72" t="s">
        <v>756</v>
      </c>
      <c r="F271" s="157"/>
      <c r="G271" s="1">
        <v>2009</v>
      </c>
      <c r="H271" s="167">
        <v>20</v>
      </c>
      <c r="I271" s="167">
        <v>20</v>
      </c>
      <c r="J271" s="167">
        <v>20</v>
      </c>
      <c r="K271" s="167">
        <v>20</v>
      </c>
      <c r="L271" s="167">
        <v>20</v>
      </c>
      <c r="M271" s="167">
        <v>20</v>
      </c>
      <c r="N271" s="167">
        <v>20</v>
      </c>
      <c r="O271" s="167">
        <v>20</v>
      </c>
      <c r="P271" s="167">
        <v>20</v>
      </c>
      <c r="Q271" s="167">
        <v>20</v>
      </c>
    </row>
    <row r="272" spans="1:19" ht="12.75">
      <c r="A272" s="72" t="s">
        <v>505</v>
      </c>
      <c r="B272" s="72" t="s">
        <v>1011</v>
      </c>
      <c r="C272" s="157" t="s">
        <v>174</v>
      </c>
      <c r="D272" s="157" t="s">
        <v>745</v>
      </c>
      <c r="E272" s="72" t="s">
        <v>756</v>
      </c>
      <c r="F272" s="157"/>
      <c r="G272" s="1">
        <v>1967</v>
      </c>
      <c r="H272" s="167">
        <v>26</v>
      </c>
      <c r="I272" s="167">
        <v>26</v>
      </c>
      <c r="J272" s="167">
        <v>26</v>
      </c>
      <c r="K272" s="167">
        <v>26</v>
      </c>
      <c r="L272" s="167">
        <v>26</v>
      </c>
      <c r="M272" s="167">
        <v>26</v>
      </c>
      <c r="N272" s="167">
        <v>26</v>
      </c>
      <c r="O272" s="167">
        <v>26</v>
      </c>
      <c r="P272" s="167">
        <v>26</v>
      </c>
      <c r="Q272" s="167">
        <v>26</v>
      </c>
      <c r="R272" s="23"/>
      <c r="S272" s="23"/>
    </row>
    <row r="273" spans="1:17" ht="12.75">
      <c r="A273" s="72" t="s">
        <v>506</v>
      </c>
      <c r="B273" s="72" t="s">
        <v>1012</v>
      </c>
      <c r="C273" s="157" t="s">
        <v>174</v>
      </c>
      <c r="D273" s="157" t="s">
        <v>745</v>
      </c>
      <c r="E273" s="72" t="s">
        <v>756</v>
      </c>
      <c r="F273" s="157"/>
      <c r="G273" s="1">
        <v>1978</v>
      </c>
      <c r="H273" s="167">
        <v>41</v>
      </c>
      <c r="I273" s="167">
        <v>41</v>
      </c>
      <c r="J273" s="167">
        <v>41</v>
      </c>
      <c r="K273" s="167">
        <v>41</v>
      </c>
      <c r="L273" s="167">
        <v>41</v>
      </c>
      <c r="M273" s="167">
        <v>41</v>
      </c>
      <c r="N273" s="167">
        <v>41</v>
      </c>
      <c r="O273" s="167">
        <v>41</v>
      </c>
      <c r="P273" s="167">
        <v>41</v>
      </c>
      <c r="Q273" s="167">
        <v>41</v>
      </c>
    </row>
    <row r="274" spans="1:17" ht="12.75">
      <c r="A274" s="72" t="s">
        <v>26</v>
      </c>
      <c r="B274" s="72" t="s">
        <v>1013</v>
      </c>
      <c r="C274" s="157" t="s">
        <v>89</v>
      </c>
      <c r="D274" s="157" t="s">
        <v>745</v>
      </c>
      <c r="E274" s="72" t="s">
        <v>786</v>
      </c>
      <c r="F274" s="157"/>
      <c r="G274" s="1">
        <v>2007</v>
      </c>
      <c r="H274" s="167">
        <v>86</v>
      </c>
      <c r="I274" s="167">
        <v>86</v>
      </c>
      <c r="J274" s="167">
        <v>86</v>
      </c>
      <c r="K274" s="167">
        <v>86</v>
      </c>
      <c r="L274" s="167">
        <v>86</v>
      </c>
      <c r="M274" s="167">
        <v>86</v>
      </c>
      <c r="N274" s="167">
        <v>86</v>
      </c>
      <c r="O274" s="167">
        <v>86</v>
      </c>
      <c r="P274" s="167">
        <v>86</v>
      </c>
      <c r="Q274" s="167">
        <v>86</v>
      </c>
    </row>
    <row r="275" spans="1:17" ht="12.75">
      <c r="A275" s="72" t="s">
        <v>27</v>
      </c>
      <c r="B275" s="72" t="s">
        <v>1014</v>
      </c>
      <c r="C275" s="157" t="s">
        <v>89</v>
      </c>
      <c r="D275" s="157" t="s">
        <v>745</v>
      </c>
      <c r="E275" s="72" t="s">
        <v>786</v>
      </c>
      <c r="F275" s="157"/>
      <c r="G275" s="1">
        <v>2008</v>
      </c>
      <c r="H275" s="167">
        <v>81</v>
      </c>
      <c r="I275" s="167">
        <v>81</v>
      </c>
      <c r="J275" s="167">
        <v>81</v>
      </c>
      <c r="K275" s="167">
        <v>81</v>
      </c>
      <c r="L275" s="167">
        <v>81</v>
      </c>
      <c r="M275" s="167">
        <v>81</v>
      </c>
      <c r="N275" s="167">
        <v>81</v>
      </c>
      <c r="O275" s="167">
        <v>81</v>
      </c>
      <c r="P275" s="167">
        <v>81</v>
      </c>
      <c r="Q275" s="167">
        <v>81</v>
      </c>
    </row>
    <row r="276" spans="1:17" ht="12.75">
      <c r="A276" s="72" t="s">
        <v>29</v>
      </c>
      <c r="B276" s="72" t="s">
        <v>1015</v>
      </c>
      <c r="C276" s="157" t="s">
        <v>89</v>
      </c>
      <c r="D276" s="157" t="s">
        <v>745</v>
      </c>
      <c r="E276" s="72" t="s">
        <v>786</v>
      </c>
      <c r="F276" s="157"/>
      <c r="G276" s="1">
        <v>2007</v>
      </c>
      <c r="H276" s="167">
        <v>102</v>
      </c>
      <c r="I276" s="167">
        <v>102</v>
      </c>
      <c r="J276" s="167">
        <v>102</v>
      </c>
      <c r="K276" s="167">
        <v>102</v>
      </c>
      <c r="L276" s="167">
        <v>102</v>
      </c>
      <c r="M276" s="167">
        <v>102</v>
      </c>
      <c r="N276" s="167">
        <v>102</v>
      </c>
      <c r="O276" s="167">
        <v>102</v>
      </c>
      <c r="P276" s="167">
        <v>102</v>
      </c>
      <c r="Q276" s="167">
        <v>102</v>
      </c>
    </row>
    <row r="277" spans="1:17" ht="12.75">
      <c r="A277" s="72" t="s">
        <v>30</v>
      </c>
      <c r="B277" s="72" t="s">
        <v>1016</v>
      </c>
      <c r="C277" s="157" t="s">
        <v>89</v>
      </c>
      <c r="D277" s="157" t="s">
        <v>745</v>
      </c>
      <c r="E277" s="72" t="s">
        <v>786</v>
      </c>
      <c r="F277" s="157"/>
      <c r="G277" s="1">
        <v>2008</v>
      </c>
      <c r="H277" s="167">
        <v>106</v>
      </c>
      <c r="I277" s="167">
        <v>106</v>
      </c>
      <c r="J277" s="167">
        <v>106</v>
      </c>
      <c r="K277" s="167">
        <v>106</v>
      </c>
      <c r="L277" s="167">
        <v>106</v>
      </c>
      <c r="M277" s="167">
        <v>106</v>
      </c>
      <c r="N277" s="167">
        <v>106</v>
      </c>
      <c r="O277" s="167">
        <v>106</v>
      </c>
      <c r="P277" s="167">
        <v>106</v>
      </c>
      <c r="Q277" s="167">
        <v>106</v>
      </c>
    </row>
    <row r="278" spans="1:17" ht="12.75">
      <c r="A278" s="72" t="s">
        <v>25</v>
      </c>
      <c r="B278" s="72" t="s">
        <v>1017</v>
      </c>
      <c r="C278" s="157" t="s">
        <v>89</v>
      </c>
      <c r="D278" s="157" t="s">
        <v>745</v>
      </c>
      <c r="E278" s="72" t="s">
        <v>786</v>
      </c>
      <c r="F278" s="157"/>
      <c r="G278" s="1">
        <v>2007</v>
      </c>
      <c r="H278" s="167">
        <v>84</v>
      </c>
      <c r="I278" s="167">
        <v>84</v>
      </c>
      <c r="J278" s="167">
        <v>84</v>
      </c>
      <c r="K278" s="167">
        <v>84</v>
      </c>
      <c r="L278" s="167">
        <v>84</v>
      </c>
      <c r="M278" s="167">
        <v>84</v>
      </c>
      <c r="N278" s="167">
        <v>84</v>
      </c>
      <c r="O278" s="167">
        <v>84</v>
      </c>
      <c r="P278" s="167">
        <v>84</v>
      </c>
      <c r="Q278" s="167">
        <v>84</v>
      </c>
    </row>
    <row r="279" spans="1:17" ht="12.75">
      <c r="A279" s="72" t="s">
        <v>28</v>
      </c>
      <c r="B279" s="72" t="s">
        <v>1018</v>
      </c>
      <c r="C279" s="157" t="s">
        <v>89</v>
      </c>
      <c r="D279" s="157" t="s">
        <v>745</v>
      </c>
      <c r="E279" s="72" t="s">
        <v>786</v>
      </c>
      <c r="F279" s="157"/>
      <c r="G279" s="1">
        <v>2008</v>
      </c>
      <c r="H279" s="167">
        <v>81</v>
      </c>
      <c r="I279" s="167">
        <v>81</v>
      </c>
      <c r="J279" s="167">
        <v>81</v>
      </c>
      <c r="K279" s="167">
        <v>81</v>
      </c>
      <c r="L279" s="167">
        <v>81</v>
      </c>
      <c r="M279" s="167">
        <v>81</v>
      </c>
      <c r="N279" s="167">
        <v>81</v>
      </c>
      <c r="O279" s="167">
        <v>81</v>
      </c>
      <c r="P279" s="167">
        <v>81</v>
      </c>
      <c r="Q279" s="167">
        <v>81</v>
      </c>
    </row>
    <row r="280" spans="1:17" ht="12.75">
      <c r="A280" s="72" t="s">
        <v>507</v>
      </c>
      <c r="B280" s="72" t="s">
        <v>1019</v>
      </c>
      <c r="C280" s="157" t="s">
        <v>224</v>
      </c>
      <c r="D280" s="157" t="s">
        <v>745</v>
      </c>
      <c r="E280" s="72" t="s">
        <v>756</v>
      </c>
      <c r="F280" s="157"/>
      <c r="G280" s="1">
        <v>2000</v>
      </c>
      <c r="H280" s="167">
        <v>75</v>
      </c>
      <c r="I280" s="167">
        <v>75</v>
      </c>
      <c r="J280" s="167">
        <v>75</v>
      </c>
      <c r="K280" s="167">
        <v>75</v>
      </c>
      <c r="L280" s="167">
        <v>75</v>
      </c>
      <c r="M280" s="167">
        <v>75</v>
      </c>
      <c r="N280" s="167">
        <v>75</v>
      </c>
      <c r="O280" s="167">
        <v>75</v>
      </c>
      <c r="P280" s="167">
        <v>75</v>
      </c>
      <c r="Q280" s="167">
        <v>75</v>
      </c>
    </row>
    <row r="281" spans="1:17" ht="12.75">
      <c r="A281" s="72" t="s">
        <v>508</v>
      </c>
      <c r="B281" s="72" t="s">
        <v>1020</v>
      </c>
      <c r="C281" s="157" t="s">
        <v>224</v>
      </c>
      <c r="D281" s="157" t="s">
        <v>745</v>
      </c>
      <c r="E281" s="72" t="s">
        <v>756</v>
      </c>
      <c r="F281" s="157"/>
      <c r="G281" s="1">
        <v>2000</v>
      </c>
      <c r="H281" s="167">
        <v>120</v>
      </c>
      <c r="I281" s="167">
        <v>120</v>
      </c>
      <c r="J281" s="167">
        <v>120</v>
      </c>
      <c r="K281" s="167">
        <v>120</v>
      </c>
      <c r="L281" s="167">
        <v>120</v>
      </c>
      <c r="M281" s="167">
        <v>120</v>
      </c>
      <c r="N281" s="167">
        <v>120</v>
      </c>
      <c r="O281" s="167">
        <v>120</v>
      </c>
      <c r="P281" s="167">
        <v>120</v>
      </c>
      <c r="Q281" s="167">
        <v>120</v>
      </c>
    </row>
    <row r="282" spans="1:17" ht="12.75">
      <c r="A282" s="72" t="s">
        <v>509</v>
      </c>
      <c r="B282" s="72" t="s">
        <v>1021</v>
      </c>
      <c r="C282" s="157" t="s">
        <v>224</v>
      </c>
      <c r="D282" s="157" t="s">
        <v>745</v>
      </c>
      <c r="E282" s="72" t="s">
        <v>756</v>
      </c>
      <c r="F282" s="157"/>
      <c r="G282" s="1">
        <v>2000</v>
      </c>
      <c r="H282" s="167">
        <v>208</v>
      </c>
      <c r="I282" s="167">
        <v>208</v>
      </c>
      <c r="J282" s="167">
        <v>208</v>
      </c>
      <c r="K282" s="167">
        <v>208</v>
      </c>
      <c r="L282" s="167">
        <v>208</v>
      </c>
      <c r="M282" s="167">
        <v>208</v>
      </c>
      <c r="N282" s="167">
        <v>208</v>
      </c>
      <c r="O282" s="167">
        <v>208</v>
      </c>
      <c r="P282" s="167">
        <v>208</v>
      </c>
      <c r="Q282" s="167">
        <v>208</v>
      </c>
    </row>
    <row r="283" spans="1:17" ht="12.75">
      <c r="A283" s="72" t="s">
        <v>510</v>
      </c>
      <c r="B283" s="72" t="s">
        <v>1022</v>
      </c>
      <c r="C283" s="157" t="s">
        <v>224</v>
      </c>
      <c r="D283" s="157" t="s">
        <v>745</v>
      </c>
      <c r="E283" s="72" t="s">
        <v>756</v>
      </c>
      <c r="F283" s="157"/>
      <c r="G283" s="1">
        <v>2000</v>
      </c>
      <c r="H283" s="167">
        <v>115</v>
      </c>
      <c r="I283" s="167">
        <v>115</v>
      </c>
      <c r="J283" s="167">
        <v>115</v>
      </c>
      <c r="K283" s="167">
        <v>115</v>
      </c>
      <c r="L283" s="167">
        <v>115</v>
      </c>
      <c r="M283" s="167">
        <v>115</v>
      </c>
      <c r="N283" s="167">
        <v>115</v>
      </c>
      <c r="O283" s="167">
        <v>115</v>
      </c>
      <c r="P283" s="167">
        <v>115</v>
      </c>
      <c r="Q283" s="167">
        <v>115</v>
      </c>
    </row>
    <row r="284" spans="1:17" ht="12.75">
      <c r="A284" s="72" t="s">
        <v>511</v>
      </c>
      <c r="B284" s="72" t="s">
        <v>1023</v>
      </c>
      <c r="C284" s="157" t="s">
        <v>224</v>
      </c>
      <c r="D284" s="157" t="s">
        <v>745</v>
      </c>
      <c r="E284" s="72" t="s">
        <v>756</v>
      </c>
      <c r="F284" s="157"/>
      <c r="G284" s="1">
        <v>2000</v>
      </c>
      <c r="H284" s="167">
        <v>115</v>
      </c>
      <c r="I284" s="167">
        <v>115</v>
      </c>
      <c r="J284" s="167">
        <v>115</v>
      </c>
      <c r="K284" s="167">
        <v>115</v>
      </c>
      <c r="L284" s="167">
        <v>115</v>
      </c>
      <c r="M284" s="167">
        <v>115</v>
      </c>
      <c r="N284" s="167">
        <v>115</v>
      </c>
      <c r="O284" s="167">
        <v>115</v>
      </c>
      <c r="P284" s="167">
        <v>115</v>
      </c>
      <c r="Q284" s="167">
        <v>115</v>
      </c>
    </row>
    <row r="285" spans="1:17" ht="12.75">
      <c r="A285" s="72" t="s">
        <v>512</v>
      </c>
      <c r="B285" s="72" t="s">
        <v>1024</v>
      </c>
      <c r="C285" s="157" t="s">
        <v>68</v>
      </c>
      <c r="D285" s="157" t="s">
        <v>745</v>
      </c>
      <c r="E285" s="72" t="s">
        <v>756</v>
      </c>
      <c r="F285" s="157"/>
      <c r="G285" s="1">
        <v>1967</v>
      </c>
      <c r="H285" s="167">
        <v>78</v>
      </c>
      <c r="I285" s="167">
        <v>78</v>
      </c>
      <c r="J285" s="167">
        <v>78</v>
      </c>
      <c r="K285" s="167">
        <v>78</v>
      </c>
      <c r="L285" s="167">
        <v>78</v>
      </c>
      <c r="M285" s="167">
        <v>78</v>
      </c>
      <c r="N285" s="167">
        <v>78</v>
      </c>
      <c r="O285" s="167">
        <v>78</v>
      </c>
      <c r="P285" s="167">
        <v>78</v>
      </c>
      <c r="Q285" s="167">
        <v>78</v>
      </c>
    </row>
    <row r="286" spans="1:17" ht="12.75">
      <c r="A286" s="72" t="s">
        <v>513</v>
      </c>
      <c r="B286" s="72" t="s">
        <v>1025</v>
      </c>
      <c r="C286" s="157" t="s">
        <v>68</v>
      </c>
      <c r="D286" s="157" t="s">
        <v>745</v>
      </c>
      <c r="E286" s="72" t="s">
        <v>756</v>
      </c>
      <c r="F286" s="157"/>
      <c r="G286" s="1">
        <v>1971</v>
      </c>
      <c r="H286" s="167">
        <v>107</v>
      </c>
      <c r="I286" s="167">
        <v>107</v>
      </c>
      <c r="J286" s="167">
        <v>107</v>
      </c>
      <c r="K286" s="167">
        <v>107</v>
      </c>
      <c r="L286" s="167">
        <v>107</v>
      </c>
      <c r="M286" s="167">
        <v>107</v>
      </c>
      <c r="N286" s="167">
        <v>107</v>
      </c>
      <c r="O286" s="167">
        <v>107</v>
      </c>
      <c r="P286" s="167">
        <v>107</v>
      </c>
      <c r="Q286" s="167">
        <v>107</v>
      </c>
    </row>
    <row r="287" spans="1:17" ht="12.75">
      <c r="A287" s="72" t="s">
        <v>514</v>
      </c>
      <c r="B287" s="72" t="s">
        <v>1026</v>
      </c>
      <c r="C287" s="157" t="s">
        <v>68</v>
      </c>
      <c r="D287" s="157" t="s">
        <v>745</v>
      </c>
      <c r="E287" s="72" t="s">
        <v>756</v>
      </c>
      <c r="F287" s="157"/>
      <c r="G287" s="1">
        <v>1975</v>
      </c>
      <c r="H287" s="167">
        <v>146</v>
      </c>
      <c r="I287" s="167">
        <v>146</v>
      </c>
      <c r="J287" s="167">
        <v>146</v>
      </c>
      <c r="K287" s="167">
        <v>146</v>
      </c>
      <c r="L287" s="167">
        <v>146</v>
      </c>
      <c r="M287" s="167">
        <v>146</v>
      </c>
      <c r="N287" s="167">
        <v>146</v>
      </c>
      <c r="O287" s="167">
        <v>146</v>
      </c>
      <c r="P287" s="167">
        <v>146</v>
      </c>
      <c r="Q287" s="167">
        <v>146</v>
      </c>
    </row>
    <row r="288" spans="1:17" ht="12.75">
      <c r="A288" s="72" t="s">
        <v>515</v>
      </c>
      <c r="B288" s="72" t="s">
        <v>1027</v>
      </c>
      <c r="C288" s="157" t="s">
        <v>68</v>
      </c>
      <c r="D288" s="157" t="s">
        <v>745</v>
      </c>
      <c r="E288" s="72" t="s">
        <v>756</v>
      </c>
      <c r="F288" s="157"/>
      <c r="G288" s="1">
        <v>2001</v>
      </c>
      <c r="H288" s="167">
        <v>84</v>
      </c>
      <c r="I288" s="167">
        <v>84</v>
      </c>
      <c r="J288" s="167">
        <v>84</v>
      </c>
      <c r="K288" s="167">
        <v>84</v>
      </c>
      <c r="L288" s="167">
        <v>84</v>
      </c>
      <c r="M288" s="167">
        <v>84</v>
      </c>
      <c r="N288" s="167">
        <v>84</v>
      </c>
      <c r="O288" s="167">
        <v>84</v>
      </c>
      <c r="P288" s="167">
        <v>84</v>
      </c>
      <c r="Q288" s="167">
        <v>84</v>
      </c>
    </row>
    <row r="289" spans="1:17" ht="12.75">
      <c r="A289" s="72" t="s">
        <v>516</v>
      </c>
      <c r="B289" s="72" t="s">
        <v>1028</v>
      </c>
      <c r="C289" s="157" t="s">
        <v>260</v>
      </c>
      <c r="D289" s="157" t="s">
        <v>745</v>
      </c>
      <c r="E289" s="72" t="s">
        <v>746</v>
      </c>
      <c r="F289" s="157"/>
      <c r="G289" s="1">
        <v>1963</v>
      </c>
      <c r="H289" s="167">
        <v>13.5</v>
      </c>
      <c r="I289" s="167">
        <v>13.5</v>
      </c>
      <c r="J289" s="167">
        <v>13.5</v>
      </c>
      <c r="K289" s="167">
        <v>13.5</v>
      </c>
      <c r="L289" s="167">
        <v>13.5</v>
      </c>
      <c r="M289" s="167">
        <v>13.5</v>
      </c>
      <c r="N289" s="167">
        <v>13.5</v>
      </c>
      <c r="O289" s="167">
        <v>13.5</v>
      </c>
      <c r="P289" s="167">
        <v>13.5</v>
      </c>
      <c r="Q289" s="167">
        <v>13.5</v>
      </c>
    </row>
    <row r="290" spans="1:17" ht="12.75">
      <c r="A290" s="72" t="s">
        <v>598</v>
      </c>
      <c r="B290" s="72" t="s">
        <v>1029</v>
      </c>
      <c r="C290" s="157" t="s">
        <v>260</v>
      </c>
      <c r="D290" s="157" t="s">
        <v>745</v>
      </c>
      <c r="E290" s="72" t="s">
        <v>746</v>
      </c>
      <c r="F290" s="157"/>
      <c r="G290" s="1">
        <v>2003</v>
      </c>
      <c r="H290" s="167">
        <v>40</v>
      </c>
      <c r="I290" s="167">
        <v>40</v>
      </c>
      <c r="J290" s="167">
        <v>40</v>
      </c>
      <c r="K290" s="167">
        <v>40</v>
      </c>
      <c r="L290" s="167">
        <v>40</v>
      </c>
      <c r="M290" s="167">
        <v>40</v>
      </c>
      <c r="N290" s="167">
        <v>40</v>
      </c>
      <c r="O290" s="167">
        <v>40</v>
      </c>
      <c r="P290" s="167">
        <v>40</v>
      </c>
      <c r="Q290" s="167">
        <v>40</v>
      </c>
    </row>
    <row r="291" spans="1:17" ht="12.75">
      <c r="A291" s="72" t="s">
        <v>517</v>
      </c>
      <c r="B291" s="72" t="s">
        <v>1030</v>
      </c>
      <c r="C291" s="157" t="s">
        <v>260</v>
      </c>
      <c r="D291" s="157" t="s">
        <v>745</v>
      </c>
      <c r="E291" s="72" t="s">
        <v>746</v>
      </c>
      <c r="F291" s="157"/>
      <c r="G291" s="1">
        <v>1963</v>
      </c>
      <c r="H291" s="167">
        <v>13.5</v>
      </c>
      <c r="I291" s="167">
        <v>13.5</v>
      </c>
      <c r="J291" s="167">
        <v>13.5</v>
      </c>
      <c r="K291" s="167">
        <v>13.5</v>
      </c>
      <c r="L291" s="167">
        <v>13.5</v>
      </c>
      <c r="M291" s="167">
        <v>13.5</v>
      </c>
      <c r="N291" s="167">
        <v>13.5</v>
      </c>
      <c r="O291" s="167">
        <v>13.5</v>
      </c>
      <c r="P291" s="167">
        <v>13.5</v>
      </c>
      <c r="Q291" s="167">
        <v>13.5</v>
      </c>
    </row>
    <row r="292" spans="1:17" ht="12.75">
      <c r="A292" s="72" t="s">
        <v>518</v>
      </c>
      <c r="B292" s="72" t="s">
        <v>1031</v>
      </c>
      <c r="C292" s="157" t="s">
        <v>260</v>
      </c>
      <c r="D292" s="157" t="s">
        <v>745</v>
      </c>
      <c r="E292" s="72" t="s">
        <v>746</v>
      </c>
      <c r="F292" s="157"/>
      <c r="G292" s="1">
        <v>1965</v>
      </c>
      <c r="H292" s="167">
        <v>26</v>
      </c>
      <c r="I292" s="167">
        <v>26</v>
      </c>
      <c r="J292" s="167">
        <v>26</v>
      </c>
      <c r="K292" s="167">
        <v>26</v>
      </c>
      <c r="L292" s="167">
        <v>26</v>
      </c>
      <c r="M292" s="167">
        <v>26</v>
      </c>
      <c r="N292" s="167">
        <v>26</v>
      </c>
      <c r="O292" s="167">
        <v>26</v>
      </c>
      <c r="P292" s="167">
        <v>26</v>
      </c>
      <c r="Q292" s="167">
        <v>26</v>
      </c>
    </row>
    <row r="293" spans="1:17" ht="12.75">
      <c r="A293" s="72" t="s">
        <v>519</v>
      </c>
      <c r="B293" s="72" t="s">
        <v>1032</v>
      </c>
      <c r="C293" s="157" t="s">
        <v>260</v>
      </c>
      <c r="D293" s="157" t="s">
        <v>745</v>
      </c>
      <c r="E293" s="72" t="s">
        <v>746</v>
      </c>
      <c r="F293" s="157"/>
      <c r="G293" s="1">
        <v>2003</v>
      </c>
      <c r="H293" s="167">
        <v>50</v>
      </c>
      <c r="I293" s="167">
        <v>50</v>
      </c>
      <c r="J293" s="167">
        <v>50</v>
      </c>
      <c r="K293" s="167">
        <v>50</v>
      </c>
      <c r="L293" s="167">
        <v>50</v>
      </c>
      <c r="M293" s="167">
        <v>50</v>
      </c>
      <c r="N293" s="167">
        <v>50</v>
      </c>
      <c r="O293" s="167">
        <v>50</v>
      </c>
      <c r="P293" s="167">
        <v>50</v>
      </c>
      <c r="Q293" s="167">
        <v>50</v>
      </c>
    </row>
    <row r="294" spans="1:17" ht="12.75">
      <c r="A294" s="72" t="s">
        <v>520</v>
      </c>
      <c r="B294" s="72" t="s">
        <v>1033</v>
      </c>
      <c r="C294" s="157" t="s">
        <v>260</v>
      </c>
      <c r="D294" s="157" t="s">
        <v>745</v>
      </c>
      <c r="E294" s="72" t="s">
        <v>746</v>
      </c>
      <c r="F294" s="157"/>
      <c r="G294" s="1">
        <v>2003</v>
      </c>
      <c r="H294" s="167">
        <v>51</v>
      </c>
      <c r="I294" s="167">
        <v>51</v>
      </c>
      <c r="J294" s="167">
        <v>51</v>
      </c>
      <c r="K294" s="167">
        <v>51</v>
      </c>
      <c r="L294" s="167">
        <v>51</v>
      </c>
      <c r="M294" s="167">
        <v>51</v>
      </c>
      <c r="N294" s="167">
        <v>51</v>
      </c>
      <c r="O294" s="167">
        <v>51</v>
      </c>
      <c r="P294" s="167">
        <v>51</v>
      </c>
      <c r="Q294" s="167">
        <v>51</v>
      </c>
    </row>
    <row r="295" spans="1:17" ht="12.75">
      <c r="A295" s="72" t="s">
        <v>521</v>
      </c>
      <c r="B295" s="72" t="s">
        <v>1034</v>
      </c>
      <c r="C295" s="157" t="s">
        <v>260</v>
      </c>
      <c r="D295" s="157" t="s">
        <v>745</v>
      </c>
      <c r="E295" s="72" t="s">
        <v>746</v>
      </c>
      <c r="F295" s="157"/>
      <c r="G295" s="1">
        <v>2003</v>
      </c>
      <c r="H295" s="167">
        <v>50</v>
      </c>
      <c r="I295" s="167">
        <v>50</v>
      </c>
      <c r="J295" s="167">
        <v>50</v>
      </c>
      <c r="K295" s="167">
        <v>50</v>
      </c>
      <c r="L295" s="167">
        <v>50</v>
      </c>
      <c r="M295" s="167">
        <v>50</v>
      </c>
      <c r="N295" s="167">
        <v>50</v>
      </c>
      <c r="O295" s="167">
        <v>50</v>
      </c>
      <c r="P295" s="167">
        <v>50</v>
      </c>
      <c r="Q295" s="167">
        <v>50</v>
      </c>
    </row>
    <row r="296" spans="1:17" ht="12.75">
      <c r="A296" s="72" t="s">
        <v>1035</v>
      </c>
      <c r="B296" s="72" t="s">
        <v>1036</v>
      </c>
      <c r="C296" s="157" t="s">
        <v>168</v>
      </c>
      <c r="D296" s="157" t="s">
        <v>727</v>
      </c>
      <c r="E296" s="72" t="s">
        <v>746</v>
      </c>
      <c r="F296" s="157"/>
      <c r="G296" s="1">
        <v>1973</v>
      </c>
      <c r="H296" s="158">
        <v>4.5</v>
      </c>
      <c r="I296" s="158">
        <v>4.5</v>
      </c>
      <c r="J296" s="158">
        <v>4.5</v>
      </c>
      <c r="K296" s="158">
        <v>4.5</v>
      </c>
      <c r="L296" s="158">
        <v>4.5</v>
      </c>
      <c r="M296" s="158">
        <v>4.5</v>
      </c>
      <c r="N296" s="158">
        <v>4.5</v>
      </c>
      <c r="O296" s="158">
        <v>4.5</v>
      </c>
      <c r="P296" s="158">
        <v>4.5</v>
      </c>
      <c r="Q296" s="158">
        <v>4.5</v>
      </c>
    </row>
    <row r="297" spans="1:18" ht="12.75">
      <c r="A297" s="72" t="s">
        <v>1037</v>
      </c>
      <c r="B297" s="72" t="s">
        <v>1038</v>
      </c>
      <c r="C297" s="157" t="s">
        <v>164</v>
      </c>
      <c r="D297" s="157" t="s">
        <v>731</v>
      </c>
      <c r="E297" s="72" t="s">
        <v>172</v>
      </c>
      <c r="F297" s="157"/>
      <c r="G297" s="1">
        <v>1970</v>
      </c>
      <c r="H297" s="158">
        <v>7.5</v>
      </c>
      <c r="I297" s="158">
        <v>7.5</v>
      </c>
      <c r="J297" s="158">
        <v>7.5</v>
      </c>
      <c r="K297" s="158">
        <v>7.5</v>
      </c>
      <c r="L297" s="158">
        <v>7.5</v>
      </c>
      <c r="M297" s="158">
        <v>7.5</v>
      </c>
      <c r="N297" s="158">
        <v>7.5</v>
      </c>
      <c r="O297" s="158">
        <v>7.5</v>
      </c>
      <c r="P297" s="158">
        <v>7.5</v>
      </c>
      <c r="Q297" s="158">
        <v>7.5</v>
      </c>
      <c r="R297" s="133"/>
    </row>
    <row r="298" spans="1:17" ht="12.75">
      <c r="A298" s="72" t="s">
        <v>522</v>
      </c>
      <c r="B298" s="72" t="s">
        <v>1039</v>
      </c>
      <c r="C298" s="157" t="s">
        <v>160</v>
      </c>
      <c r="D298" s="157" t="s">
        <v>745</v>
      </c>
      <c r="E298" s="72" t="s">
        <v>746</v>
      </c>
      <c r="F298" s="157"/>
      <c r="G298" s="1">
        <v>2002</v>
      </c>
      <c r="H298" s="167">
        <v>175</v>
      </c>
      <c r="I298" s="167">
        <v>175</v>
      </c>
      <c r="J298" s="167">
        <v>175</v>
      </c>
      <c r="K298" s="167">
        <v>175</v>
      </c>
      <c r="L298" s="167">
        <v>175</v>
      </c>
      <c r="M298" s="167">
        <v>175</v>
      </c>
      <c r="N298" s="167">
        <v>175</v>
      </c>
      <c r="O298" s="167">
        <v>175</v>
      </c>
      <c r="P298" s="167">
        <v>175</v>
      </c>
      <c r="Q298" s="167">
        <v>175</v>
      </c>
    </row>
    <row r="299" spans="1:17" ht="12.75">
      <c r="A299" s="72" t="s">
        <v>523</v>
      </c>
      <c r="B299" s="72" t="s">
        <v>1040</v>
      </c>
      <c r="C299" s="157" t="s">
        <v>160</v>
      </c>
      <c r="D299" s="157" t="s">
        <v>745</v>
      </c>
      <c r="E299" s="72" t="s">
        <v>746</v>
      </c>
      <c r="F299" s="157"/>
      <c r="G299" s="1">
        <v>2002</v>
      </c>
      <c r="H299" s="167">
        <v>175</v>
      </c>
      <c r="I299" s="167">
        <v>175</v>
      </c>
      <c r="J299" s="167">
        <v>175</v>
      </c>
      <c r="K299" s="167">
        <v>175</v>
      </c>
      <c r="L299" s="167">
        <v>175</v>
      </c>
      <c r="M299" s="167">
        <v>175</v>
      </c>
      <c r="N299" s="167">
        <v>175</v>
      </c>
      <c r="O299" s="167">
        <v>175</v>
      </c>
      <c r="P299" s="167">
        <v>175</v>
      </c>
      <c r="Q299" s="167">
        <v>175</v>
      </c>
    </row>
    <row r="300" spans="1:17" ht="12.75">
      <c r="A300" s="72" t="s">
        <v>524</v>
      </c>
      <c r="B300" s="72" t="s">
        <v>1041</v>
      </c>
      <c r="C300" s="157" t="s">
        <v>160</v>
      </c>
      <c r="D300" s="157" t="s">
        <v>745</v>
      </c>
      <c r="E300" s="72" t="s">
        <v>746</v>
      </c>
      <c r="F300" s="157"/>
      <c r="G300" s="1">
        <v>2002</v>
      </c>
      <c r="H300" s="167">
        <v>175</v>
      </c>
      <c r="I300" s="167">
        <v>175</v>
      </c>
      <c r="J300" s="167">
        <v>175</v>
      </c>
      <c r="K300" s="167">
        <v>175</v>
      </c>
      <c r="L300" s="167">
        <v>175</v>
      </c>
      <c r="M300" s="167">
        <v>175</v>
      </c>
      <c r="N300" s="167">
        <v>175</v>
      </c>
      <c r="O300" s="167">
        <v>175</v>
      </c>
      <c r="P300" s="167">
        <v>175</v>
      </c>
      <c r="Q300" s="167">
        <v>175</v>
      </c>
    </row>
    <row r="301" spans="1:17" ht="12.75">
      <c r="A301" s="72" t="s">
        <v>525</v>
      </c>
      <c r="B301" s="72" t="s">
        <v>1042</v>
      </c>
      <c r="C301" s="157" t="s">
        <v>160</v>
      </c>
      <c r="D301" s="157" t="s">
        <v>745</v>
      </c>
      <c r="E301" s="72" t="s">
        <v>746</v>
      </c>
      <c r="F301" s="157"/>
      <c r="G301" s="1">
        <v>2002</v>
      </c>
      <c r="H301" s="167">
        <v>323</v>
      </c>
      <c r="I301" s="167">
        <v>323</v>
      </c>
      <c r="J301" s="167">
        <v>323</v>
      </c>
      <c r="K301" s="167">
        <v>323</v>
      </c>
      <c r="L301" s="167">
        <v>323</v>
      </c>
      <c r="M301" s="167">
        <v>323</v>
      </c>
      <c r="N301" s="167">
        <v>323</v>
      </c>
      <c r="O301" s="167">
        <v>323</v>
      </c>
      <c r="P301" s="167">
        <v>323</v>
      </c>
      <c r="Q301" s="167">
        <v>323</v>
      </c>
    </row>
    <row r="302" spans="1:17" ht="12.75">
      <c r="A302" s="159" t="s">
        <v>526</v>
      </c>
      <c r="B302" s="72" t="s">
        <v>1047</v>
      </c>
      <c r="C302" s="157" t="s">
        <v>164</v>
      </c>
      <c r="D302" s="157" t="s">
        <v>745</v>
      </c>
      <c r="E302" s="72" t="s">
        <v>172</v>
      </c>
      <c r="F302" s="157"/>
      <c r="G302" s="1">
        <v>1959</v>
      </c>
      <c r="H302" s="167">
        <v>230</v>
      </c>
      <c r="I302" s="167">
        <v>230</v>
      </c>
      <c r="J302" s="167">
        <v>230</v>
      </c>
      <c r="K302" s="167">
        <v>230</v>
      </c>
      <c r="L302" s="167">
        <v>230</v>
      </c>
      <c r="M302" s="167">
        <v>230</v>
      </c>
      <c r="N302" s="167">
        <v>230</v>
      </c>
      <c r="O302" s="167">
        <v>230</v>
      </c>
      <c r="P302" s="167">
        <v>230</v>
      </c>
      <c r="Q302" s="167">
        <v>230</v>
      </c>
    </row>
    <row r="303" spans="1:17" ht="12.75">
      <c r="A303" s="159" t="s">
        <v>527</v>
      </c>
      <c r="B303" s="72" t="s">
        <v>1048</v>
      </c>
      <c r="C303" s="157" t="s">
        <v>164</v>
      </c>
      <c r="D303" s="157" t="s">
        <v>745</v>
      </c>
      <c r="E303" s="72" t="s">
        <v>172</v>
      </c>
      <c r="F303" s="157"/>
      <c r="G303" s="1">
        <v>1960</v>
      </c>
      <c r="H303" s="167">
        <v>230</v>
      </c>
      <c r="I303" s="167">
        <v>230</v>
      </c>
      <c r="J303" s="167">
        <v>230</v>
      </c>
      <c r="K303" s="167">
        <v>230</v>
      </c>
      <c r="L303" s="167">
        <v>230</v>
      </c>
      <c r="M303" s="167">
        <v>230</v>
      </c>
      <c r="N303" s="167">
        <v>230</v>
      </c>
      <c r="O303" s="167">
        <v>230</v>
      </c>
      <c r="P303" s="167">
        <v>230</v>
      </c>
      <c r="Q303" s="167">
        <v>230</v>
      </c>
    </row>
    <row r="304" spans="1:17" ht="12.75">
      <c r="A304" s="72" t="s">
        <v>528</v>
      </c>
      <c r="B304" s="72" t="s">
        <v>1049</v>
      </c>
      <c r="C304" s="157" t="s">
        <v>164</v>
      </c>
      <c r="D304" s="157" t="s">
        <v>745</v>
      </c>
      <c r="E304" s="72" t="s">
        <v>172</v>
      </c>
      <c r="F304" s="157"/>
      <c r="G304" s="1">
        <v>1967</v>
      </c>
      <c r="H304" s="167">
        <v>13</v>
      </c>
      <c r="I304" s="167">
        <v>13</v>
      </c>
      <c r="J304" s="167">
        <v>13</v>
      </c>
      <c r="K304" s="167">
        <v>13</v>
      </c>
      <c r="L304" s="167">
        <v>13</v>
      </c>
      <c r="M304" s="167">
        <v>13</v>
      </c>
      <c r="N304" s="167">
        <v>13</v>
      </c>
      <c r="O304" s="167">
        <v>13</v>
      </c>
      <c r="P304" s="167">
        <v>13</v>
      </c>
      <c r="Q304" s="167">
        <v>13</v>
      </c>
    </row>
    <row r="305" spans="1:17" ht="12.75">
      <c r="A305" s="72" t="s">
        <v>529</v>
      </c>
      <c r="B305" s="72" t="s">
        <v>1050</v>
      </c>
      <c r="C305" s="157" t="s">
        <v>164</v>
      </c>
      <c r="D305" s="157" t="s">
        <v>745</v>
      </c>
      <c r="E305" s="72" t="s">
        <v>172</v>
      </c>
      <c r="F305" s="157"/>
      <c r="G305" s="1">
        <v>1995</v>
      </c>
      <c r="H305" s="167">
        <v>81</v>
      </c>
      <c r="I305" s="167">
        <v>81</v>
      </c>
      <c r="J305" s="167">
        <v>81</v>
      </c>
      <c r="K305" s="167">
        <v>81</v>
      </c>
      <c r="L305" s="167">
        <v>81</v>
      </c>
      <c r="M305" s="167">
        <v>81</v>
      </c>
      <c r="N305" s="167">
        <v>81</v>
      </c>
      <c r="O305" s="167">
        <v>81</v>
      </c>
      <c r="P305" s="167">
        <v>81</v>
      </c>
      <c r="Q305" s="167">
        <v>81</v>
      </c>
    </row>
    <row r="306" spans="1:17" ht="12.75">
      <c r="A306" s="72" t="s">
        <v>530</v>
      </c>
      <c r="B306" s="72" t="s">
        <v>1051</v>
      </c>
      <c r="C306" s="157" t="s">
        <v>164</v>
      </c>
      <c r="D306" s="157" t="s">
        <v>745</v>
      </c>
      <c r="E306" s="72" t="s">
        <v>172</v>
      </c>
      <c r="F306" s="157"/>
      <c r="G306" s="1">
        <v>1995</v>
      </c>
      <c r="H306" s="167">
        <v>81</v>
      </c>
      <c r="I306" s="167">
        <v>81</v>
      </c>
      <c r="J306" s="167">
        <v>81</v>
      </c>
      <c r="K306" s="167">
        <v>81</v>
      </c>
      <c r="L306" s="167">
        <v>81</v>
      </c>
      <c r="M306" s="167">
        <v>81</v>
      </c>
      <c r="N306" s="167">
        <v>81</v>
      </c>
      <c r="O306" s="167">
        <v>81</v>
      </c>
      <c r="P306" s="167">
        <v>81</v>
      </c>
      <c r="Q306" s="167">
        <v>81</v>
      </c>
    </row>
    <row r="307" spans="1:17" ht="12.75">
      <c r="A307" s="72" t="s">
        <v>531</v>
      </c>
      <c r="B307" s="72" t="s">
        <v>1052</v>
      </c>
      <c r="C307" s="157" t="s">
        <v>40</v>
      </c>
      <c r="D307" s="157" t="s">
        <v>728</v>
      </c>
      <c r="E307" s="72" t="s">
        <v>746</v>
      </c>
      <c r="F307" s="157"/>
      <c r="G307" s="1">
        <v>1982</v>
      </c>
      <c r="H307" s="167">
        <v>395</v>
      </c>
      <c r="I307" s="167">
        <v>395</v>
      </c>
      <c r="J307" s="167">
        <v>395</v>
      </c>
      <c r="K307" s="167">
        <v>395</v>
      </c>
      <c r="L307" s="167">
        <v>395</v>
      </c>
      <c r="M307" s="167">
        <v>395</v>
      </c>
      <c r="N307" s="167">
        <v>395</v>
      </c>
      <c r="O307" s="167">
        <v>395</v>
      </c>
      <c r="P307" s="167">
        <v>395</v>
      </c>
      <c r="Q307" s="167">
        <v>395</v>
      </c>
    </row>
    <row r="308" spans="1:17" ht="12.75">
      <c r="A308" s="72" t="s">
        <v>532</v>
      </c>
      <c r="B308" s="72" t="s">
        <v>1053</v>
      </c>
      <c r="C308" s="157" t="s">
        <v>255</v>
      </c>
      <c r="D308" s="157" t="s">
        <v>745</v>
      </c>
      <c r="E308" s="72" t="s">
        <v>746</v>
      </c>
      <c r="F308" s="157"/>
      <c r="G308" s="1">
        <v>2001</v>
      </c>
      <c r="H308" s="167">
        <v>48</v>
      </c>
      <c r="I308" s="167">
        <v>48</v>
      </c>
      <c r="J308" s="167">
        <v>48</v>
      </c>
      <c r="K308" s="167">
        <v>48</v>
      </c>
      <c r="L308" s="167">
        <v>48</v>
      </c>
      <c r="M308" s="167">
        <v>48</v>
      </c>
      <c r="N308" s="167">
        <v>48</v>
      </c>
      <c r="O308" s="167">
        <v>48</v>
      </c>
      <c r="P308" s="167">
        <v>48</v>
      </c>
      <c r="Q308" s="167">
        <v>48</v>
      </c>
    </row>
    <row r="309" spans="1:17" ht="12.75">
      <c r="A309" s="72" t="s">
        <v>533</v>
      </c>
      <c r="B309" s="72" t="s">
        <v>1054</v>
      </c>
      <c r="C309" s="157" t="s">
        <v>255</v>
      </c>
      <c r="D309" s="157" t="s">
        <v>745</v>
      </c>
      <c r="E309" s="72" t="s">
        <v>746</v>
      </c>
      <c r="F309" s="157"/>
      <c r="G309" s="1">
        <v>2001</v>
      </c>
      <c r="H309" s="167">
        <v>48</v>
      </c>
      <c r="I309" s="167">
        <v>48</v>
      </c>
      <c r="J309" s="167">
        <v>48</v>
      </c>
      <c r="K309" s="167">
        <v>48</v>
      </c>
      <c r="L309" s="167">
        <v>48</v>
      </c>
      <c r="M309" s="167">
        <v>48</v>
      </c>
      <c r="N309" s="167">
        <v>48</v>
      </c>
      <c r="O309" s="167">
        <v>48</v>
      </c>
      <c r="P309" s="167">
        <v>48</v>
      </c>
      <c r="Q309" s="167">
        <v>48</v>
      </c>
    </row>
    <row r="310" spans="1:17" ht="12.75">
      <c r="A310" s="72" t="s">
        <v>534</v>
      </c>
      <c r="B310" s="72" t="s">
        <v>1055</v>
      </c>
      <c r="C310" s="157" t="s">
        <v>255</v>
      </c>
      <c r="D310" s="157" t="s">
        <v>745</v>
      </c>
      <c r="E310" s="72" t="s">
        <v>746</v>
      </c>
      <c r="F310" s="157"/>
      <c r="G310" s="1">
        <v>2001</v>
      </c>
      <c r="H310" s="167">
        <v>48</v>
      </c>
      <c r="I310" s="167">
        <v>48</v>
      </c>
      <c r="J310" s="167">
        <v>48</v>
      </c>
      <c r="K310" s="167">
        <v>48</v>
      </c>
      <c r="L310" s="167">
        <v>48</v>
      </c>
      <c r="M310" s="167">
        <v>48</v>
      </c>
      <c r="N310" s="167">
        <v>48</v>
      </c>
      <c r="O310" s="167">
        <v>48</v>
      </c>
      <c r="P310" s="167">
        <v>48</v>
      </c>
      <c r="Q310" s="167">
        <v>48</v>
      </c>
    </row>
    <row r="311" spans="1:17" ht="12.75">
      <c r="A311" s="72" t="s">
        <v>535</v>
      </c>
      <c r="B311" s="72" t="s">
        <v>1056</v>
      </c>
      <c r="C311" s="157" t="s">
        <v>255</v>
      </c>
      <c r="D311" s="157" t="s">
        <v>745</v>
      </c>
      <c r="E311" s="72" t="s">
        <v>746</v>
      </c>
      <c r="F311" s="157"/>
      <c r="G311" s="1">
        <v>2001</v>
      </c>
      <c r="H311" s="167">
        <v>48</v>
      </c>
      <c r="I311" s="167">
        <v>48</v>
      </c>
      <c r="J311" s="167">
        <v>48</v>
      </c>
      <c r="K311" s="167">
        <v>48</v>
      </c>
      <c r="L311" s="167">
        <v>48</v>
      </c>
      <c r="M311" s="167">
        <v>48</v>
      </c>
      <c r="N311" s="167">
        <v>48</v>
      </c>
      <c r="O311" s="167">
        <v>48</v>
      </c>
      <c r="P311" s="167">
        <v>48</v>
      </c>
      <c r="Q311" s="167">
        <v>48</v>
      </c>
    </row>
    <row r="312" spans="1:17" ht="12.75">
      <c r="A312" s="72" t="s">
        <v>599</v>
      </c>
      <c r="B312" s="72" t="s">
        <v>1057</v>
      </c>
      <c r="C312" s="157" t="s">
        <v>255</v>
      </c>
      <c r="D312" s="157" t="s">
        <v>745</v>
      </c>
      <c r="E312" s="72" t="s">
        <v>746</v>
      </c>
      <c r="F312" s="157"/>
      <c r="G312" s="1">
        <v>2004</v>
      </c>
      <c r="H312" s="167">
        <v>170</v>
      </c>
      <c r="I312" s="167">
        <v>170</v>
      </c>
      <c r="J312" s="167">
        <v>170</v>
      </c>
      <c r="K312" s="167">
        <v>170</v>
      </c>
      <c r="L312" s="167">
        <v>170</v>
      </c>
      <c r="M312" s="167">
        <v>170</v>
      </c>
      <c r="N312" s="167">
        <v>170</v>
      </c>
      <c r="O312" s="167">
        <v>170</v>
      </c>
      <c r="P312" s="167">
        <v>170</v>
      </c>
      <c r="Q312" s="167">
        <v>170</v>
      </c>
    </row>
    <row r="313" spans="1:17" ht="12.75">
      <c r="A313" s="72" t="s">
        <v>674</v>
      </c>
      <c r="B313" s="72" t="s">
        <v>1058</v>
      </c>
      <c r="C313" s="157" t="s">
        <v>255</v>
      </c>
      <c r="D313" s="157" t="s">
        <v>745</v>
      </c>
      <c r="E313" s="72" t="s">
        <v>746</v>
      </c>
      <c r="F313" s="157"/>
      <c r="G313" s="1">
        <v>2004</v>
      </c>
      <c r="H313" s="167">
        <v>155</v>
      </c>
      <c r="I313" s="167">
        <v>155</v>
      </c>
      <c r="J313" s="167">
        <v>155</v>
      </c>
      <c r="K313" s="167">
        <v>155</v>
      </c>
      <c r="L313" s="167">
        <v>155</v>
      </c>
      <c r="M313" s="167">
        <v>155</v>
      </c>
      <c r="N313" s="167">
        <v>155</v>
      </c>
      <c r="O313" s="167">
        <v>155</v>
      </c>
      <c r="P313" s="167">
        <v>155</v>
      </c>
      <c r="Q313" s="167">
        <v>155</v>
      </c>
    </row>
    <row r="314" spans="1:17" ht="12.75">
      <c r="A314" s="72" t="s">
        <v>1364</v>
      </c>
      <c r="B314" s="72" t="s">
        <v>1366</v>
      </c>
      <c r="C314" s="157" t="s">
        <v>255</v>
      </c>
      <c r="D314" s="157" t="s">
        <v>745</v>
      </c>
      <c r="E314" s="72" t="s">
        <v>746</v>
      </c>
      <c r="F314" s="157"/>
      <c r="G314" s="1">
        <v>2010</v>
      </c>
      <c r="H314" s="167">
        <v>48</v>
      </c>
      <c r="I314" s="167">
        <v>48</v>
      </c>
      <c r="J314" s="167">
        <v>48</v>
      </c>
      <c r="K314" s="167">
        <v>48</v>
      </c>
      <c r="L314" s="167">
        <v>48</v>
      </c>
      <c r="M314" s="167">
        <v>48</v>
      </c>
      <c r="N314" s="167">
        <v>48</v>
      </c>
      <c r="O314" s="167">
        <v>48</v>
      </c>
      <c r="P314" s="167">
        <v>48</v>
      </c>
      <c r="Q314" s="167">
        <v>48</v>
      </c>
    </row>
    <row r="315" spans="1:17" ht="12.75">
      <c r="A315" s="72" t="s">
        <v>1365</v>
      </c>
      <c r="B315" s="72" t="s">
        <v>1367</v>
      </c>
      <c r="C315" s="157" t="s">
        <v>255</v>
      </c>
      <c r="D315" s="157" t="s">
        <v>745</v>
      </c>
      <c r="E315" s="72" t="s">
        <v>746</v>
      </c>
      <c r="F315" s="157"/>
      <c r="G315" s="1">
        <v>2010</v>
      </c>
      <c r="H315" s="167">
        <v>48</v>
      </c>
      <c r="I315" s="167">
        <v>48</v>
      </c>
      <c r="J315" s="167">
        <v>48</v>
      </c>
      <c r="K315" s="167">
        <v>48</v>
      </c>
      <c r="L315" s="167">
        <v>48</v>
      </c>
      <c r="M315" s="167">
        <v>48</v>
      </c>
      <c r="N315" s="167">
        <v>48</v>
      </c>
      <c r="O315" s="167">
        <v>48</v>
      </c>
      <c r="P315" s="167">
        <v>48</v>
      </c>
      <c r="Q315" s="167">
        <v>48</v>
      </c>
    </row>
    <row r="316" spans="1:17" ht="12.75">
      <c r="A316" s="72" t="s">
        <v>659</v>
      </c>
      <c r="B316" s="72" t="s">
        <v>1059</v>
      </c>
      <c r="C316" s="157" t="s">
        <v>214</v>
      </c>
      <c r="D316" s="157" t="s">
        <v>728</v>
      </c>
      <c r="E316" s="72" t="s">
        <v>746</v>
      </c>
      <c r="F316" s="157"/>
      <c r="G316" s="1">
        <v>2010</v>
      </c>
      <c r="H316" s="167">
        <v>570</v>
      </c>
      <c r="I316" s="167">
        <v>570</v>
      </c>
      <c r="J316" s="167">
        <v>570</v>
      </c>
      <c r="K316" s="167">
        <v>570</v>
      </c>
      <c r="L316" s="167">
        <v>570</v>
      </c>
      <c r="M316" s="167">
        <v>570</v>
      </c>
      <c r="N316" s="167">
        <v>570</v>
      </c>
      <c r="O316" s="167">
        <v>570</v>
      </c>
      <c r="P316" s="167">
        <v>570</v>
      </c>
      <c r="Q316" s="167">
        <v>570</v>
      </c>
    </row>
    <row r="317" spans="1:17" ht="12.75">
      <c r="A317" s="72" t="s">
        <v>675</v>
      </c>
      <c r="B317" s="72" t="s">
        <v>1060</v>
      </c>
      <c r="C317" s="157" t="s">
        <v>61</v>
      </c>
      <c r="D317" s="157" t="s">
        <v>745</v>
      </c>
      <c r="E317" s="72" t="s">
        <v>746</v>
      </c>
      <c r="F317" s="157"/>
      <c r="G317" s="1">
        <v>2004</v>
      </c>
      <c r="H317" s="167">
        <v>48</v>
      </c>
      <c r="I317" s="167">
        <v>48</v>
      </c>
      <c r="J317" s="167">
        <v>48</v>
      </c>
      <c r="K317" s="167">
        <v>48</v>
      </c>
      <c r="L317" s="167">
        <v>48</v>
      </c>
      <c r="M317" s="167">
        <v>48</v>
      </c>
      <c r="N317" s="167">
        <v>48</v>
      </c>
      <c r="O317" s="167">
        <v>48</v>
      </c>
      <c r="P317" s="167">
        <v>48</v>
      </c>
      <c r="Q317" s="167">
        <v>48</v>
      </c>
    </row>
    <row r="318" spans="1:17" ht="12.75">
      <c r="A318" s="72" t="s">
        <v>536</v>
      </c>
      <c r="B318" s="72" t="s">
        <v>1061</v>
      </c>
      <c r="C318" s="157" t="s">
        <v>61</v>
      </c>
      <c r="D318" s="157" t="s">
        <v>745</v>
      </c>
      <c r="E318" s="72" t="s">
        <v>746</v>
      </c>
      <c r="F318" s="157"/>
      <c r="G318" s="1">
        <v>1951</v>
      </c>
      <c r="H318" s="167">
        <v>10</v>
      </c>
      <c r="I318" s="167">
        <v>10</v>
      </c>
      <c r="J318" s="167">
        <v>10</v>
      </c>
      <c r="K318" s="167">
        <v>10</v>
      </c>
      <c r="L318" s="167">
        <v>10</v>
      </c>
      <c r="M318" s="167">
        <v>10</v>
      </c>
      <c r="N318" s="167">
        <v>10</v>
      </c>
      <c r="O318" s="167">
        <v>10</v>
      </c>
      <c r="P318" s="167">
        <v>10</v>
      </c>
      <c r="Q318" s="167">
        <v>10</v>
      </c>
    </row>
    <row r="319" spans="1:17" ht="12.75">
      <c r="A319" s="72" t="s">
        <v>537</v>
      </c>
      <c r="B319" s="72" t="s">
        <v>1062</v>
      </c>
      <c r="C319" s="157" t="s">
        <v>61</v>
      </c>
      <c r="D319" s="157" t="s">
        <v>745</v>
      </c>
      <c r="E319" s="72" t="s">
        <v>746</v>
      </c>
      <c r="F319" s="157"/>
      <c r="G319" s="1">
        <v>1961</v>
      </c>
      <c r="H319" s="167">
        <v>21</v>
      </c>
      <c r="I319" s="167">
        <v>21</v>
      </c>
      <c r="J319" s="167">
        <v>21</v>
      </c>
      <c r="K319" s="167">
        <v>21</v>
      </c>
      <c r="L319" s="167">
        <v>21</v>
      </c>
      <c r="M319" s="167">
        <v>21</v>
      </c>
      <c r="N319" s="167">
        <v>21</v>
      </c>
      <c r="O319" s="167">
        <v>21</v>
      </c>
      <c r="P319" s="167">
        <v>21</v>
      </c>
      <c r="Q319" s="167">
        <v>21</v>
      </c>
    </row>
    <row r="320" spans="1:17" ht="12.75">
      <c r="A320" s="72" t="s">
        <v>538</v>
      </c>
      <c r="B320" s="72" t="s">
        <v>1063</v>
      </c>
      <c r="C320" s="157" t="s">
        <v>61</v>
      </c>
      <c r="D320" s="157" t="s">
        <v>745</v>
      </c>
      <c r="E320" s="72" t="s">
        <v>746</v>
      </c>
      <c r="F320" s="157"/>
      <c r="G320" s="1">
        <v>1996</v>
      </c>
      <c r="H320" s="167">
        <v>49</v>
      </c>
      <c r="I320" s="167">
        <v>49</v>
      </c>
      <c r="J320" s="167">
        <v>49</v>
      </c>
      <c r="K320" s="167">
        <v>49</v>
      </c>
      <c r="L320" s="167">
        <v>49</v>
      </c>
      <c r="M320" s="167">
        <v>49</v>
      </c>
      <c r="N320" s="167">
        <v>49</v>
      </c>
      <c r="O320" s="167">
        <v>49</v>
      </c>
      <c r="P320" s="167">
        <v>49</v>
      </c>
      <c r="Q320" s="167">
        <v>49</v>
      </c>
    </row>
    <row r="321" spans="1:17" ht="12.75">
      <c r="A321" s="72" t="s">
        <v>539</v>
      </c>
      <c r="B321" s="72" t="s">
        <v>1064</v>
      </c>
      <c r="C321" s="157" t="s">
        <v>43</v>
      </c>
      <c r="D321" s="157" t="s">
        <v>745</v>
      </c>
      <c r="E321" s="72" t="s">
        <v>746</v>
      </c>
      <c r="F321" s="157"/>
      <c r="G321" s="1">
        <v>1965</v>
      </c>
      <c r="H321" s="167">
        <v>140</v>
      </c>
      <c r="I321" s="167">
        <v>140</v>
      </c>
      <c r="J321" s="167">
        <v>140</v>
      </c>
      <c r="K321" s="167">
        <v>140</v>
      </c>
      <c r="L321" s="167">
        <v>140</v>
      </c>
      <c r="M321" s="167">
        <v>140</v>
      </c>
      <c r="N321" s="167">
        <v>140</v>
      </c>
      <c r="O321" s="167">
        <v>140</v>
      </c>
      <c r="P321" s="167">
        <v>140</v>
      </c>
      <c r="Q321" s="167">
        <v>140</v>
      </c>
    </row>
    <row r="322" spans="1:17" ht="12.75">
      <c r="A322" s="72" t="s">
        <v>540</v>
      </c>
      <c r="B322" s="72" t="s">
        <v>1065</v>
      </c>
      <c r="C322" s="157" t="s">
        <v>43</v>
      </c>
      <c r="D322" s="157" t="s">
        <v>745</v>
      </c>
      <c r="E322" s="72" t="s">
        <v>746</v>
      </c>
      <c r="F322" s="157"/>
      <c r="G322" s="1">
        <v>1968</v>
      </c>
      <c r="H322" s="167">
        <v>140</v>
      </c>
      <c r="I322" s="167">
        <v>140</v>
      </c>
      <c r="J322" s="167">
        <v>140</v>
      </c>
      <c r="K322" s="167">
        <v>140</v>
      </c>
      <c r="L322" s="167">
        <v>140</v>
      </c>
      <c r="M322" s="167">
        <v>140</v>
      </c>
      <c r="N322" s="167">
        <v>140</v>
      </c>
      <c r="O322" s="167">
        <v>140</v>
      </c>
      <c r="P322" s="167">
        <v>140</v>
      </c>
      <c r="Q322" s="167">
        <v>140</v>
      </c>
    </row>
    <row r="323" spans="1:17" ht="12.75">
      <c r="A323" s="72" t="s">
        <v>541</v>
      </c>
      <c r="B323" s="72" t="s">
        <v>1066</v>
      </c>
      <c r="C323" s="157" t="s">
        <v>43</v>
      </c>
      <c r="D323" s="157" t="s">
        <v>745</v>
      </c>
      <c r="E323" s="72" t="s">
        <v>746</v>
      </c>
      <c r="F323" s="157"/>
      <c r="G323" s="1">
        <v>1972</v>
      </c>
      <c r="H323" s="167">
        <v>340</v>
      </c>
      <c r="I323" s="167">
        <v>340</v>
      </c>
      <c r="J323" s="167">
        <v>340</v>
      </c>
      <c r="K323" s="167">
        <v>340</v>
      </c>
      <c r="L323" s="167">
        <v>340</v>
      </c>
      <c r="M323" s="167">
        <v>340</v>
      </c>
      <c r="N323" s="167">
        <v>340</v>
      </c>
      <c r="O323" s="167">
        <v>340</v>
      </c>
      <c r="P323" s="167">
        <v>340</v>
      </c>
      <c r="Q323" s="167">
        <v>340</v>
      </c>
    </row>
    <row r="324" spans="1:19" ht="12.75">
      <c r="A324" s="72" t="s">
        <v>1067</v>
      </c>
      <c r="B324" s="72" t="s">
        <v>1068</v>
      </c>
      <c r="C324" s="157" t="s">
        <v>80</v>
      </c>
      <c r="D324" s="157" t="s">
        <v>731</v>
      </c>
      <c r="E324" s="72" t="s">
        <v>756</v>
      </c>
      <c r="F324" s="157"/>
      <c r="G324" s="1">
        <v>2007</v>
      </c>
      <c r="H324" s="158">
        <v>6.4</v>
      </c>
      <c r="I324" s="158">
        <v>6.4</v>
      </c>
      <c r="J324" s="158">
        <v>6.4</v>
      </c>
      <c r="K324" s="158">
        <v>6.4</v>
      </c>
      <c r="L324" s="158">
        <v>6.4</v>
      </c>
      <c r="M324" s="158">
        <v>6.4</v>
      </c>
      <c r="N324" s="158">
        <v>6.4</v>
      </c>
      <c r="O324" s="158">
        <v>6.4</v>
      </c>
      <c r="P324" s="158">
        <v>6.4</v>
      </c>
      <c r="Q324" s="158">
        <v>6.4</v>
      </c>
      <c r="S324" s="133"/>
    </row>
    <row r="325" spans="1:17" ht="12.75">
      <c r="A325" s="72" t="s">
        <v>542</v>
      </c>
      <c r="B325" s="72" t="s">
        <v>1069</v>
      </c>
      <c r="C325" s="157" t="s">
        <v>84</v>
      </c>
      <c r="D325" s="157" t="s">
        <v>440</v>
      </c>
      <c r="E325" s="72" t="s">
        <v>746</v>
      </c>
      <c r="F325" s="157"/>
      <c r="G325" s="1">
        <v>1992</v>
      </c>
      <c r="H325" s="158">
        <v>1</v>
      </c>
      <c r="I325" s="158">
        <v>1</v>
      </c>
      <c r="J325" s="158">
        <v>1</v>
      </c>
      <c r="K325" s="158">
        <v>1</v>
      </c>
      <c r="L325" s="158">
        <v>1</v>
      </c>
      <c r="M325" s="158">
        <v>1</v>
      </c>
      <c r="N325" s="158">
        <v>1</v>
      </c>
      <c r="O325" s="158">
        <v>1</v>
      </c>
      <c r="P325" s="158">
        <v>1</v>
      </c>
      <c r="Q325" s="158">
        <v>1</v>
      </c>
    </row>
    <row r="326" spans="1:17" ht="12.75">
      <c r="A326" s="72" t="s">
        <v>543</v>
      </c>
      <c r="B326" s="72" t="s">
        <v>1070</v>
      </c>
      <c r="C326" s="157" t="s">
        <v>206</v>
      </c>
      <c r="D326" s="157" t="s">
        <v>730</v>
      </c>
      <c r="E326" s="72" t="s">
        <v>746</v>
      </c>
      <c r="F326" s="157"/>
      <c r="G326" s="1">
        <v>1988</v>
      </c>
      <c r="H326" s="167">
        <v>1375</v>
      </c>
      <c r="I326" s="167">
        <v>1375</v>
      </c>
      <c r="J326" s="167">
        <v>1375</v>
      </c>
      <c r="K326" s="167">
        <v>1375</v>
      </c>
      <c r="L326" s="167">
        <v>1375</v>
      </c>
      <c r="M326" s="167">
        <v>1375</v>
      </c>
      <c r="N326" s="167">
        <v>1375</v>
      </c>
      <c r="O326" s="167">
        <v>1375</v>
      </c>
      <c r="P326" s="167">
        <v>1375</v>
      </c>
      <c r="Q326" s="167">
        <v>1375</v>
      </c>
    </row>
    <row r="327" spans="1:17" ht="12.75">
      <c r="A327" s="72" t="s">
        <v>544</v>
      </c>
      <c r="B327" s="72" t="s">
        <v>1071</v>
      </c>
      <c r="C327" s="157" t="s">
        <v>206</v>
      </c>
      <c r="D327" s="157" t="s">
        <v>730</v>
      </c>
      <c r="E327" s="72" t="s">
        <v>746</v>
      </c>
      <c r="F327" s="157"/>
      <c r="G327" s="1">
        <v>1989</v>
      </c>
      <c r="H327" s="167">
        <v>1375</v>
      </c>
      <c r="I327" s="167">
        <v>1375</v>
      </c>
      <c r="J327" s="167">
        <v>1375</v>
      </c>
      <c r="K327" s="167">
        <v>1375</v>
      </c>
      <c r="L327" s="167">
        <v>1375</v>
      </c>
      <c r="M327" s="167">
        <v>1375</v>
      </c>
      <c r="N327" s="167">
        <v>1375</v>
      </c>
      <c r="O327" s="167">
        <v>1375</v>
      </c>
      <c r="P327" s="167">
        <v>1375</v>
      </c>
      <c r="Q327" s="167">
        <v>1375</v>
      </c>
    </row>
    <row r="328" spans="1:17" ht="12.75">
      <c r="A328" s="72" t="s">
        <v>547</v>
      </c>
      <c r="B328" s="72" t="s">
        <v>1458</v>
      </c>
      <c r="C328" s="157" t="s">
        <v>63</v>
      </c>
      <c r="D328" s="157" t="s">
        <v>745</v>
      </c>
      <c r="E328" s="72" t="s">
        <v>756</v>
      </c>
      <c r="F328" s="157"/>
      <c r="G328" s="1">
        <v>1958</v>
      </c>
      <c r="H328" s="167">
        <v>171</v>
      </c>
      <c r="I328" s="167">
        <v>171</v>
      </c>
      <c r="J328" s="167">
        <v>171</v>
      </c>
      <c r="K328" s="167">
        <v>171</v>
      </c>
      <c r="L328" s="167">
        <v>171</v>
      </c>
      <c r="M328" s="167">
        <v>171</v>
      </c>
      <c r="N328" s="167">
        <v>171</v>
      </c>
      <c r="O328" s="167">
        <v>171</v>
      </c>
      <c r="P328" s="167">
        <v>171</v>
      </c>
      <c r="Q328" s="167">
        <v>171</v>
      </c>
    </row>
    <row r="329" spans="1:17" ht="12.75">
      <c r="A329" s="72" t="s">
        <v>548</v>
      </c>
      <c r="B329" s="72" t="s">
        <v>1074</v>
      </c>
      <c r="C329" s="157" t="s">
        <v>63</v>
      </c>
      <c r="D329" s="157" t="s">
        <v>745</v>
      </c>
      <c r="E329" s="72" t="s">
        <v>756</v>
      </c>
      <c r="F329" s="157"/>
      <c r="G329" s="1">
        <v>1965</v>
      </c>
      <c r="H329" s="167">
        <v>502</v>
      </c>
      <c r="I329" s="167">
        <v>502</v>
      </c>
      <c r="J329" s="167">
        <v>502</v>
      </c>
      <c r="K329" s="167">
        <v>502</v>
      </c>
      <c r="L329" s="167">
        <v>502</v>
      </c>
      <c r="M329" s="167">
        <v>502</v>
      </c>
      <c r="N329" s="167">
        <v>502</v>
      </c>
      <c r="O329" s="167">
        <v>502</v>
      </c>
      <c r="P329" s="167">
        <v>502</v>
      </c>
      <c r="Q329" s="167">
        <v>502</v>
      </c>
    </row>
    <row r="330" spans="1:17" ht="12.75">
      <c r="A330" s="159" t="s">
        <v>549</v>
      </c>
      <c r="B330" s="72" t="s">
        <v>1075</v>
      </c>
      <c r="C330" s="157" t="s">
        <v>164</v>
      </c>
      <c r="D330" s="157" t="s">
        <v>745</v>
      </c>
      <c r="E330" s="72" t="s">
        <v>172</v>
      </c>
      <c r="F330" s="157"/>
      <c r="G330" s="1">
        <v>1974</v>
      </c>
      <c r="H330" s="167">
        <v>104</v>
      </c>
      <c r="I330" s="167">
        <v>104</v>
      </c>
      <c r="J330" s="167">
        <v>104</v>
      </c>
      <c r="K330" s="167">
        <v>104</v>
      </c>
      <c r="L330" s="167">
        <v>104</v>
      </c>
      <c r="M330" s="167">
        <v>104</v>
      </c>
      <c r="N330" s="167">
        <v>104</v>
      </c>
      <c r="O330" s="167">
        <v>104</v>
      </c>
      <c r="P330" s="167">
        <v>104</v>
      </c>
      <c r="Q330" s="167">
        <v>104</v>
      </c>
    </row>
    <row r="331" spans="1:17" ht="12.75">
      <c r="A331" s="72" t="s">
        <v>550</v>
      </c>
      <c r="B331" s="72" t="s">
        <v>1076</v>
      </c>
      <c r="C331" s="157" t="s">
        <v>164</v>
      </c>
      <c r="D331" s="157" t="s">
        <v>745</v>
      </c>
      <c r="E331" s="72" t="s">
        <v>172</v>
      </c>
      <c r="F331" s="157"/>
      <c r="G331" s="1">
        <v>1972</v>
      </c>
      <c r="H331" s="167">
        <v>57</v>
      </c>
      <c r="I331" s="167">
        <v>57</v>
      </c>
      <c r="J331" s="167">
        <v>57</v>
      </c>
      <c r="K331" s="167">
        <v>57</v>
      </c>
      <c r="L331" s="167">
        <v>57</v>
      </c>
      <c r="M331" s="167">
        <v>57</v>
      </c>
      <c r="N331" s="167">
        <v>57</v>
      </c>
      <c r="O331" s="167">
        <v>57</v>
      </c>
      <c r="P331" s="167">
        <v>57</v>
      </c>
      <c r="Q331" s="167">
        <v>57</v>
      </c>
    </row>
    <row r="332" spans="1:17" ht="12.75">
      <c r="A332" s="72" t="s">
        <v>551</v>
      </c>
      <c r="B332" s="72" t="s">
        <v>1077</v>
      </c>
      <c r="C332" s="157" t="s">
        <v>164</v>
      </c>
      <c r="D332" s="157" t="s">
        <v>745</v>
      </c>
      <c r="E332" s="72" t="s">
        <v>172</v>
      </c>
      <c r="F332" s="157"/>
      <c r="G332" s="1">
        <v>1972</v>
      </c>
      <c r="H332" s="167">
        <v>57</v>
      </c>
      <c r="I332" s="167">
        <v>57</v>
      </c>
      <c r="J332" s="167">
        <v>57</v>
      </c>
      <c r="K332" s="167">
        <v>57</v>
      </c>
      <c r="L332" s="167">
        <v>57</v>
      </c>
      <c r="M332" s="167">
        <v>57</v>
      </c>
      <c r="N332" s="167">
        <v>57</v>
      </c>
      <c r="O332" s="167">
        <v>57</v>
      </c>
      <c r="P332" s="167">
        <v>57</v>
      </c>
      <c r="Q332" s="167">
        <v>57</v>
      </c>
    </row>
    <row r="333" spans="1:17" ht="12.75">
      <c r="A333" s="72" t="s">
        <v>552</v>
      </c>
      <c r="B333" s="72" t="s">
        <v>1078</v>
      </c>
      <c r="C333" s="157" t="s">
        <v>164</v>
      </c>
      <c r="D333" s="157" t="s">
        <v>745</v>
      </c>
      <c r="E333" s="72" t="s">
        <v>172</v>
      </c>
      <c r="F333" s="157"/>
      <c r="G333" s="1">
        <v>1972</v>
      </c>
      <c r="H333" s="167">
        <v>57</v>
      </c>
      <c r="I333" s="167">
        <v>57</v>
      </c>
      <c r="J333" s="167">
        <v>57</v>
      </c>
      <c r="K333" s="167">
        <v>57</v>
      </c>
      <c r="L333" s="167">
        <v>57</v>
      </c>
      <c r="M333" s="167">
        <v>57</v>
      </c>
      <c r="N333" s="167">
        <v>57</v>
      </c>
      <c r="O333" s="167">
        <v>57</v>
      </c>
      <c r="P333" s="167">
        <v>57</v>
      </c>
      <c r="Q333" s="167">
        <v>57</v>
      </c>
    </row>
    <row r="334" spans="1:17" ht="12.75">
      <c r="A334" s="72" t="s">
        <v>553</v>
      </c>
      <c r="B334" s="72" t="s">
        <v>1079</v>
      </c>
      <c r="C334" s="157" t="s">
        <v>164</v>
      </c>
      <c r="D334" s="157" t="s">
        <v>745</v>
      </c>
      <c r="E334" s="72" t="s">
        <v>172</v>
      </c>
      <c r="F334" s="157"/>
      <c r="G334" s="1">
        <v>1972</v>
      </c>
      <c r="H334" s="167">
        <v>57</v>
      </c>
      <c r="I334" s="167">
        <v>57</v>
      </c>
      <c r="J334" s="167">
        <v>57</v>
      </c>
      <c r="K334" s="167">
        <v>57</v>
      </c>
      <c r="L334" s="167">
        <v>57</v>
      </c>
      <c r="M334" s="167">
        <v>57</v>
      </c>
      <c r="N334" s="167">
        <v>57</v>
      </c>
      <c r="O334" s="167">
        <v>57</v>
      </c>
      <c r="P334" s="167">
        <v>57</v>
      </c>
      <c r="Q334" s="167">
        <v>57</v>
      </c>
    </row>
    <row r="335" spans="1:17" ht="12.75">
      <c r="A335" s="72" t="s">
        <v>554</v>
      </c>
      <c r="B335" s="72" t="s">
        <v>1080</v>
      </c>
      <c r="C335" s="157" t="s">
        <v>164</v>
      </c>
      <c r="D335" s="157" t="s">
        <v>745</v>
      </c>
      <c r="E335" s="72" t="s">
        <v>172</v>
      </c>
      <c r="F335" s="157"/>
      <c r="G335" s="1">
        <v>1974</v>
      </c>
      <c r="H335" s="167">
        <v>104</v>
      </c>
      <c r="I335" s="167">
        <v>104</v>
      </c>
      <c r="J335" s="167">
        <v>104</v>
      </c>
      <c r="K335" s="167">
        <v>104</v>
      </c>
      <c r="L335" s="167">
        <v>104</v>
      </c>
      <c r="M335" s="167">
        <v>104</v>
      </c>
      <c r="N335" s="167">
        <v>104</v>
      </c>
      <c r="O335" s="167">
        <v>104</v>
      </c>
      <c r="P335" s="167">
        <v>104</v>
      </c>
      <c r="Q335" s="167">
        <v>104</v>
      </c>
    </row>
    <row r="336" spans="1:17" ht="12.75">
      <c r="A336" s="72" t="s">
        <v>555</v>
      </c>
      <c r="B336" s="72" t="s">
        <v>1081</v>
      </c>
      <c r="C336" s="157" t="s">
        <v>164</v>
      </c>
      <c r="D336" s="157" t="s">
        <v>745</v>
      </c>
      <c r="E336" s="72" t="s">
        <v>172</v>
      </c>
      <c r="F336" s="157"/>
      <c r="G336" s="1">
        <v>1972</v>
      </c>
      <c r="H336" s="167">
        <v>57</v>
      </c>
      <c r="I336" s="167">
        <v>57</v>
      </c>
      <c r="J336" s="167">
        <v>57</v>
      </c>
      <c r="K336" s="167">
        <v>57</v>
      </c>
      <c r="L336" s="167">
        <v>57</v>
      </c>
      <c r="M336" s="167">
        <v>57</v>
      </c>
      <c r="N336" s="167">
        <v>57</v>
      </c>
      <c r="O336" s="167">
        <v>57</v>
      </c>
      <c r="P336" s="167">
        <v>57</v>
      </c>
      <c r="Q336" s="167">
        <v>57</v>
      </c>
    </row>
    <row r="337" spans="1:17" ht="12.75">
      <c r="A337" s="72" t="s">
        <v>556</v>
      </c>
      <c r="B337" s="72" t="s">
        <v>1082</v>
      </c>
      <c r="C337" s="157" t="s">
        <v>164</v>
      </c>
      <c r="D337" s="157" t="s">
        <v>745</v>
      </c>
      <c r="E337" s="72" t="s">
        <v>172</v>
      </c>
      <c r="F337" s="157"/>
      <c r="G337" s="1">
        <v>1972</v>
      </c>
      <c r="H337" s="167">
        <v>57</v>
      </c>
      <c r="I337" s="167">
        <v>57</v>
      </c>
      <c r="J337" s="167">
        <v>57</v>
      </c>
      <c r="K337" s="167">
        <v>57</v>
      </c>
      <c r="L337" s="167">
        <v>57</v>
      </c>
      <c r="M337" s="167">
        <v>57</v>
      </c>
      <c r="N337" s="167">
        <v>57</v>
      </c>
      <c r="O337" s="167">
        <v>57</v>
      </c>
      <c r="P337" s="167">
        <v>57</v>
      </c>
      <c r="Q337" s="167">
        <v>57</v>
      </c>
    </row>
    <row r="338" spans="1:17" ht="12.75">
      <c r="A338" s="72" t="s">
        <v>557</v>
      </c>
      <c r="B338" s="72" t="s">
        <v>1083</v>
      </c>
      <c r="C338" s="157" t="s">
        <v>164</v>
      </c>
      <c r="D338" s="157" t="s">
        <v>745</v>
      </c>
      <c r="E338" s="72" t="s">
        <v>172</v>
      </c>
      <c r="F338" s="157"/>
      <c r="G338" s="1">
        <v>1974</v>
      </c>
      <c r="H338" s="167">
        <v>57</v>
      </c>
      <c r="I338" s="167">
        <v>57</v>
      </c>
      <c r="J338" s="167">
        <v>57</v>
      </c>
      <c r="K338" s="167">
        <v>57</v>
      </c>
      <c r="L338" s="167">
        <v>57</v>
      </c>
      <c r="M338" s="167">
        <v>57</v>
      </c>
      <c r="N338" s="167">
        <v>57</v>
      </c>
      <c r="O338" s="167">
        <v>57</v>
      </c>
      <c r="P338" s="167">
        <v>57</v>
      </c>
      <c r="Q338" s="167">
        <v>57</v>
      </c>
    </row>
    <row r="339" spans="1:17" ht="12.75">
      <c r="A339" s="72" t="s">
        <v>558</v>
      </c>
      <c r="B339" s="72" t="s">
        <v>1084</v>
      </c>
      <c r="C339" s="157" t="s">
        <v>164</v>
      </c>
      <c r="D339" s="157" t="s">
        <v>745</v>
      </c>
      <c r="E339" s="72" t="s">
        <v>172</v>
      </c>
      <c r="F339" s="157"/>
      <c r="G339" s="1">
        <v>1974</v>
      </c>
      <c r="H339" s="167">
        <v>57</v>
      </c>
      <c r="I339" s="167">
        <v>57</v>
      </c>
      <c r="J339" s="167">
        <v>57</v>
      </c>
      <c r="K339" s="167">
        <v>57</v>
      </c>
      <c r="L339" s="167">
        <v>57</v>
      </c>
      <c r="M339" s="167">
        <v>57</v>
      </c>
      <c r="N339" s="167">
        <v>57</v>
      </c>
      <c r="O339" s="167">
        <v>57</v>
      </c>
      <c r="P339" s="167">
        <v>57</v>
      </c>
      <c r="Q339" s="167">
        <v>57</v>
      </c>
    </row>
    <row r="340" spans="1:17" ht="12.75">
      <c r="A340" s="72" t="s">
        <v>559</v>
      </c>
      <c r="B340" s="72" t="s">
        <v>1085</v>
      </c>
      <c r="C340" s="157" t="s">
        <v>164</v>
      </c>
      <c r="D340" s="157" t="s">
        <v>745</v>
      </c>
      <c r="E340" s="72" t="s">
        <v>172</v>
      </c>
      <c r="F340" s="157"/>
      <c r="G340" s="1">
        <v>1975</v>
      </c>
      <c r="H340" s="167">
        <v>57</v>
      </c>
      <c r="I340" s="167">
        <v>57</v>
      </c>
      <c r="J340" s="167">
        <v>57</v>
      </c>
      <c r="K340" s="167">
        <v>57</v>
      </c>
      <c r="L340" s="167">
        <v>57</v>
      </c>
      <c r="M340" s="167">
        <v>57</v>
      </c>
      <c r="N340" s="167">
        <v>57</v>
      </c>
      <c r="O340" s="167">
        <v>57</v>
      </c>
      <c r="P340" s="167">
        <v>57</v>
      </c>
      <c r="Q340" s="167">
        <v>57</v>
      </c>
    </row>
    <row r="341" spans="1:17" ht="12.75">
      <c r="A341" s="72" t="s">
        <v>560</v>
      </c>
      <c r="B341" s="72" t="s">
        <v>1086</v>
      </c>
      <c r="C341" s="157" t="s">
        <v>164</v>
      </c>
      <c r="D341" s="157" t="s">
        <v>745</v>
      </c>
      <c r="E341" s="72" t="s">
        <v>172</v>
      </c>
      <c r="F341" s="157"/>
      <c r="G341" s="1">
        <v>1975</v>
      </c>
      <c r="H341" s="167">
        <v>57</v>
      </c>
      <c r="I341" s="167">
        <v>57</v>
      </c>
      <c r="J341" s="167">
        <v>57</v>
      </c>
      <c r="K341" s="167">
        <v>57</v>
      </c>
      <c r="L341" s="167">
        <v>57</v>
      </c>
      <c r="M341" s="167">
        <v>57</v>
      </c>
      <c r="N341" s="167">
        <v>57</v>
      </c>
      <c r="O341" s="167">
        <v>57</v>
      </c>
      <c r="P341" s="167">
        <v>57</v>
      </c>
      <c r="Q341" s="167">
        <v>57</v>
      </c>
    </row>
    <row r="342" spans="1:17" ht="12.75">
      <c r="A342" s="72" t="s">
        <v>561</v>
      </c>
      <c r="B342" s="72" t="s">
        <v>1087</v>
      </c>
      <c r="C342" s="157" t="s">
        <v>164</v>
      </c>
      <c r="D342" s="157" t="s">
        <v>745</v>
      </c>
      <c r="E342" s="72" t="s">
        <v>172</v>
      </c>
      <c r="F342" s="157"/>
      <c r="G342" s="1">
        <v>1975</v>
      </c>
      <c r="H342" s="167">
        <v>57</v>
      </c>
      <c r="I342" s="167">
        <v>57</v>
      </c>
      <c r="J342" s="167">
        <v>57</v>
      </c>
      <c r="K342" s="167">
        <v>57</v>
      </c>
      <c r="L342" s="167">
        <v>57</v>
      </c>
      <c r="M342" s="167">
        <v>57</v>
      </c>
      <c r="N342" s="167">
        <v>57</v>
      </c>
      <c r="O342" s="167">
        <v>57</v>
      </c>
      <c r="P342" s="167">
        <v>57</v>
      </c>
      <c r="Q342" s="167">
        <v>57</v>
      </c>
    </row>
    <row r="343" spans="1:17" ht="12.75">
      <c r="A343" s="72" t="s">
        <v>562</v>
      </c>
      <c r="B343" s="72" t="s">
        <v>1088</v>
      </c>
      <c r="C343" s="157" t="s">
        <v>164</v>
      </c>
      <c r="D343" s="157" t="s">
        <v>745</v>
      </c>
      <c r="E343" s="72" t="s">
        <v>172</v>
      </c>
      <c r="F343" s="157"/>
      <c r="G343" s="1">
        <v>1975</v>
      </c>
      <c r="H343" s="167">
        <v>57</v>
      </c>
      <c r="I343" s="167">
        <v>57</v>
      </c>
      <c r="J343" s="167">
        <v>57</v>
      </c>
      <c r="K343" s="167">
        <v>57</v>
      </c>
      <c r="L343" s="167">
        <v>57</v>
      </c>
      <c r="M343" s="167">
        <v>57</v>
      </c>
      <c r="N343" s="167">
        <v>57</v>
      </c>
      <c r="O343" s="167">
        <v>57</v>
      </c>
      <c r="P343" s="167">
        <v>57</v>
      </c>
      <c r="Q343" s="167">
        <v>57</v>
      </c>
    </row>
    <row r="344" spans="1:17" ht="12.75">
      <c r="A344" s="72" t="s">
        <v>563</v>
      </c>
      <c r="B344" s="72" t="s">
        <v>1089</v>
      </c>
      <c r="C344" s="157" t="s">
        <v>164</v>
      </c>
      <c r="D344" s="157" t="s">
        <v>745</v>
      </c>
      <c r="E344" s="72" t="s">
        <v>172</v>
      </c>
      <c r="F344" s="157"/>
      <c r="G344" s="1">
        <v>1975</v>
      </c>
      <c r="H344" s="167">
        <v>57</v>
      </c>
      <c r="I344" s="167">
        <v>57</v>
      </c>
      <c r="J344" s="167">
        <v>57</v>
      </c>
      <c r="K344" s="167">
        <v>57</v>
      </c>
      <c r="L344" s="167">
        <v>57</v>
      </c>
      <c r="M344" s="167">
        <v>57</v>
      </c>
      <c r="N344" s="167">
        <v>57</v>
      </c>
      <c r="O344" s="167">
        <v>57</v>
      </c>
      <c r="P344" s="167">
        <v>57</v>
      </c>
      <c r="Q344" s="167">
        <v>57</v>
      </c>
    </row>
    <row r="345" spans="1:17" ht="12.75">
      <c r="A345" s="72" t="s">
        <v>564</v>
      </c>
      <c r="B345" s="72" t="s">
        <v>1090</v>
      </c>
      <c r="C345" s="157" t="s">
        <v>164</v>
      </c>
      <c r="D345" s="157" t="s">
        <v>745</v>
      </c>
      <c r="E345" s="72" t="s">
        <v>172</v>
      </c>
      <c r="F345" s="157"/>
      <c r="G345" s="1">
        <v>1975</v>
      </c>
      <c r="H345" s="167">
        <v>57</v>
      </c>
      <c r="I345" s="167">
        <v>57</v>
      </c>
      <c r="J345" s="167">
        <v>57</v>
      </c>
      <c r="K345" s="167">
        <v>57</v>
      </c>
      <c r="L345" s="167">
        <v>57</v>
      </c>
      <c r="M345" s="167">
        <v>57</v>
      </c>
      <c r="N345" s="167">
        <v>57</v>
      </c>
      <c r="O345" s="167">
        <v>57</v>
      </c>
      <c r="P345" s="167">
        <v>57</v>
      </c>
      <c r="Q345" s="167">
        <v>57</v>
      </c>
    </row>
    <row r="346" spans="1:17" ht="12.75">
      <c r="A346" s="72" t="s">
        <v>565</v>
      </c>
      <c r="B346" s="72" t="s">
        <v>1091</v>
      </c>
      <c r="C346" s="157" t="s">
        <v>164</v>
      </c>
      <c r="D346" s="157" t="s">
        <v>745</v>
      </c>
      <c r="E346" s="72" t="s">
        <v>172</v>
      </c>
      <c r="F346" s="157"/>
      <c r="G346" s="1">
        <v>1967</v>
      </c>
      <c r="H346" s="167">
        <v>13</v>
      </c>
      <c r="I346" s="167">
        <v>13</v>
      </c>
      <c r="J346" s="167">
        <v>13</v>
      </c>
      <c r="K346" s="167">
        <v>13</v>
      </c>
      <c r="L346" s="167">
        <v>13</v>
      </c>
      <c r="M346" s="167">
        <v>13</v>
      </c>
      <c r="N346" s="167">
        <v>13</v>
      </c>
      <c r="O346" s="167">
        <v>13</v>
      </c>
      <c r="P346" s="167">
        <v>13</v>
      </c>
      <c r="Q346" s="167">
        <v>13</v>
      </c>
    </row>
    <row r="347" spans="1:17" ht="12.75">
      <c r="A347" s="72" t="s">
        <v>566</v>
      </c>
      <c r="B347" s="72" t="s">
        <v>1092</v>
      </c>
      <c r="C347" s="157" t="s">
        <v>47</v>
      </c>
      <c r="D347" s="157" t="s">
        <v>727</v>
      </c>
      <c r="E347" s="72" t="s">
        <v>746</v>
      </c>
      <c r="F347" s="157"/>
      <c r="G347" s="1">
        <v>2003</v>
      </c>
      <c r="H347" s="158">
        <v>10</v>
      </c>
      <c r="I347" s="158">
        <v>10</v>
      </c>
      <c r="J347" s="158">
        <v>10</v>
      </c>
      <c r="K347" s="158">
        <v>10</v>
      </c>
      <c r="L347" s="158">
        <v>10</v>
      </c>
      <c r="M347" s="158">
        <v>10</v>
      </c>
      <c r="N347" s="158">
        <v>10</v>
      </c>
      <c r="O347" s="158">
        <v>10</v>
      </c>
      <c r="P347" s="158">
        <v>10</v>
      </c>
      <c r="Q347" s="158">
        <v>10</v>
      </c>
    </row>
    <row r="348" spans="1:17" ht="12.75">
      <c r="A348" s="72" t="s">
        <v>567</v>
      </c>
      <c r="B348" s="72" t="s">
        <v>1093</v>
      </c>
      <c r="C348" s="157" t="s">
        <v>153</v>
      </c>
      <c r="D348" s="157" t="s">
        <v>745</v>
      </c>
      <c r="E348" s="72" t="s">
        <v>172</v>
      </c>
      <c r="F348" s="157"/>
      <c r="G348" s="1">
        <v>2000</v>
      </c>
      <c r="H348" s="167">
        <v>112</v>
      </c>
      <c r="I348" s="167">
        <v>112</v>
      </c>
      <c r="J348" s="167">
        <v>112</v>
      </c>
      <c r="K348" s="167">
        <v>112</v>
      </c>
      <c r="L348" s="167">
        <v>112</v>
      </c>
      <c r="M348" s="167">
        <v>112</v>
      </c>
      <c r="N348" s="167">
        <v>112</v>
      </c>
      <c r="O348" s="167">
        <v>112</v>
      </c>
      <c r="P348" s="167">
        <v>112</v>
      </c>
      <c r="Q348" s="167">
        <v>112</v>
      </c>
    </row>
    <row r="349" spans="1:17" ht="12.75">
      <c r="A349" s="72" t="s">
        <v>568</v>
      </c>
      <c r="B349" s="72" t="s">
        <v>1094</v>
      </c>
      <c r="C349" s="157" t="s">
        <v>153</v>
      </c>
      <c r="D349" s="157" t="s">
        <v>745</v>
      </c>
      <c r="E349" s="72" t="s">
        <v>172</v>
      </c>
      <c r="F349" s="157"/>
      <c r="G349" s="1">
        <v>2000</v>
      </c>
      <c r="H349" s="167">
        <v>106</v>
      </c>
      <c r="I349" s="167">
        <v>106</v>
      </c>
      <c r="J349" s="167">
        <v>106</v>
      </c>
      <c r="K349" s="167">
        <v>106</v>
      </c>
      <c r="L349" s="167">
        <v>106</v>
      </c>
      <c r="M349" s="167">
        <v>106</v>
      </c>
      <c r="N349" s="167">
        <v>106</v>
      </c>
      <c r="O349" s="167">
        <v>106</v>
      </c>
      <c r="P349" s="167">
        <v>106</v>
      </c>
      <c r="Q349" s="167">
        <v>106</v>
      </c>
    </row>
    <row r="350" spans="1:17" ht="12.75">
      <c r="A350" s="72" t="s">
        <v>569</v>
      </c>
      <c r="B350" s="72" t="s">
        <v>1095</v>
      </c>
      <c r="C350" s="157" t="s">
        <v>153</v>
      </c>
      <c r="D350" s="157" t="s">
        <v>745</v>
      </c>
      <c r="E350" s="72" t="s">
        <v>172</v>
      </c>
      <c r="F350" s="157"/>
      <c r="G350" s="1">
        <v>2000</v>
      </c>
      <c r="H350" s="167">
        <v>106</v>
      </c>
      <c r="I350" s="167">
        <v>106</v>
      </c>
      <c r="J350" s="167">
        <v>106</v>
      </c>
      <c r="K350" s="167">
        <v>106</v>
      </c>
      <c r="L350" s="167">
        <v>106</v>
      </c>
      <c r="M350" s="167">
        <v>106</v>
      </c>
      <c r="N350" s="167">
        <v>106</v>
      </c>
      <c r="O350" s="167">
        <v>106</v>
      </c>
      <c r="P350" s="167">
        <v>106</v>
      </c>
      <c r="Q350" s="167">
        <v>106</v>
      </c>
    </row>
    <row r="351" spans="1:17" ht="12.75">
      <c r="A351" s="72" t="s">
        <v>570</v>
      </c>
      <c r="B351" s="72" t="s">
        <v>1096</v>
      </c>
      <c r="C351" s="157" t="s">
        <v>153</v>
      </c>
      <c r="D351" s="157" t="s">
        <v>745</v>
      </c>
      <c r="E351" s="72" t="s">
        <v>172</v>
      </c>
      <c r="F351" s="157"/>
      <c r="G351" s="1">
        <v>2000</v>
      </c>
      <c r="H351" s="167">
        <v>128</v>
      </c>
      <c r="I351" s="167">
        <v>128</v>
      </c>
      <c r="J351" s="167">
        <v>128</v>
      </c>
      <c r="K351" s="167">
        <v>128</v>
      </c>
      <c r="L351" s="167">
        <v>128</v>
      </c>
      <c r="M351" s="167">
        <v>128</v>
      </c>
      <c r="N351" s="167">
        <v>128</v>
      </c>
      <c r="O351" s="167">
        <v>128</v>
      </c>
      <c r="P351" s="167">
        <v>128</v>
      </c>
      <c r="Q351" s="167">
        <v>128</v>
      </c>
    </row>
    <row r="352" spans="1:17" ht="12.75">
      <c r="A352" s="72" t="s">
        <v>603</v>
      </c>
      <c r="B352" s="72" t="s">
        <v>1097</v>
      </c>
      <c r="C352" s="157" t="s">
        <v>265</v>
      </c>
      <c r="D352" s="157" t="s">
        <v>745</v>
      </c>
      <c r="E352" s="72" t="s">
        <v>172</v>
      </c>
      <c r="F352" s="157"/>
      <c r="G352" s="1">
        <v>1985</v>
      </c>
      <c r="H352" s="167">
        <v>78</v>
      </c>
      <c r="I352" s="167">
        <v>78</v>
      </c>
      <c r="J352" s="167">
        <v>78</v>
      </c>
      <c r="K352" s="167">
        <v>78</v>
      </c>
      <c r="L352" s="167">
        <v>78</v>
      </c>
      <c r="M352" s="167">
        <v>78</v>
      </c>
      <c r="N352" s="167">
        <v>78</v>
      </c>
      <c r="O352" s="167">
        <v>78</v>
      </c>
      <c r="P352" s="167">
        <v>78</v>
      </c>
      <c r="Q352" s="167">
        <v>78</v>
      </c>
    </row>
    <row r="353" spans="1:17" ht="12.75">
      <c r="A353" s="72" t="s">
        <v>571</v>
      </c>
      <c r="B353" s="72" t="s">
        <v>1098</v>
      </c>
      <c r="C353" s="157" t="s">
        <v>201</v>
      </c>
      <c r="D353" s="157" t="s">
        <v>745</v>
      </c>
      <c r="E353" s="72" t="s">
        <v>746</v>
      </c>
      <c r="F353" s="157"/>
      <c r="G353" s="1">
        <v>1974</v>
      </c>
      <c r="H353" s="167">
        <v>425</v>
      </c>
      <c r="I353" s="167">
        <v>425</v>
      </c>
      <c r="J353" s="167">
        <v>425</v>
      </c>
      <c r="K353" s="167">
        <v>425</v>
      </c>
      <c r="L353" s="167">
        <v>425</v>
      </c>
      <c r="M353" s="167">
        <v>425</v>
      </c>
      <c r="N353" s="167">
        <v>425</v>
      </c>
      <c r="O353" s="167">
        <v>425</v>
      </c>
      <c r="P353" s="167">
        <v>425</v>
      </c>
      <c r="Q353" s="167">
        <v>425</v>
      </c>
    </row>
    <row r="354" spans="1:17" ht="12.75">
      <c r="A354" s="72" t="s">
        <v>572</v>
      </c>
      <c r="B354" s="72" t="s">
        <v>1099</v>
      </c>
      <c r="C354" s="157" t="s">
        <v>167</v>
      </c>
      <c r="D354" s="157" t="s">
        <v>745</v>
      </c>
      <c r="E354" s="72" t="s">
        <v>756</v>
      </c>
      <c r="F354" s="157"/>
      <c r="G354" s="1">
        <v>1965</v>
      </c>
      <c r="H354" s="167">
        <v>226</v>
      </c>
      <c r="I354" s="167">
        <v>226</v>
      </c>
      <c r="J354" s="167">
        <v>226</v>
      </c>
      <c r="K354" s="167">
        <v>226</v>
      </c>
      <c r="L354" s="167">
        <v>226</v>
      </c>
      <c r="M354" s="167">
        <v>226</v>
      </c>
      <c r="N354" s="167">
        <v>226</v>
      </c>
      <c r="O354" s="167">
        <v>226</v>
      </c>
      <c r="P354" s="167">
        <v>226</v>
      </c>
      <c r="Q354" s="167">
        <v>226</v>
      </c>
    </row>
    <row r="355" spans="1:17" ht="12.75">
      <c r="A355" s="72" t="s">
        <v>1100</v>
      </c>
      <c r="B355" s="72" t="s">
        <v>1101</v>
      </c>
      <c r="C355" s="157" t="s">
        <v>80</v>
      </c>
      <c r="D355" s="157" t="s">
        <v>727</v>
      </c>
      <c r="E355" s="72" t="s">
        <v>756</v>
      </c>
      <c r="F355" s="157"/>
      <c r="G355" s="1">
        <v>2009</v>
      </c>
      <c r="H355" s="158">
        <v>3.2</v>
      </c>
      <c r="I355" s="158">
        <v>3.2</v>
      </c>
      <c r="J355" s="158">
        <v>3.2</v>
      </c>
      <c r="K355" s="158">
        <v>3.2</v>
      </c>
      <c r="L355" s="158">
        <v>3.2</v>
      </c>
      <c r="M355" s="158">
        <v>3.2</v>
      </c>
      <c r="N355" s="158">
        <v>3.2</v>
      </c>
      <c r="O355" s="158">
        <v>3.2</v>
      </c>
      <c r="P355" s="158">
        <v>3.2</v>
      </c>
      <c r="Q355" s="158">
        <v>3.2</v>
      </c>
    </row>
    <row r="356" spans="1:17" ht="12.75">
      <c r="A356" s="72" t="s">
        <v>573</v>
      </c>
      <c r="B356" s="72" t="s">
        <v>1102</v>
      </c>
      <c r="C356" s="157" t="s">
        <v>234</v>
      </c>
      <c r="D356" s="157" t="s">
        <v>728</v>
      </c>
      <c r="E356" s="72" t="s">
        <v>756</v>
      </c>
      <c r="F356" s="157"/>
      <c r="G356" s="1">
        <v>1990</v>
      </c>
      <c r="H356" s="167">
        <v>158</v>
      </c>
      <c r="I356" s="167">
        <v>158</v>
      </c>
      <c r="J356" s="167">
        <v>158</v>
      </c>
      <c r="K356" s="167">
        <v>158</v>
      </c>
      <c r="L356" s="167">
        <v>158</v>
      </c>
      <c r="M356" s="167">
        <v>158</v>
      </c>
      <c r="N356" s="167">
        <v>158</v>
      </c>
      <c r="O356" s="167">
        <v>158</v>
      </c>
      <c r="P356" s="167">
        <v>158</v>
      </c>
      <c r="Q356" s="167">
        <v>158</v>
      </c>
    </row>
    <row r="357" spans="1:17" ht="12.75">
      <c r="A357" s="72" t="s">
        <v>574</v>
      </c>
      <c r="B357" s="72" t="s">
        <v>1103</v>
      </c>
      <c r="C357" s="157" t="s">
        <v>234</v>
      </c>
      <c r="D357" s="157" t="s">
        <v>728</v>
      </c>
      <c r="E357" s="72" t="s">
        <v>756</v>
      </c>
      <c r="F357" s="157"/>
      <c r="G357" s="1">
        <v>1991</v>
      </c>
      <c r="H357" s="167">
        <v>158</v>
      </c>
      <c r="I357" s="167">
        <v>158</v>
      </c>
      <c r="J357" s="167">
        <v>158</v>
      </c>
      <c r="K357" s="167">
        <v>158</v>
      </c>
      <c r="L357" s="167">
        <v>158</v>
      </c>
      <c r="M357" s="167">
        <v>158</v>
      </c>
      <c r="N357" s="167">
        <v>158</v>
      </c>
      <c r="O357" s="167">
        <v>158</v>
      </c>
      <c r="P357" s="167">
        <v>158</v>
      </c>
      <c r="Q357" s="167">
        <v>158</v>
      </c>
    </row>
    <row r="358" spans="1:17" ht="12.75">
      <c r="A358" s="72" t="s">
        <v>575</v>
      </c>
      <c r="B358" s="72" t="s">
        <v>1104</v>
      </c>
      <c r="C358" s="157" t="s">
        <v>47</v>
      </c>
      <c r="D358" s="157" t="s">
        <v>745</v>
      </c>
      <c r="E358" s="72" t="s">
        <v>746</v>
      </c>
      <c r="F358" s="157"/>
      <c r="G358" s="1">
        <v>1966</v>
      </c>
      <c r="H358" s="167">
        <v>220</v>
      </c>
      <c r="I358" s="167">
        <v>220</v>
      </c>
      <c r="J358" s="167">
        <v>220</v>
      </c>
      <c r="K358" s="167">
        <v>220</v>
      </c>
      <c r="L358" s="167">
        <v>220</v>
      </c>
      <c r="M358" s="167">
        <v>220</v>
      </c>
      <c r="N358" s="167">
        <v>220</v>
      </c>
      <c r="O358" s="167">
        <v>220</v>
      </c>
      <c r="P358" s="167">
        <v>220</v>
      </c>
      <c r="Q358" s="167">
        <v>220</v>
      </c>
    </row>
    <row r="359" spans="1:17" ht="12.75">
      <c r="A359" s="72" t="s">
        <v>576</v>
      </c>
      <c r="B359" s="72" t="s">
        <v>1105</v>
      </c>
      <c r="C359" s="157" t="s">
        <v>47</v>
      </c>
      <c r="D359" s="157" t="s">
        <v>745</v>
      </c>
      <c r="E359" s="72" t="s">
        <v>746</v>
      </c>
      <c r="F359" s="157"/>
      <c r="G359" s="1">
        <v>1968</v>
      </c>
      <c r="H359" s="167">
        <v>230</v>
      </c>
      <c r="I359" s="167">
        <v>230</v>
      </c>
      <c r="J359" s="167">
        <v>230</v>
      </c>
      <c r="K359" s="167">
        <v>230</v>
      </c>
      <c r="L359" s="167">
        <v>230</v>
      </c>
      <c r="M359" s="167">
        <v>230</v>
      </c>
      <c r="N359" s="167">
        <v>230</v>
      </c>
      <c r="O359" s="167">
        <v>230</v>
      </c>
      <c r="P359" s="167">
        <v>230</v>
      </c>
      <c r="Q359" s="167">
        <v>230</v>
      </c>
    </row>
    <row r="360" spans="1:17" ht="12.75">
      <c r="A360" s="72" t="s">
        <v>577</v>
      </c>
      <c r="B360" s="72" t="s">
        <v>1106</v>
      </c>
      <c r="C360" s="157" t="s">
        <v>47</v>
      </c>
      <c r="D360" s="157" t="s">
        <v>745</v>
      </c>
      <c r="E360" s="72" t="s">
        <v>746</v>
      </c>
      <c r="F360" s="157"/>
      <c r="G360" s="1">
        <v>1970</v>
      </c>
      <c r="H360" s="167">
        <v>412</v>
      </c>
      <c r="I360" s="167">
        <v>412</v>
      </c>
      <c r="J360" s="167">
        <v>412</v>
      </c>
      <c r="K360" s="167">
        <v>412</v>
      </c>
      <c r="L360" s="167">
        <v>412</v>
      </c>
      <c r="M360" s="167">
        <v>412</v>
      </c>
      <c r="N360" s="167">
        <v>412</v>
      </c>
      <c r="O360" s="167">
        <v>412</v>
      </c>
      <c r="P360" s="167">
        <v>412</v>
      </c>
      <c r="Q360" s="167">
        <v>412</v>
      </c>
    </row>
    <row r="361" spans="1:17" ht="12.75">
      <c r="A361" s="72" t="s">
        <v>1374</v>
      </c>
      <c r="B361" s="72" t="s">
        <v>1370</v>
      </c>
      <c r="C361" s="157" t="s">
        <v>47</v>
      </c>
      <c r="D361" s="157" t="s">
        <v>745</v>
      </c>
      <c r="E361" s="72" t="s">
        <v>746</v>
      </c>
      <c r="F361" s="157"/>
      <c r="G361" s="1">
        <v>2009</v>
      </c>
      <c r="H361" s="167">
        <v>48</v>
      </c>
      <c r="I361" s="167">
        <v>48</v>
      </c>
      <c r="J361" s="167">
        <v>48</v>
      </c>
      <c r="K361" s="167">
        <v>48</v>
      </c>
      <c r="L361" s="167">
        <v>48</v>
      </c>
      <c r="M361" s="167">
        <v>48</v>
      </c>
      <c r="N361" s="167">
        <v>48</v>
      </c>
      <c r="O361" s="167">
        <v>48</v>
      </c>
      <c r="P361" s="167">
        <v>48</v>
      </c>
      <c r="Q361" s="167">
        <v>48</v>
      </c>
    </row>
    <row r="362" spans="1:17" ht="12.75">
      <c r="A362" s="72" t="s">
        <v>631</v>
      </c>
      <c r="B362" s="72" t="s">
        <v>1371</v>
      </c>
      <c r="C362" s="157" t="s">
        <v>47</v>
      </c>
      <c r="D362" s="157" t="s">
        <v>745</v>
      </c>
      <c r="E362" s="72" t="s">
        <v>746</v>
      </c>
      <c r="F362" s="157"/>
      <c r="G362" s="1">
        <v>2009</v>
      </c>
      <c r="H362" s="167">
        <v>48</v>
      </c>
      <c r="I362" s="167">
        <v>48</v>
      </c>
      <c r="J362" s="167">
        <v>48</v>
      </c>
      <c r="K362" s="167">
        <v>48</v>
      </c>
      <c r="L362" s="167">
        <v>48</v>
      </c>
      <c r="M362" s="167">
        <v>48</v>
      </c>
      <c r="N362" s="167">
        <v>48</v>
      </c>
      <c r="O362" s="167">
        <v>48</v>
      </c>
      <c r="P362" s="167">
        <v>48</v>
      </c>
      <c r="Q362" s="167">
        <v>48</v>
      </c>
    </row>
    <row r="363" spans="1:17" ht="12.75">
      <c r="A363" s="72" t="s">
        <v>1375</v>
      </c>
      <c r="B363" s="72" t="s">
        <v>1372</v>
      </c>
      <c r="C363" s="157" t="s">
        <v>47</v>
      </c>
      <c r="D363" s="157" t="s">
        <v>745</v>
      </c>
      <c r="E363" s="72" t="s">
        <v>746</v>
      </c>
      <c r="F363" s="157"/>
      <c r="G363" s="1">
        <v>2009</v>
      </c>
      <c r="H363" s="167">
        <v>48</v>
      </c>
      <c r="I363" s="167">
        <v>48</v>
      </c>
      <c r="J363" s="167">
        <v>48</v>
      </c>
      <c r="K363" s="167">
        <v>48</v>
      </c>
      <c r="L363" s="167">
        <v>48</v>
      </c>
      <c r="M363" s="167">
        <v>48</v>
      </c>
      <c r="N363" s="167">
        <v>48</v>
      </c>
      <c r="O363" s="167">
        <v>48</v>
      </c>
      <c r="P363" s="167">
        <v>48</v>
      </c>
      <c r="Q363" s="167">
        <v>48</v>
      </c>
    </row>
    <row r="364" spans="1:17" ht="12.75">
      <c r="A364" s="72" t="s">
        <v>1376</v>
      </c>
      <c r="B364" s="72" t="s">
        <v>1373</v>
      </c>
      <c r="C364" s="157" t="s">
        <v>47</v>
      </c>
      <c r="D364" s="157" t="s">
        <v>745</v>
      </c>
      <c r="E364" s="72" t="s">
        <v>746</v>
      </c>
      <c r="F364" s="157"/>
      <c r="G364" s="1">
        <v>2009</v>
      </c>
      <c r="H364" s="167">
        <v>48</v>
      </c>
      <c r="I364" s="167">
        <v>48</v>
      </c>
      <c r="J364" s="167">
        <v>48</v>
      </c>
      <c r="K364" s="167">
        <v>48</v>
      </c>
      <c r="L364" s="167">
        <v>48</v>
      </c>
      <c r="M364" s="167">
        <v>48</v>
      </c>
      <c r="N364" s="167">
        <v>48</v>
      </c>
      <c r="O364" s="167">
        <v>48</v>
      </c>
      <c r="P364" s="167">
        <v>48</v>
      </c>
      <c r="Q364" s="167">
        <v>48</v>
      </c>
    </row>
    <row r="365" spans="1:17" ht="12.75">
      <c r="A365" s="72" t="s">
        <v>1110</v>
      </c>
      <c r="B365" s="72" t="s">
        <v>1111</v>
      </c>
      <c r="C365" s="157" t="s">
        <v>260</v>
      </c>
      <c r="D365" s="157" t="s">
        <v>745</v>
      </c>
      <c r="E365" s="72" t="s">
        <v>746</v>
      </c>
      <c r="F365" s="157"/>
      <c r="G365" s="1">
        <v>2009</v>
      </c>
      <c r="H365" s="167">
        <v>132</v>
      </c>
      <c r="I365" s="167">
        <v>132</v>
      </c>
      <c r="J365" s="167">
        <v>132</v>
      </c>
      <c r="K365" s="167">
        <v>132</v>
      </c>
      <c r="L365" s="167">
        <v>132</v>
      </c>
      <c r="M365" s="167">
        <v>132</v>
      </c>
      <c r="N365" s="167">
        <v>132</v>
      </c>
      <c r="O365" s="167">
        <v>132</v>
      </c>
      <c r="P365" s="167">
        <v>132</v>
      </c>
      <c r="Q365" s="167">
        <v>132</v>
      </c>
    </row>
    <row r="366" spans="1:17" ht="12.75">
      <c r="A366" s="72" t="s">
        <v>1112</v>
      </c>
      <c r="B366" s="72" t="s">
        <v>1113</v>
      </c>
      <c r="C366" s="157" t="s">
        <v>260</v>
      </c>
      <c r="D366" s="157" t="s">
        <v>745</v>
      </c>
      <c r="E366" s="72" t="s">
        <v>746</v>
      </c>
      <c r="F366" s="157"/>
      <c r="G366" s="1">
        <v>2009</v>
      </c>
      <c r="H366" s="167">
        <v>168</v>
      </c>
      <c r="I366" s="167">
        <v>168</v>
      </c>
      <c r="J366" s="167">
        <v>168</v>
      </c>
      <c r="K366" s="167">
        <v>168</v>
      </c>
      <c r="L366" s="167">
        <v>168</v>
      </c>
      <c r="M366" s="167">
        <v>168</v>
      </c>
      <c r="N366" s="167">
        <v>168</v>
      </c>
      <c r="O366" s="167">
        <v>168</v>
      </c>
      <c r="P366" s="167">
        <v>168</v>
      </c>
      <c r="Q366" s="167">
        <v>168</v>
      </c>
    </row>
    <row r="367" spans="1:17" ht="12.75">
      <c r="A367" s="72" t="s">
        <v>578</v>
      </c>
      <c r="B367" s="72" t="s">
        <v>1114</v>
      </c>
      <c r="C367" s="157" t="s">
        <v>1115</v>
      </c>
      <c r="D367" s="157" t="s">
        <v>745</v>
      </c>
      <c r="E367" s="72" t="s">
        <v>172</v>
      </c>
      <c r="F367" s="157"/>
      <c r="G367" s="1">
        <v>1958</v>
      </c>
      <c r="H367" s="167">
        <v>169</v>
      </c>
      <c r="I367" s="167">
        <v>169</v>
      </c>
      <c r="J367" s="167">
        <v>169</v>
      </c>
      <c r="K367" s="167">
        <v>169</v>
      </c>
      <c r="L367" s="167">
        <v>169</v>
      </c>
      <c r="M367" s="167">
        <v>169</v>
      </c>
      <c r="N367" s="167">
        <v>169</v>
      </c>
      <c r="O367" s="167">
        <v>169</v>
      </c>
      <c r="P367" s="167">
        <v>169</v>
      </c>
      <c r="Q367" s="167">
        <v>169</v>
      </c>
    </row>
    <row r="368" spans="1:17" ht="12.75">
      <c r="A368" s="72" t="s">
        <v>579</v>
      </c>
      <c r="B368" s="72" t="s">
        <v>1116</v>
      </c>
      <c r="C368" s="157" t="s">
        <v>1115</v>
      </c>
      <c r="D368" s="157" t="s">
        <v>745</v>
      </c>
      <c r="E368" s="72" t="s">
        <v>172</v>
      </c>
      <c r="F368" s="157"/>
      <c r="G368" s="1">
        <v>1958</v>
      </c>
      <c r="H368" s="167">
        <v>169</v>
      </c>
      <c r="I368" s="167">
        <v>169</v>
      </c>
      <c r="J368" s="167">
        <v>169</v>
      </c>
      <c r="K368" s="167">
        <v>169</v>
      </c>
      <c r="L368" s="167">
        <v>169</v>
      </c>
      <c r="M368" s="167">
        <v>169</v>
      </c>
      <c r="N368" s="167">
        <v>169</v>
      </c>
      <c r="O368" s="167">
        <v>169</v>
      </c>
      <c r="P368" s="167">
        <v>169</v>
      </c>
      <c r="Q368" s="167">
        <v>169</v>
      </c>
    </row>
    <row r="369" spans="1:17" ht="12.75">
      <c r="A369" s="159" t="s">
        <v>580</v>
      </c>
      <c r="B369" s="72" t="s">
        <v>1117</v>
      </c>
      <c r="C369" s="157" t="s">
        <v>1115</v>
      </c>
      <c r="D369" s="157" t="s">
        <v>745</v>
      </c>
      <c r="E369" s="72" t="s">
        <v>172</v>
      </c>
      <c r="F369" s="157"/>
      <c r="G369" s="1">
        <v>1961</v>
      </c>
      <c r="H369" s="167">
        <v>273</v>
      </c>
      <c r="I369" s="167">
        <v>273</v>
      </c>
      <c r="J369" s="167">
        <v>273</v>
      </c>
      <c r="K369" s="167">
        <v>273</v>
      </c>
      <c r="L369" s="167">
        <v>273</v>
      </c>
      <c r="M369" s="167">
        <v>273</v>
      </c>
      <c r="N369" s="167">
        <v>273</v>
      </c>
      <c r="O369" s="167">
        <v>273</v>
      </c>
      <c r="P369" s="167">
        <v>273</v>
      </c>
      <c r="Q369" s="167">
        <v>273</v>
      </c>
    </row>
    <row r="370" spans="1:17" ht="12.75">
      <c r="A370" s="72" t="s">
        <v>581</v>
      </c>
      <c r="B370" s="72" t="s">
        <v>1118</v>
      </c>
      <c r="C370" s="157" t="s">
        <v>1115</v>
      </c>
      <c r="D370" s="157" t="s">
        <v>745</v>
      </c>
      <c r="E370" s="72" t="s">
        <v>172</v>
      </c>
      <c r="F370" s="157"/>
      <c r="G370" s="1">
        <v>1968</v>
      </c>
      <c r="H370" s="167">
        <v>552</v>
      </c>
      <c r="I370" s="167">
        <v>552</v>
      </c>
      <c r="J370" s="167">
        <v>552</v>
      </c>
      <c r="K370" s="167">
        <v>552</v>
      </c>
      <c r="L370" s="167">
        <v>552</v>
      </c>
      <c r="M370" s="167">
        <v>552</v>
      </c>
      <c r="N370" s="167">
        <v>552</v>
      </c>
      <c r="O370" s="167">
        <v>552</v>
      </c>
      <c r="P370" s="167">
        <v>552</v>
      </c>
      <c r="Q370" s="167">
        <v>552</v>
      </c>
    </row>
    <row r="371" spans="1:17" ht="12.75">
      <c r="A371" s="72" t="s">
        <v>582</v>
      </c>
      <c r="B371" s="72" t="s">
        <v>1119</v>
      </c>
      <c r="C371" s="157" t="s">
        <v>1115</v>
      </c>
      <c r="D371" s="157" t="s">
        <v>728</v>
      </c>
      <c r="E371" s="72" t="s">
        <v>172</v>
      </c>
      <c r="F371" s="157"/>
      <c r="G371" s="1">
        <v>1977</v>
      </c>
      <c r="H371" s="167">
        <v>648</v>
      </c>
      <c r="I371" s="167">
        <v>648</v>
      </c>
      <c r="J371" s="167">
        <v>648</v>
      </c>
      <c r="K371" s="167">
        <v>648</v>
      </c>
      <c r="L371" s="167">
        <v>648</v>
      </c>
      <c r="M371" s="167">
        <v>648</v>
      </c>
      <c r="N371" s="167">
        <v>648</v>
      </c>
      <c r="O371" s="167">
        <v>648</v>
      </c>
      <c r="P371" s="167">
        <v>648</v>
      </c>
      <c r="Q371" s="167">
        <v>648</v>
      </c>
    </row>
    <row r="372" spans="1:17" ht="12.75">
      <c r="A372" s="72" t="s">
        <v>583</v>
      </c>
      <c r="B372" s="72" t="s">
        <v>1120</v>
      </c>
      <c r="C372" s="157" t="s">
        <v>1115</v>
      </c>
      <c r="D372" s="157" t="s">
        <v>728</v>
      </c>
      <c r="E372" s="72" t="s">
        <v>172</v>
      </c>
      <c r="F372" s="157"/>
      <c r="G372" s="1">
        <v>1978</v>
      </c>
      <c r="H372" s="167">
        <v>653</v>
      </c>
      <c r="I372" s="167">
        <v>653</v>
      </c>
      <c r="J372" s="167">
        <v>653</v>
      </c>
      <c r="K372" s="167">
        <v>653</v>
      </c>
      <c r="L372" s="167">
        <v>653</v>
      </c>
      <c r="M372" s="167">
        <v>653</v>
      </c>
      <c r="N372" s="167">
        <v>653</v>
      </c>
      <c r="O372" s="167">
        <v>653</v>
      </c>
      <c r="P372" s="167">
        <v>653</v>
      </c>
      <c r="Q372" s="167">
        <v>653</v>
      </c>
    </row>
    <row r="373" spans="1:17" ht="12.75">
      <c r="A373" s="72" t="s">
        <v>584</v>
      </c>
      <c r="B373" s="72" t="s">
        <v>1121</v>
      </c>
      <c r="C373" s="157" t="s">
        <v>1115</v>
      </c>
      <c r="D373" s="157" t="s">
        <v>728</v>
      </c>
      <c r="E373" s="72" t="s">
        <v>172</v>
      </c>
      <c r="F373" s="157"/>
      <c r="G373" s="1">
        <v>1980</v>
      </c>
      <c r="H373" s="167">
        <v>577</v>
      </c>
      <c r="I373" s="167">
        <v>577</v>
      </c>
      <c r="J373" s="167">
        <v>577</v>
      </c>
      <c r="K373" s="167">
        <v>577</v>
      </c>
      <c r="L373" s="167">
        <v>577</v>
      </c>
      <c r="M373" s="167">
        <v>577</v>
      </c>
      <c r="N373" s="167">
        <v>577</v>
      </c>
      <c r="O373" s="167">
        <v>577</v>
      </c>
      <c r="P373" s="167">
        <v>577</v>
      </c>
      <c r="Q373" s="167">
        <v>577</v>
      </c>
    </row>
    <row r="374" spans="1:17" ht="12.75">
      <c r="A374" s="72" t="s">
        <v>585</v>
      </c>
      <c r="B374" s="72" t="s">
        <v>1122</v>
      </c>
      <c r="C374" s="157" t="s">
        <v>1115</v>
      </c>
      <c r="D374" s="157" t="s">
        <v>728</v>
      </c>
      <c r="E374" s="72" t="s">
        <v>172</v>
      </c>
      <c r="F374" s="157"/>
      <c r="G374" s="1">
        <v>1982</v>
      </c>
      <c r="H374" s="167">
        <v>610</v>
      </c>
      <c r="I374" s="167">
        <v>610</v>
      </c>
      <c r="J374" s="167">
        <v>610</v>
      </c>
      <c r="K374" s="167">
        <v>610</v>
      </c>
      <c r="L374" s="167">
        <v>610</v>
      </c>
      <c r="M374" s="167">
        <v>610</v>
      </c>
      <c r="N374" s="167">
        <v>610</v>
      </c>
      <c r="O374" s="167">
        <v>610</v>
      </c>
      <c r="P374" s="167">
        <v>610</v>
      </c>
      <c r="Q374" s="167">
        <v>610</v>
      </c>
    </row>
    <row r="375" spans="1:17" ht="12.75">
      <c r="A375" s="72" t="s">
        <v>586</v>
      </c>
      <c r="B375" s="72" t="s">
        <v>1123</v>
      </c>
      <c r="C375" s="157" t="s">
        <v>1115</v>
      </c>
      <c r="D375" s="157" t="s">
        <v>745</v>
      </c>
      <c r="E375" s="72" t="s">
        <v>172</v>
      </c>
      <c r="F375" s="157"/>
      <c r="G375" s="1">
        <v>1967</v>
      </c>
      <c r="H375" s="167">
        <v>13</v>
      </c>
      <c r="I375" s="167">
        <v>13</v>
      </c>
      <c r="J375" s="167">
        <v>13</v>
      </c>
      <c r="K375" s="167">
        <v>13</v>
      </c>
      <c r="L375" s="167">
        <v>13</v>
      </c>
      <c r="M375" s="167">
        <v>13</v>
      </c>
      <c r="N375" s="167">
        <v>13</v>
      </c>
      <c r="O375" s="167">
        <v>13</v>
      </c>
      <c r="P375" s="167">
        <v>13</v>
      </c>
      <c r="Q375" s="167">
        <v>13</v>
      </c>
    </row>
    <row r="376" spans="1:17" ht="12.75">
      <c r="A376" s="72" t="s">
        <v>587</v>
      </c>
      <c r="B376" s="72" t="s">
        <v>1124</v>
      </c>
      <c r="C376" s="157" t="s">
        <v>50</v>
      </c>
      <c r="D376" s="157" t="s">
        <v>440</v>
      </c>
      <c r="E376" s="72" t="s">
        <v>756</v>
      </c>
      <c r="F376" s="157"/>
      <c r="G376" s="1">
        <v>1953</v>
      </c>
      <c r="H376" s="167">
        <v>15</v>
      </c>
      <c r="I376" s="167">
        <v>15</v>
      </c>
      <c r="J376" s="167">
        <v>15</v>
      </c>
      <c r="K376" s="167">
        <v>15</v>
      </c>
      <c r="L376" s="167">
        <v>15</v>
      </c>
      <c r="M376" s="167">
        <v>15</v>
      </c>
      <c r="N376" s="167">
        <v>15</v>
      </c>
      <c r="O376" s="167">
        <v>15</v>
      </c>
      <c r="P376" s="167">
        <v>15</v>
      </c>
      <c r="Q376" s="167">
        <v>15</v>
      </c>
    </row>
    <row r="377" spans="1:17" ht="12.75">
      <c r="A377" s="72" t="s">
        <v>588</v>
      </c>
      <c r="B377" s="72" t="s">
        <v>1125</v>
      </c>
      <c r="C377" s="157" t="s">
        <v>50</v>
      </c>
      <c r="D377" s="157" t="s">
        <v>440</v>
      </c>
      <c r="E377" s="72" t="s">
        <v>756</v>
      </c>
      <c r="F377" s="157"/>
      <c r="G377" s="1">
        <v>1953</v>
      </c>
      <c r="H377" s="167">
        <v>15</v>
      </c>
      <c r="I377" s="167">
        <v>15</v>
      </c>
      <c r="J377" s="167">
        <v>15</v>
      </c>
      <c r="K377" s="167">
        <v>15</v>
      </c>
      <c r="L377" s="167">
        <v>15</v>
      </c>
      <c r="M377" s="167">
        <v>15</v>
      </c>
      <c r="N377" s="167">
        <v>15</v>
      </c>
      <c r="O377" s="167">
        <v>15</v>
      </c>
      <c r="P377" s="167">
        <v>15</v>
      </c>
      <c r="Q377" s="167">
        <v>15</v>
      </c>
    </row>
    <row r="378" spans="1:17" ht="12.75">
      <c r="A378" s="72" t="s">
        <v>626</v>
      </c>
      <c r="B378" s="72" t="s">
        <v>1126</v>
      </c>
      <c r="C378" s="157" t="s">
        <v>266</v>
      </c>
      <c r="D378" s="157" t="s">
        <v>745</v>
      </c>
      <c r="E378" s="72" t="s">
        <v>786</v>
      </c>
      <c r="F378" s="157"/>
      <c r="G378" s="1">
        <v>1987</v>
      </c>
      <c r="H378" s="167">
        <v>21</v>
      </c>
      <c r="I378" s="167">
        <v>21</v>
      </c>
      <c r="J378" s="167">
        <v>21</v>
      </c>
      <c r="K378" s="167">
        <v>21</v>
      </c>
      <c r="L378" s="167">
        <v>21</v>
      </c>
      <c r="M378" s="167">
        <v>21</v>
      </c>
      <c r="N378" s="167">
        <v>21</v>
      </c>
      <c r="O378" s="167">
        <v>21</v>
      </c>
      <c r="P378" s="167">
        <v>21</v>
      </c>
      <c r="Q378" s="167">
        <v>21</v>
      </c>
    </row>
    <row r="379" spans="1:17" ht="12.75">
      <c r="A379" s="72" t="s">
        <v>627</v>
      </c>
      <c r="B379" s="72" t="s">
        <v>1127</v>
      </c>
      <c r="C379" s="157" t="s">
        <v>266</v>
      </c>
      <c r="D379" s="157" t="s">
        <v>745</v>
      </c>
      <c r="E379" s="72" t="s">
        <v>786</v>
      </c>
      <c r="F379" s="157"/>
      <c r="G379" s="1">
        <v>1987</v>
      </c>
      <c r="H379" s="167">
        <v>21</v>
      </c>
      <c r="I379" s="167">
        <v>21</v>
      </c>
      <c r="J379" s="167">
        <v>21</v>
      </c>
      <c r="K379" s="167">
        <v>21</v>
      </c>
      <c r="L379" s="167">
        <v>21</v>
      </c>
      <c r="M379" s="167">
        <v>21</v>
      </c>
      <c r="N379" s="167">
        <v>21</v>
      </c>
      <c r="O379" s="167">
        <v>21</v>
      </c>
      <c r="P379" s="167">
        <v>21</v>
      </c>
      <c r="Q379" s="167">
        <v>21</v>
      </c>
    </row>
    <row r="380" spans="1:17" ht="12.75">
      <c r="A380" s="72" t="s">
        <v>628</v>
      </c>
      <c r="B380" s="72" t="s">
        <v>1128</v>
      </c>
      <c r="C380" s="157" t="s">
        <v>266</v>
      </c>
      <c r="D380" s="157" t="s">
        <v>745</v>
      </c>
      <c r="E380" s="72" t="s">
        <v>786</v>
      </c>
      <c r="F380" s="157"/>
      <c r="G380" s="1">
        <v>1987</v>
      </c>
      <c r="H380" s="167">
        <v>21</v>
      </c>
      <c r="I380" s="167">
        <v>21</v>
      </c>
      <c r="J380" s="167">
        <v>21</v>
      </c>
      <c r="K380" s="167">
        <v>21</v>
      </c>
      <c r="L380" s="167">
        <v>21</v>
      </c>
      <c r="M380" s="167">
        <v>21</v>
      </c>
      <c r="N380" s="167">
        <v>21</v>
      </c>
      <c r="O380" s="167">
        <v>21</v>
      </c>
      <c r="P380" s="167">
        <v>21</v>
      </c>
      <c r="Q380" s="167">
        <v>21</v>
      </c>
    </row>
    <row r="381" spans="1:17" ht="12.75">
      <c r="A381" s="72" t="s">
        <v>629</v>
      </c>
      <c r="B381" s="72" t="s">
        <v>1129</v>
      </c>
      <c r="C381" s="157" t="s">
        <v>266</v>
      </c>
      <c r="D381" s="157" t="s">
        <v>745</v>
      </c>
      <c r="E381" s="72" t="s">
        <v>786</v>
      </c>
      <c r="F381" s="157"/>
      <c r="G381" s="1">
        <v>1987</v>
      </c>
      <c r="H381" s="167">
        <v>16</v>
      </c>
      <c r="I381" s="167">
        <v>16</v>
      </c>
      <c r="J381" s="167">
        <v>16</v>
      </c>
      <c r="K381" s="167">
        <v>16</v>
      </c>
      <c r="L381" s="167">
        <v>16</v>
      </c>
      <c r="M381" s="167">
        <v>16</v>
      </c>
      <c r="N381" s="167">
        <v>16</v>
      </c>
      <c r="O381" s="167">
        <v>16</v>
      </c>
      <c r="P381" s="167">
        <v>16</v>
      </c>
      <c r="Q381" s="167">
        <v>16</v>
      </c>
    </row>
    <row r="382" spans="1:17" ht="12.75">
      <c r="A382" s="72" t="s">
        <v>138</v>
      </c>
      <c r="B382" s="72" t="s">
        <v>1130</v>
      </c>
      <c r="C382" s="157" t="s">
        <v>144</v>
      </c>
      <c r="D382" s="157" t="s">
        <v>745</v>
      </c>
      <c r="E382" s="72" t="s">
        <v>746</v>
      </c>
      <c r="F382" s="157"/>
      <c r="G382" s="1">
        <v>2010</v>
      </c>
      <c r="H382" s="167">
        <v>44.75</v>
      </c>
      <c r="I382" s="167">
        <v>44.75</v>
      </c>
      <c r="J382" s="167">
        <v>44.75</v>
      </c>
      <c r="K382" s="167">
        <v>44.75</v>
      </c>
      <c r="L382" s="167">
        <v>44.75</v>
      </c>
      <c r="M382" s="167">
        <v>44.75</v>
      </c>
      <c r="N382" s="167">
        <v>44.75</v>
      </c>
      <c r="O382" s="167">
        <v>44.75</v>
      </c>
      <c r="P382" s="167">
        <v>44.75</v>
      </c>
      <c r="Q382" s="167">
        <v>44.75</v>
      </c>
    </row>
    <row r="383" spans="1:17" ht="12.75">
      <c r="A383" s="72" t="s">
        <v>139</v>
      </c>
      <c r="B383" s="72" t="s">
        <v>1131</v>
      </c>
      <c r="C383" s="157" t="s">
        <v>144</v>
      </c>
      <c r="D383" s="157" t="s">
        <v>745</v>
      </c>
      <c r="E383" s="72" t="s">
        <v>746</v>
      </c>
      <c r="F383" s="157"/>
      <c r="G383" s="1">
        <v>2010</v>
      </c>
      <c r="H383" s="167">
        <v>44.75</v>
      </c>
      <c r="I383" s="167">
        <v>44.75</v>
      </c>
      <c r="J383" s="167">
        <v>44.75</v>
      </c>
      <c r="K383" s="167">
        <v>44.75</v>
      </c>
      <c r="L383" s="167">
        <v>44.75</v>
      </c>
      <c r="M383" s="167">
        <v>44.75</v>
      </c>
      <c r="N383" s="167">
        <v>44.75</v>
      </c>
      <c r="O383" s="167">
        <v>44.75</v>
      </c>
      <c r="P383" s="167">
        <v>44.75</v>
      </c>
      <c r="Q383" s="167">
        <v>44.75</v>
      </c>
    </row>
    <row r="384" spans="1:17" ht="12.75">
      <c r="A384" s="72" t="s">
        <v>140</v>
      </c>
      <c r="B384" s="72" t="s">
        <v>1132</v>
      </c>
      <c r="C384" s="157" t="s">
        <v>144</v>
      </c>
      <c r="D384" s="157" t="s">
        <v>745</v>
      </c>
      <c r="E384" s="72" t="s">
        <v>746</v>
      </c>
      <c r="F384" s="157"/>
      <c r="G384" s="1">
        <v>2010</v>
      </c>
      <c r="H384" s="167">
        <v>44.75</v>
      </c>
      <c r="I384" s="167">
        <v>44.75</v>
      </c>
      <c r="J384" s="167">
        <v>44.75</v>
      </c>
      <c r="K384" s="167">
        <v>44.75</v>
      </c>
      <c r="L384" s="167">
        <v>44.75</v>
      </c>
      <c r="M384" s="167">
        <v>44.75</v>
      </c>
      <c r="N384" s="167">
        <v>44.75</v>
      </c>
      <c r="O384" s="167">
        <v>44.75</v>
      </c>
      <c r="P384" s="167">
        <v>44.75</v>
      </c>
      <c r="Q384" s="167">
        <v>44.75</v>
      </c>
    </row>
    <row r="385" spans="1:19" s="133" customFormat="1" ht="12.75">
      <c r="A385" s="72" t="s">
        <v>141</v>
      </c>
      <c r="B385" s="72" t="s">
        <v>1133</v>
      </c>
      <c r="C385" s="157" t="s">
        <v>144</v>
      </c>
      <c r="D385" s="157" t="s">
        <v>745</v>
      </c>
      <c r="E385" s="72" t="s">
        <v>746</v>
      </c>
      <c r="F385" s="157"/>
      <c r="G385" s="1">
        <v>2010</v>
      </c>
      <c r="H385" s="167">
        <v>44.75</v>
      </c>
      <c r="I385" s="167">
        <v>44.75</v>
      </c>
      <c r="J385" s="167">
        <v>44.75</v>
      </c>
      <c r="K385" s="167">
        <v>44.75</v>
      </c>
      <c r="L385" s="167">
        <v>44.75</v>
      </c>
      <c r="M385" s="167">
        <v>44.75</v>
      </c>
      <c r="N385" s="167">
        <v>44.75</v>
      </c>
      <c r="O385" s="167">
        <v>44.75</v>
      </c>
      <c r="P385" s="167">
        <v>44.75</v>
      </c>
      <c r="Q385" s="167">
        <v>44.75</v>
      </c>
      <c r="R385"/>
      <c r="S385"/>
    </row>
    <row r="386" spans="1:19" s="133" customFormat="1" ht="12.75">
      <c r="A386" s="72" t="s">
        <v>352</v>
      </c>
      <c r="B386" s="72" t="s">
        <v>1134</v>
      </c>
      <c r="C386" s="157" t="s">
        <v>272</v>
      </c>
      <c r="D386" s="157" t="s">
        <v>745</v>
      </c>
      <c r="E386" s="72" t="s">
        <v>756</v>
      </c>
      <c r="F386" s="157"/>
      <c r="G386" s="1">
        <v>2004</v>
      </c>
      <c r="H386" s="167">
        <v>260</v>
      </c>
      <c r="I386" s="167">
        <v>260</v>
      </c>
      <c r="J386" s="167">
        <v>260</v>
      </c>
      <c r="K386" s="167">
        <v>260</v>
      </c>
      <c r="L386" s="167">
        <v>260</v>
      </c>
      <c r="M386" s="167">
        <v>260</v>
      </c>
      <c r="N386" s="167">
        <v>260</v>
      </c>
      <c r="O386" s="167">
        <v>260</v>
      </c>
      <c r="P386" s="167">
        <v>260</v>
      </c>
      <c r="Q386" s="167">
        <v>260</v>
      </c>
      <c r="R386"/>
      <c r="S386"/>
    </row>
    <row r="387" spans="1:19" s="133" customFormat="1" ht="12.75">
      <c r="A387" s="72" t="s">
        <v>353</v>
      </c>
      <c r="B387" s="72" t="s">
        <v>1135</v>
      </c>
      <c r="C387" s="157" t="s">
        <v>272</v>
      </c>
      <c r="D387" s="157" t="s">
        <v>745</v>
      </c>
      <c r="E387" s="72" t="s">
        <v>756</v>
      </c>
      <c r="F387" s="157"/>
      <c r="G387" s="1">
        <v>2004</v>
      </c>
      <c r="H387" s="167">
        <v>260</v>
      </c>
      <c r="I387" s="167">
        <v>260</v>
      </c>
      <c r="J387" s="167">
        <v>260</v>
      </c>
      <c r="K387" s="167">
        <v>260</v>
      </c>
      <c r="L387" s="167">
        <v>260</v>
      </c>
      <c r="M387" s="167">
        <v>260</v>
      </c>
      <c r="N387" s="167">
        <v>260</v>
      </c>
      <c r="O387" s="167">
        <v>260</v>
      </c>
      <c r="P387" s="167">
        <v>260</v>
      </c>
      <c r="Q387" s="167">
        <v>260</v>
      </c>
      <c r="R387"/>
      <c r="S387"/>
    </row>
    <row r="388" spans="1:19" s="133" customFormat="1" ht="12.75">
      <c r="A388" s="72" t="s">
        <v>354</v>
      </c>
      <c r="B388" s="72" t="s">
        <v>1136</v>
      </c>
      <c r="C388" s="157" t="s">
        <v>272</v>
      </c>
      <c r="D388" s="157" t="s">
        <v>745</v>
      </c>
      <c r="E388" s="72" t="s">
        <v>756</v>
      </c>
      <c r="F388" s="157"/>
      <c r="G388" s="1">
        <v>2004</v>
      </c>
      <c r="H388" s="167">
        <v>290</v>
      </c>
      <c r="I388" s="167">
        <v>290</v>
      </c>
      <c r="J388" s="167">
        <v>290</v>
      </c>
      <c r="K388" s="167">
        <v>290</v>
      </c>
      <c r="L388" s="167">
        <v>290</v>
      </c>
      <c r="M388" s="167">
        <v>290</v>
      </c>
      <c r="N388" s="167">
        <v>290</v>
      </c>
      <c r="O388" s="167">
        <v>290</v>
      </c>
      <c r="P388" s="167">
        <v>290</v>
      </c>
      <c r="Q388" s="167">
        <v>290</v>
      </c>
      <c r="R388"/>
      <c r="S388"/>
    </row>
    <row r="389" spans="1:19" s="133" customFormat="1" ht="12.75">
      <c r="A389" s="72" t="s">
        <v>613</v>
      </c>
      <c r="B389" s="72" t="s">
        <v>1137</v>
      </c>
      <c r="C389" s="157" t="s">
        <v>170</v>
      </c>
      <c r="D389" s="157" t="s">
        <v>745</v>
      </c>
      <c r="E389" s="72" t="s">
        <v>756</v>
      </c>
      <c r="F389" s="157"/>
      <c r="G389" s="1">
        <v>2002</v>
      </c>
      <c r="H389" s="167">
        <v>249</v>
      </c>
      <c r="I389" s="167">
        <v>249</v>
      </c>
      <c r="J389" s="167">
        <v>249</v>
      </c>
      <c r="K389" s="167">
        <v>249</v>
      </c>
      <c r="L389" s="167">
        <v>249</v>
      </c>
      <c r="M389" s="167">
        <v>249</v>
      </c>
      <c r="N389" s="167">
        <v>249</v>
      </c>
      <c r="O389" s="167">
        <v>249</v>
      </c>
      <c r="P389" s="167">
        <v>249</v>
      </c>
      <c r="Q389" s="167">
        <v>249</v>
      </c>
      <c r="R389"/>
      <c r="S389"/>
    </row>
    <row r="390" spans="1:19" s="133" customFormat="1" ht="12.75">
      <c r="A390" s="72" t="s">
        <v>614</v>
      </c>
      <c r="B390" s="72" t="s">
        <v>1138</v>
      </c>
      <c r="C390" s="157" t="s">
        <v>170</v>
      </c>
      <c r="D390" s="157" t="s">
        <v>745</v>
      </c>
      <c r="E390" s="72" t="s">
        <v>756</v>
      </c>
      <c r="F390" s="157"/>
      <c r="G390" s="1">
        <v>2002</v>
      </c>
      <c r="H390" s="167">
        <v>249</v>
      </c>
      <c r="I390" s="167">
        <v>249</v>
      </c>
      <c r="J390" s="167">
        <v>249</v>
      </c>
      <c r="K390" s="167">
        <v>249</v>
      </c>
      <c r="L390" s="167">
        <v>249</v>
      </c>
      <c r="M390" s="167">
        <v>249</v>
      </c>
      <c r="N390" s="167">
        <v>249</v>
      </c>
      <c r="O390" s="167">
        <v>249</v>
      </c>
      <c r="P390" s="167">
        <v>249</v>
      </c>
      <c r="Q390" s="167">
        <v>249</v>
      </c>
      <c r="R390"/>
      <c r="S390"/>
    </row>
    <row r="391" spans="1:19" s="133" customFormat="1" ht="12.75">
      <c r="A391" s="72" t="s">
        <v>615</v>
      </c>
      <c r="B391" s="72" t="s">
        <v>1139</v>
      </c>
      <c r="C391" s="157" t="s">
        <v>170</v>
      </c>
      <c r="D391" s="157" t="s">
        <v>745</v>
      </c>
      <c r="E391" s="72" t="s">
        <v>756</v>
      </c>
      <c r="F391" s="157"/>
      <c r="G391" s="1">
        <v>2002</v>
      </c>
      <c r="H391" s="167">
        <v>293</v>
      </c>
      <c r="I391" s="167">
        <v>293</v>
      </c>
      <c r="J391" s="167">
        <v>293</v>
      </c>
      <c r="K391" s="167">
        <v>293</v>
      </c>
      <c r="L391" s="167">
        <v>293</v>
      </c>
      <c r="M391" s="167">
        <v>293</v>
      </c>
      <c r="N391" s="167">
        <v>293</v>
      </c>
      <c r="O391" s="167">
        <v>293</v>
      </c>
      <c r="P391" s="167">
        <v>293</v>
      </c>
      <c r="Q391" s="167">
        <v>293</v>
      </c>
      <c r="R391"/>
      <c r="S391"/>
    </row>
    <row r="392" spans="1:17" ht="12.75">
      <c r="A392" s="51" t="s">
        <v>600</v>
      </c>
      <c r="H392" s="52">
        <f aca="true" t="shared" si="0" ref="H392:Q392">SUM(H8:H391)</f>
        <v>66530.91700000004</v>
      </c>
      <c r="I392" s="52">
        <f t="shared" si="0"/>
        <v>66530.91700000004</v>
      </c>
      <c r="J392" s="52">
        <f t="shared" si="0"/>
        <v>66530.91700000004</v>
      </c>
      <c r="K392" s="52">
        <f t="shared" si="0"/>
        <v>66530.91700000004</v>
      </c>
      <c r="L392" s="52">
        <f t="shared" si="0"/>
        <v>66530.91700000004</v>
      </c>
      <c r="M392" s="52">
        <f t="shared" si="0"/>
        <v>66530.91700000004</v>
      </c>
      <c r="N392" s="52">
        <f t="shared" si="0"/>
        <v>66530.91700000004</v>
      </c>
      <c r="O392" s="52">
        <f t="shared" si="0"/>
        <v>66530.91700000004</v>
      </c>
      <c r="P392" s="52">
        <f t="shared" si="0"/>
        <v>66530.91700000004</v>
      </c>
      <c r="Q392" s="52">
        <f t="shared" si="0"/>
        <v>66530.91700000004</v>
      </c>
    </row>
    <row r="393" spans="1:15" ht="12.75">
      <c r="A393" s="50"/>
      <c r="B393" s="50"/>
      <c r="C393" s="50"/>
      <c r="D393" s="50"/>
      <c r="E393" s="50"/>
      <c r="F393" s="50"/>
      <c r="G393" s="50"/>
      <c r="H393" s="53"/>
      <c r="I393" s="54"/>
      <c r="J393" s="54"/>
      <c r="K393" s="54"/>
      <c r="N393" s="49"/>
      <c r="O393" s="79"/>
    </row>
    <row r="394" spans="1:17" ht="12.75">
      <c r="A394" s="121"/>
      <c r="B394" s="134"/>
      <c r="C394" s="60"/>
      <c r="D394" s="60" t="s">
        <v>745</v>
      </c>
      <c r="E394" s="60" t="s">
        <v>172</v>
      </c>
      <c r="H394" s="135">
        <v>660</v>
      </c>
      <c r="I394" s="135">
        <v>660</v>
      </c>
      <c r="J394" s="135">
        <v>660</v>
      </c>
      <c r="K394" s="135">
        <v>660</v>
      </c>
      <c r="L394" s="135">
        <v>660</v>
      </c>
      <c r="M394" s="135">
        <v>660</v>
      </c>
      <c r="N394" s="135">
        <v>660</v>
      </c>
      <c r="O394" s="135">
        <v>660</v>
      </c>
      <c r="P394" s="135">
        <v>660</v>
      </c>
      <c r="Q394" s="135">
        <v>660</v>
      </c>
    </row>
    <row r="395" spans="1:17" ht="12.75">
      <c r="A395" s="56"/>
      <c r="B395" s="134"/>
      <c r="C395" s="60"/>
      <c r="D395" s="60" t="s">
        <v>745</v>
      </c>
      <c r="E395" s="60" t="s">
        <v>172</v>
      </c>
      <c r="H395" s="135">
        <v>86</v>
      </c>
      <c r="I395" s="135">
        <v>86</v>
      </c>
      <c r="J395" s="135">
        <v>86</v>
      </c>
      <c r="K395" s="135">
        <v>86</v>
      </c>
      <c r="L395" s="135">
        <v>86</v>
      </c>
      <c r="M395" s="135">
        <v>86</v>
      </c>
      <c r="N395" s="135">
        <v>86</v>
      </c>
      <c r="O395" s="135">
        <v>86</v>
      </c>
      <c r="P395" s="135">
        <v>86</v>
      </c>
      <c r="Q395" s="135">
        <v>86</v>
      </c>
    </row>
    <row r="396" spans="1:17" ht="12.75">
      <c r="A396" s="56"/>
      <c r="B396" s="134"/>
      <c r="C396" s="60"/>
      <c r="D396" s="60" t="s">
        <v>745</v>
      </c>
      <c r="E396" s="60" t="s">
        <v>172</v>
      </c>
      <c r="H396" s="135">
        <v>185</v>
      </c>
      <c r="I396" s="135">
        <v>185</v>
      </c>
      <c r="J396" s="135">
        <v>185</v>
      </c>
      <c r="K396" s="135">
        <v>185</v>
      </c>
      <c r="L396" s="135">
        <v>185</v>
      </c>
      <c r="M396" s="135">
        <v>185</v>
      </c>
      <c r="N396" s="135">
        <v>185</v>
      </c>
      <c r="O396" s="135">
        <v>185</v>
      </c>
      <c r="P396" s="135">
        <v>185</v>
      </c>
      <c r="Q396" s="135">
        <v>185</v>
      </c>
    </row>
    <row r="397" spans="1:17" ht="12.75">
      <c r="A397" s="56"/>
      <c r="B397" s="134"/>
      <c r="C397" s="60"/>
      <c r="D397" s="60" t="s">
        <v>745</v>
      </c>
      <c r="E397" s="60" t="s">
        <v>172</v>
      </c>
      <c r="H397" s="135">
        <v>340</v>
      </c>
      <c r="I397" s="135">
        <v>340</v>
      </c>
      <c r="J397" s="135">
        <v>340</v>
      </c>
      <c r="K397" s="135">
        <v>340</v>
      </c>
      <c r="L397" s="135">
        <v>340</v>
      </c>
      <c r="M397" s="135">
        <v>340</v>
      </c>
      <c r="N397" s="135">
        <v>340</v>
      </c>
      <c r="O397" s="135">
        <v>340</v>
      </c>
      <c r="P397" s="135">
        <v>340</v>
      </c>
      <c r="Q397" s="135">
        <v>340</v>
      </c>
    </row>
    <row r="398" spans="1:17" ht="12.75">
      <c r="A398" s="56"/>
      <c r="B398" s="134"/>
      <c r="C398" s="60"/>
      <c r="D398" s="60" t="s">
        <v>745</v>
      </c>
      <c r="E398" s="60" t="s">
        <v>172</v>
      </c>
      <c r="H398" s="135">
        <v>190</v>
      </c>
      <c r="I398" s="135">
        <v>190</v>
      </c>
      <c r="J398" s="135">
        <v>190</v>
      </c>
      <c r="K398" s="135">
        <v>190</v>
      </c>
      <c r="L398" s="135">
        <v>190</v>
      </c>
      <c r="M398" s="135">
        <v>190</v>
      </c>
      <c r="N398" s="135">
        <v>190</v>
      </c>
      <c r="O398" s="135">
        <v>190</v>
      </c>
      <c r="P398" s="135">
        <v>190</v>
      </c>
      <c r="Q398" s="135">
        <v>190</v>
      </c>
    </row>
    <row r="399" spans="1:17" ht="12.75">
      <c r="A399" s="57"/>
      <c r="B399" s="134"/>
      <c r="C399" s="60"/>
      <c r="D399" s="60" t="s">
        <v>745</v>
      </c>
      <c r="E399" s="60" t="s">
        <v>786</v>
      </c>
      <c r="H399" s="135">
        <v>17.5</v>
      </c>
      <c r="I399" s="135">
        <v>17.5</v>
      </c>
      <c r="J399" s="135">
        <v>17.5</v>
      </c>
      <c r="K399" s="135">
        <v>17.5</v>
      </c>
      <c r="L399" s="135">
        <v>17.5</v>
      </c>
      <c r="M399" s="135">
        <v>17.5</v>
      </c>
      <c r="N399" s="135">
        <v>17.5</v>
      </c>
      <c r="O399" s="135">
        <v>17.5</v>
      </c>
      <c r="P399" s="135">
        <v>17.5</v>
      </c>
      <c r="Q399" s="135">
        <v>17.5</v>
      </c>
    </row>
    <row r="400" spans="1:17" ht="12.75">
      <c r="A400" s="56"/>
      <c r="B400" s="134"/>
      <c r="C400" s="60"/>
      <c r="D400" s="60" t="s">
        <v>745</v>
      </c>
      <c r="E400" s="60" t="s">
        <v>746</v>
      </c>
      <c r="H400" s="135">
        <v>381</v>
      </c>
      <c r="I400" s="135">
        <v>381</v>
      </c>
      <c r="J400" s="135">
        <v>381</v>
      </c>
      <c r="K400" s="135">
        <v>381</v>
      </c>
      <c r="L400" s="135">
        <v>381</v>
      </c>
      <c r="M400" s="135">
        <v>381</v>
      </c>
      <c r="N400" s="135">
        <v>381</v>
      </c>
      <c r="O400" s="135">
        <v>381</v>
      </c>
      <c r="P400" s="135">
        <v>381</v>
      </c>
      <c r="Q400" s="135">
        <v>381</v>
      </c>
    </row>
    <row r="401" spans="1:17" ht="12.75">
      <c r="A401" s="55"/>
      <c r="B401" s="134"/>
      <c r="C401" s="60"/>
      <c r="D401" s="60" t="s">
        <v>745</v>
      </c>
      <c r="E401" s="60" t="s">
        <v>746</v>
      </c>
      <c r="H401" s="135">
        <v>10</v>
      </c>
      <c r="I401" s="135">
        <v>13</v>
      </c>
      <c r="J401" s="135">
        <v>13</v>
      </c>
      <c r="K401" s="135">
        <v>13</v>
      </c>
      <c r="L401" s="135">
        <v>13</v>
      </c>
      <c r="M401" s="135">
        <v>13</v>
      </c>
      <c r="N401" s="135">
        <v>13</v>
      </c>
      <c r="O401" s="135">
        <v>13</v>
      </c>
      <c r="P401" s="135">
        <v>13</v>
      </c>
      <c r="Q401" s="135">
        <v>13</v>
      </c>
    </row>
    <row r="402" spans="1:17" ht="12.75">
      <c r="A402" s="57"/>
      <c r="B402" s="134"/>
      <c r="C402" s="60"/>
      <c r="D402" s="60" t="s">
        <v>745</v>
      </c>
      <c r="E402" s="60" t="s">
        <v>172</v>
      </c>
      <c r="H402" s="135">
        <v>287</v>
      </c>
      <c r="I402" s="135">
        <v>287</v>
      </c>
      <c r="J402" s="135">
        <v>287</v>
      </c>
      <c r="K402" s="135">
        <v>287</v>
      </c>
      <c r="L402" s="135">
        <v>287</v>
      </c>
      <c r="M402" s="135">
        <v>287</v>
      </c>
      <c r="N402" s="135">
        <v>287</v>
      </c>
      <c r="O402" s="135">
        <v>287</v>
      </c>
      <c r="P402" s="135">
        <v>287</v>
      </c>
      <c r="Q402" s="135">
        <v>287</v>
      </c>
    </row>
    <row r="403" spans="1:17" ht="12.75">
      <c r="A403" s="55"/>
      <c r="B403" s="134"/>
      <c r="C403" s="60"/>
      <c r="D403" s="60" t="s">
        <v>745</v>
      </c>
      <c r="E403" s="60" t="s">
        <v>172</v>
      </c>
      <c r="H403" s="135">
        <v>310</v>
      </c>
      <c r="I403" s="135">
        <v>310</v>
      </c>
      <c r="J403" s="135">
        <v>310</v>
      </c>
      <c r="K403" s="135">
        <v>310</v>
      </c>
      <c r="L403" s="135">
        <v>310</v>
      </c>
      <c r="M403" s="135">
        <v>310</v>
      </c>
      <c r="N403" s="135">
        <v>310</v>
      </c>
      <c r="O403" s="135">
        <v>310</v>
      </c>
      <c r="P403" s="135">
        <v>310</v>
      </c>
      <c r="Q403" s="135">
        <v>310</v>
      </c>
    </row>
    <row r="404" spans="1:17" ht="12.75">
      <c r="A404" s="58"/>
      <c r="B404" s="134"/>
      <c r="C404" s="60"/>
      <c r="D404" s="60" t="s">
        <v>745</v>
      </c>
      <c r="E404" s="60" t="s">
        <v>172</v>
      </c>
      <c r="H404" s="135">
        <v>225</v>
      </c>
      <c r="I404" s="135">
        <v>225</v>
      </c>
      <c r="J404" s="135">
        <v>225</v>
      </c>
      <c r="K404" s="135">
        <v>225</v>
      </c>
      <c r="L404" s="135">
        <v>225</v>
      </c>
      <c r="M404" s="135">
        <v>225</v>
      </c>
      <c r="N404" s="135">
        <v>225</v>
      </c>
      <c r="O404" s="135">
        <v>225</v>
      </c>
      <c r="P404" s="135">
        <v>225</v>
      </c>
      <c r="Q404" s="135">
        <v>225</v>
      </c>
    </row>
    <row r="405" spans="1:17" ht="12.75">
      <c r="A405" s="121"/>
      <c r="B405" s="134"/>
      <c r="C405" s="60"/>
      <c r="D405" s="60" t="s">
        <v>745</v>
      </c>
      <c r="E405" s="60" t="s">
        <v>172</v>
      </c>
      <c r="H405" s="135">
        <v>0</v>
      </c>
      <c r="I405" s="135">
        <v>0</v>
      </c>
      <c r="J405" s="135">
        <v>0</v>
      </c>
      <c r="K405" s="135">
        <v>0</v>
      </c>
      <c r="L405" s="135">
        <v>0</v>
      </c>
      <c r="M405" s="135">
        <v>0</v>
      </c>
      <c r="N405" s="135">
        <v>0</v>
      </c>
      <c r="O405" s="135">
        <v>0</v>
      </c>
      <c r="P405" s="135">
        <v>0</v>
      </c>
      <c r="Q405" s="135">
        <v>0</v>
      </c>
    </row>
    <row r="406" spans="1:17" ht="12.75">
      <c r="A406" s="56"/>
      <c r="B406" s="134"/>
      <c r="C406" s="60"/>
      <c r="D406" s="60" t="s">
        <v>745</v>
      </c>
      <c r="E406" s="60" t="s">
        <v>746</v>
      </c>
      <c r="H406" s="135">
        <v>0</v>
      </c>
      <c r="I406" s="135">
        <v>0</v>
      </c>
      <c r="J406" s="135">
        <v>0</v>
      </c>
      <c r="K406" s="135">
        <v>0</v>
      </c>
      <c r="L406" s="135">
        <v>0</v>
      </c>
      <c r="M406" s="135">
        <v>0</v>
      </c>
      <c r="N406" s="135">
        <v>0</v>
      </c>
      <c r="O406" s="135">
        <v>0</v>
      </c>
      <c r="P406" s="135">
        <v>0</v>
      </c>
      <c r="Q406" s="135">
        <v>0</v>
      </c>
    </row>
    <row r="407" spans="1:17" ht="12.75">
      <c r="A407" s="59"/>
      <c r="B407" s="134"/>
      <c r="C407" s="60"/>
      <c r="D407" s="60" t="s">
        <v>745</v>
      </c>
      <c r="E407" s="60" t="s">
        <v>172</v>
      </c>
      <c r="H407" s="135">
        <v>145</v>
      </c>
      <c r="I407" s="135">
        <v>145</v>
      </c>
      <c r="J407" s="135">
        <v>145</v>
      </c>
      <c r="K407" s="135">
        <v>145</v>
      </c>
      <c r="L407" s="135">
        <v>145</v>
      </c>
      <c r="M407" s="135">
        <v>145</v>
      </c>
      <c r="N407" s="135">
        <v>145</v>
      </c>
      <c r="O407" s="135">
        <v>145</v>
      </c>
      <c r="P407" s="135">
        <v>145</v>
      </c>
      <c r="Q407" s="135">
        <v>145</v>
      </c>
    </row>
    <row r="408" spans="1:17" ht="12.75">
      <c r="A408" s="59"/>
      <c r="B408" s="134"/>
      <c r="C408" s="60"/>
      <c r="D408" s="60" t="s">
        <v>745</v>
      </c>
      <c r="E408" s="60" t="s">
        <v>746</v>
      </c>
      <c r="H408" s="135">
        <v>70</v>
      </c>
      <c r="I408" s="135">
        <v>100</v>
      </c>
      <c r="J408" s="135">
        <v>100</v>
      </c>
      <c r="K408" s="135">
        <v>100</v>
      </c>
      <c r="L408" s="135">
        <v>100</v>
      </c>
      <c r="M408" s="135">
        <v>100</v>
      </c>
      <c r="N408" s="135">
        <v>100</v>
      </c>
      <c r="O408" s="135">
        <v>100</v>
      </c>
      <c r="P408" s="135">
        <v>100</v>
      </c>
      <c r="Q408" s="135">
        <v>100</v>
      </c>
    </row>
    <row r="409" spans="1:17" ht="12.75">
      <c r="A409" s="57"/>
      <c r="B409" s="134"/>
      <c r="C409" s="60"/>
      <c r="D409" s="60" t="s">
        <v>745</v>
      </c>
      <c r="E409" s="60" t="s">
        <v>172</v>
      </c>
      <c r="H409" s="135">
        <v>1</v>
      </c>
      <c r="I409" s="135">
        <v>1</v>
      </c>
      <c r="J409" s="135">
        <v>1</v>
      </c>
      <c r="K409" s="135">
        <v>1</v>
      </c>
      <c r="L409" s="135">
        <v>1</v>
      </c>
      <c r="M409" s="135">
        <v>1</v>
      </c>
      <c r="N409" s="135">
        <v>1</v>
      </c>
      <c r="O409" s="135">
        <v>1</v>
      </c>
      <c r="P409" s="135">
        <v>1</v>
      </c>
      <c r="Q409" s="135">
        <v>1</v>
      </c>
    </row>
    <row r="410" spans="1:17" ht="12.75">
      <c r="A410" s="59"/>
      <c r="B410" s="134"/>
      <c r="C410" s="60"/>
      <c r="D410" s="60" t="s">
        <v>745</v>
      </c>
      <c r="E410" s="60" t="s">
        <v>746</v>
      </c>
      <c r="H410" s="135">
        <v>420</v>
      </c>
      <c r="I410" s="135">
        <v>420</v>
      </c>
      <c r="J410" s="135">
        <v>420</v>
      </c>
      <c r="K410" s="135">
        <v>420</v>
      </c>
      <c r="L410" s="135">
        <v>420</v>
      </c>
      <c r="M410" s="135">
        <v>420</v>
      </c>
      <c r="N410" s="135">
        <v>420</v>
      </c>
      <c r="O410" s="135">
        <v>420</v>
      </c>
      <c r="P410" s="135">
        <v>420</v>
      </c>
      <c r="Q410" s="135">
        <v>420</v>
      </c>
    </row>
    <row r="411" spans="1:17" ht="12.75">
      <c r="A411" s="56"/>
      <c r="B411" s="134"/>
      <c r="C411" s="60"/>
      <c r="D411" s="60" t="s">
        <v>745</v>
      </c>
      <c r="E411" s="60" t="s">
        <v>746</v>
      </c>
      <c r="H411" s="135">
        <v>0</v>
      </c>
      <c r="I411" s="135">
        <v>0</v>
      </c>
      <c r="J411" s="135">
        <v>0</v>
      </c>
      <c r="K411" s="135">
        <v>0</v>
      </c>
      <c r="L411" s="135">
        <v>0</v>
      </c>
      <c r="M411" s="135">
        <v>0</v>
      </c>
      <c r="N411" s="135">
        <v>0</v>
      </c>
      <c r="O411" s="135">
        <v>0</v>
      </c>
      <c r="P411" s="135">
        <v>0</v>
      </c>
      <c r="Q411" s="135">
        <v>0</v>
      </c>
    </row>
    <row r="412" spans="1:17" ht="12.75">
      <c r="A412" s="56"/>
      <c r="B412" s="134"/>
      <c r="C412" s="60"/>
      <c r="D412" s="60" t="s">
        <v>745</v>
      </c>
      <c r="E412" s="60" t="s">
        <v>172</v>
      </c>
      <c r="H412" s="135">
        <v>120</v>
      </c>
      <c r="I412" s="135">
        <v>120</v>
      </c>
      <c r="J412" s="135">
        <v>120</v>
      </c>
      <c r="K412" s="135">
        <v>120</v>
      </c>
      <c r="L412" s="135">
        <v>120</v>
      </c>
      <c r="M412" s="135">
        <v>120</v>
      </c>
      <c r="N412" s="135">
        <v>120</v>
      </c>
      <c r="O412" s="135">
        <v>120</v>
      </c>
      <c r="P412" s="135">
        <v>120</v>
      </c>
      <c r="Q412" s="135">
        <v>120</v>
      </c>
    </row>
    <row r="413" spans="1:17" ht="12.75">
      <c r="A413" s="57"/>
      <c r="B413" s="134"/>
      <c r="C413" s="60"/>
      <c r="D413" s="60" t="s">
        <v>745</v>
      </c>
      <c r="E413" s="60" t="s">
        <v>746</v>
      </c>
      <c r="H413" s="135">
        <v>28</v>
      </c>
      <c r="I413" s="135">
        <v>28</v>
      </c>
      <c r="J413" s="135">
        <v>28</v>
      </c>
      <c r="K413" s="135">
        <v>28</v>
      </c>
      <c r="L413" s="135">
        <v>28</v>
      </c>
      <c r="M413" s="135">
        <v>28</v>
      </c>
      <c r="N413" s="135">
        <v>28</v>
      </c>
      <c r="O413" s="135">
        <v>28</v>
      </c>
      <c r="P413" s="135">
        <v>28</v>
      </c>
      <c r="Q413" s="135">
        <v>28</v>
      </c>
    </row>
    <row r="414" spans="1:17" ht="12.75">
      <c r="A414" s="56"/>
      <c r="B414" s="134"/>
      <c r="C414" s="60"/>
      <c r="D414" s="60" t="s">
        <v>745</v>
      </c>
      <c r="E414" s="60" t="s">
        <v>746</v>
      </c>
      <c r="H414" s="135">
        <v>43.2</v>
      </c>
      <c r="I414" s="135">
        <v>43.2</v>
      </c>
      <c r="J414" s="135">
        <v>43.2</v>
      </c>
      <c r="K414" s="135">
        <v>43.2</v>
      </c>
      <c r="L414" s="135">
        <v>43.2</v>
      </c>
      <c r="M414" s="135">
        <v>43.2</v>
      </c>
      <c r="N414" s="135">
        <v>43.2</v>
      </c>
      <c r="O414" s="135">
        <v>43.2</v>
      </c>
      <c r="P414" s="135">
        <v>43.2</v>
      </c>
      <c r="Q414" s="135">
        <v>43.2</v>
      </c>
    </row>
    <row r="415" spans="1:17" ht="12.75">
      <c r="A415" s="60"/>
      <c r="B415" s="134"/>
      <c r="C415" s="60"/>
      <c r="D415" s="60" t="s">
        <v>745</v>
      </c>
      <c r="E415" s="60" t="s">
        <v>172</v>
      </c>
      <c r="H415" s="135">
        <v>12</v>
      </c>
      <c r="I415" s="135">
        <v>10</v>
      </c>
      <c r="J415" s="135">
        <v>10</v>
      </c>
      <c r="K415" s="135">
        <v>10</v>
      </c>
      <c r="L415" s="135">
        <v>10</v>
      </c>
      <c r="M415" s="135">
        <v>10</v>
      </c>
      <c r="N415" s="135">
        <v>10</v>
      </c>
      <c r="O415" s="135">
        <v>10</v>
      </c>
      <c r="P415" s="135">
        <v>10</v>
      </c>
      <c r="Q415" s="135">
        <v>10</v>
      </c>
    </row>
    <row r="416" spans="1:17" ht="12.75">
      <c r="A416" s="56"/>
      <c r="B416" s="134"/>
      <c r="C416" s="60"/>
      <c r="D416" s="60" t="s">
        <v>745</v>
      </c>
      <c r="E416" s="60" t="s">
        <v>172</v>
      </c>
      <c r="H416" s="135">
        <v>565</v>
      </c>
      <c r="I416" s="135">
        <v>565</v>
      </c>
      <c r="J416" s="135">
        <v>565</v>
      </c>
      <c r="K416" s="135">
        <v>565</v>
      </c>
      <c r="L416" s="135">
        <v>565</v>
      </c>
      <c r="M416" s="135">
        <v>565</v>
      </c>
      <c r="N416" s="135">
        <v>565</v>
      </c>
      <c r="O416" s="135">
        <v>565</v>
      </c>
      <c r="P416" s="135">
        <v>565</v>
      </c>
      <c r="Q416" s="135">
        <v>565</v>
      </c>
    </row>
    <row r="417" spans="1:17" ht="12.75">
      <c r="A417" s="56"/>
      <c r="B417" s="134"/>
      <c r="C417" s="60"/>
      <c r="D417" s="60" t="s">
        <v>745</v>
      </c>
      <c r="E417" s="60" t="s">
        <v>172</v>
      </c>
      <c r="H417" s="135">
        <v>325</v>
      </c>
      <c r="I417" s="135">
        <v>325</v>
      </c>
      <c r="J417" s="135">
        <v>325</v>
      </c>
      <c r="K417" s="135">
        <v>325</v>
      </c>
      <c r="L417" s="135">
        <v>325</v>
      </c>
      <c r="M417" s="135">
        <v>325</v>
      </c>
      <c r="N417" s="135">
        <v>325</v>
      </c>
      <c r="O417" s="135">
        <v>325</v>
      </c>
      <c r="P417" s="135">
        <v>325</v>
      </c>
      <c r="Q417" s="135">
        <v>325</v>
      </c>
    </row>
    <row r="418" spans="1:17" ht="12.75">
      <c r="A418" s="56"/>
      <c r="B418" s="134"/>
      <c r="C418" s="60"/>
      <c r="D418" s="60" t="s">
        <v>728</v>
      </c>
      <c r="E418" s="60" t="s">
        <v>746</v>
      </c>
      <c r="H418" s="135">
        <v>575</v>
      </c>
      <c r="I418" s="135">
        <v>575</v>
      </c>
      <c r="J418" s="135">
        <v>575</v>
      </c>
      <c r="K418" s="135">
        <v>575</v>
      </c>
      <c r="L418" s="135">
        <v>575</v>
      </c>
      <c r="M418" s="135">
        <v>575</v>
      </c>
      <c r="N418" s="135">
        <v>575</v>
      </c>
      <c r="O418" s="135">
        <v>575</v>
      </c>
      <c r="P418" s="135">
        <v>575</v>
      </c>
      <c r="Q418" s="135">
        <v>575</v>
      </c>
    </row>
    <row r="419" spans="1:17" ht="12.75">
      <c r="A419" s="56"/>
      <c r="B419" s="134"/>
      <c r="C419" s="60"/>
      <c r="D419" s="60" t="s">
        <v>745</v>
      </c>
      <c r="E419" s="60" t="s">
        <v>746</v>
      </c>
      <c r="H419" s="135">
        <v>3</v>
      </c>
      <c r="I419" s="135">
        <v>3</v>
      </c>
      <c r="J419" s="135">
        <v>3</v>
      </c>
      <c r="K419" s="135">
        <v>3</v>
      </c>
      <c r="L419" s="135">
        <v>3</v>
      </c>
      <c r="M419" s="135">
        <v>3</v>
      </c>
      <c r="N419" s="135">
        <v>3</v>
      </c>
      <c r="O419" s="135">
        <v>3</v>
      </c>
      <c r="P419" s="135">
        <v>3</v>
      </c>
      <c r="Q419" s="135">
        <v>3</v>
      </c>
    </row>
    <row r="420" spans="1:17" ht="12.75">
      <c r="A420" s="56"/>
      <c r="B420" s="134"/>
      <c r="C420" s="60"/>
      <c r="D420" s="60" t="s">
        <v>745</v>
      </c>
      <c r="E420" s="60" t="s">
        <v>172</v>
      </c>
      <c r="H420" s="135">
        <v>74</v>
      </c>
      <c r="I420" s="135">
        <v>74</v>
      </c>
      <c r="J420" s="135">
        <v>74</v>
      </c>
      <c r="K420" s="135">
        <v>74</v>
      </c>
      <c r="L420" s="135">
        <v>74</v>
      </c>
      <c r="M420" s="135">
        <v>74</v>
      </c>
      <c r="N420" s="135">
        <v>74</v>
      </c>
      <c r="O420" s="135">
        <v>74</v>
      </c>
      <c r="P420" s="135">
        <v>74</v>
      </c>
      <c r="Q420" s="135">
        <v>74</v>
      </c>
    </row>
    <row r="421" spans="1:17" ht="12.75">
      <c r="A421" s="60"/>
      <c r="B421" s="134"/>
      <c r="C421" s="60"/>
      <c r="D421" s="60" t="s">
        <v>745</v>
      </c>
      <c r="E421" s="60" t="s">
        <v>172</v>
      </c>
      <c r="H421" s="135">
        <v>15</v>
      </c>
      <c r="I421" s="135">
        <v>15</v>
      </c>
      <c r="J421" s="135">
        <v>15</v>
      </c>
      <c r="K421" s="135">
        <v>15</v>
      </c>
      <c r="L421" s="135">
        <v>15</v>
      </c>
      <c r="M421" s="135">
        <v>15</v>
      </c>
      <c r="N421" s="135">
        <v>15</v>
      </c>
      <c r="O421" s="135">
        <v>15</v>
      </c>
      <c r="P421" s="135">
        <v>15</v>
      </c>
      <c r="Q421" s="135">
        <v>15</v>
      </c>
    </row>
    <row r="422" spans="1:17" ht="12.75">
      <c r="A422" s="56"/>
      <c r="B422" s="134"/>
      <c r="C422" s="60"/>
      <c r="D422" s="60" t="s">
        <v>745</v>
      </c>
      <c r="E422" s="60" t="s">
        <v>746</v>
      </c>
      <c r="H422" s="135">
        <v>15</v>
      </c>
      <c r="I422" s="135">
        <v>15</v>
      </c>
      <c r="J422" s="135">
        <v>15</v>
      </c>
      <c r="K422" s="135">
        <v>15</v>
      </c>
      <c r="L422" s="135">
        <v>15</v>
      </c>
      <c r="M422" s="135">
        <v>15</v>
      </c>
      <c r="N422" s="135">
        <v>15</v>
      </c>
      <c r="O422" s="135">
        <v>15</v>
      </c>
      <c r="P422" s="135">
        <v>15</v>
      </c>
      <c r="Q422" s="135">
        <v>15</v>
      </c>
    </row>
    <row r="423" spans="1:17" ht="12.75">
      <c r="A423" s="61" t="s">
        <v>1140</v>
      </c>
      <c r="B423" s="61"/>
      <c r="C423" s="61"/>
      <c r="D423" s="61"/>
      <c r="E423" s="61"/>
      <c r="H423" s="62">
        <f aca="true" t="shared" si="1" ref="H423:Q423">SUM(H394:H422)</f>
        <v>5102.7</v>
      </c>
      <c r="I423" s="62">
        <f t="shared" si="1"/>
        <v>5133.7</v>
      </c>
      <c r="J423" s="62">
        <f t="shared" si="1"/>
        <v>5133.7</v>
      </c>
      <c r="K423" s="62">
        <f t="shared" si="1"/>
        <v>5133.7</v>
      </c>
      <c r="L423" s="62">
        <f t="shared" si="1"/>
        <v>5133.7</v>
      </c>
      <c r="M423" s="62">
        <f t="shared" si="1"/>
        <v>5133.7</v>
      </c>
      <c r="N423" s="62">
        <f t="shared" si="1"/>
        <v>5133.7</v>
      </c>
      <c r="O423" s="62">
        <f t="shared" si="1"/>
        <v>5133.7</v>
      </c>
      <c r="P423" s="62">
        <f t="shared" si="1"/>
        <v>5133.7</v>
      </c>
      <c r="Q423" s="62">
        <f t="shared" si="1"/>
        <v>5133.7</v>
      </c>
    </row>
    <row r="424" spans="1:15" ht="12.75">
      <c r="A424" s="139"/>
      <c r="B424" s="139"/>
      <c r="C424" s="139"/>
      <c r="D424" s="139"/>
      <c r="E424" s="139"/>
      <c r="F424" s="139"/>
      <c r="G424" s="139"/>
      <c r="H424" s="140"/>
      <c r="I424" s="141"/>
      <c r="J424" s="54"/>
      <c r="K424" s="54"/>
      <c r="N424" s="49"/>
      <c r="O424" s="79"/>
    </row>
    <row r="425" spans="1:17" ht="12.75">
      <c r="A425" s="61" t="s">
        <v>601</v>
      </c>
      <c r="B425" s="61"/>
      <c r="C425" s="61"/>
      <c r="D425" s="61"/>
      <c r="E425" s="61"/>
      <c r="F425" s="61"/>
      <c r="G425" s="61"/>
      <c r="H425" s="62">
        <v>0</v>
      </c>
      <c r="I425" s="62">
        <v>0</v>
      </c>
      <c r="J425" s="62">
        <v>0</v>
      </c>
      <c r="K425" s="62">
        <v>0</v>
      </c>
      <c r="L425" s="62">
        <v>0</v>
      </c>
      <c r="M425" s="62">
        <v>0</v>
      </c>
      <c r="N425" s="62">
        <v>0</v>
      </c>
      <c r="O425" s="62">
        <v>0</v>
      </c>
      <c r="P425" s="62">
        <v>0</v>
      </c>
      <c r="Q425" s="62">
        <v>0</v>
      </c>
    </row>
    <row r="426" spans="1:15" ht="12.75">
      <c r="A426" s="139"/>
      <c r="B426" s="139"/>
      <c r="C426" s="139"/>
      <c r="D426" s="139"/>
      <c r="E426" s="139"/>
      <c r="F426" s="139"/>
      <c r="G426" s="139"/>
      <c r="H426" s="140"/>
      <c r="I426" s="141"/>
      <c r="J426" s="54"/>
      <c r="K426" s="54"/>
      <c r="N426" s="49"/>
      <c r="O426" s="79"/>
    </row>
    <row r="427" spans="1:17" ht="12.75">
      <c r="A427" s="139" t="s">
        <v>620</v>
      </c>
      <c r="B427" s="139" t="s">
        <v>1142</v>
      </c>
      <c r="C427" s="139" t="s">
        <v>207</v>
      </c>
      <c r="D427" s="139" t="s">
        <v>731</v>
      </c>
      <c r="E427" s="139" t="s">
        <v>746</v>
      </c>
      <c r="F427" s="139"/>
      <c r="G427" s="139"/>
      <c r="H427" s="136">
        <v>36</v>
      </c>
      <c r="I427" s="137">
        <v>36</v>
      </c>
      <c r="J427" s="138">
        <v>36</v>
      </c>
      <c r="K427" s="138">
        <v>36</v>
      </c>
      <c r="L427" s="138">
        <v>36</v>
      </c>
      <c r="M427" s="138">
        <v>36</v>
      </c>
      <c r="N427" s="138">
        <v>36</v>
      </c>
      <c r="O427" s="138">
        <v>36</v>
      </c>
      <c r="P427" s="138">
        <v>36</v>
      </c>
      <c r="Q427" s="138">
        <v>36</v>
      </c>
    </row>
    <row r="428" spans="1:17" ht="12.75">
      <c r="A428" s="139" t="s">
        <v>621</v>
      </c>
      <c r="B428" s="139" t="s">
        <v>1142</v>
      </c>
      <c r="C428" s="139" t="s">
        <v>367</v>
      </c>
      <c r="D428" s="139" t="s">
        <v>731</v>
      </c>
      <c r="E428" s="139" t="s">
        <v>756</v>
      </c>
      <c r="F428" s="139"/>
      <c r="G428" s="139"/>
      <c r="H428" s="136">
        <v>600</v>
      </c>
      <c r="I428" s="137">
        <v>600</v>
      </c>
      <c r="J428" s="138">
        <v>600</v>
      </c>
      <c r="K428" s="138">
        <v>600</v>
      </c>
      <c r="L428" s="138">
        <v>600</v>
      </c>
      <c r="M428" s="138">
        <v>600</v>
      </c>
      <c r="N428" s="138">
        <v>600</v>
      </c>
      <c r="O428" s="138">
        <v>600</v>
      </c>
      <c r="P428" s="138">
        <v>600</v>
      </c>
      <c r="Q428" s="138">
        <v>600</v>
      </c>
    </row>
    <row r="429" spans="1:17" ht="12.75">
      <c r="A429" s="139" t="s">
        <v>663</v>
      </c>
      <c r="B429" s="139" t="s">
        <v>1142</v>
      </c>
      <c r="C429" s="139" t="s">
        <v>264</v>
      </c>
      <c r="D429" s="139" t="s">
        <v>731</v>
      </c>
      <c r="E429" s="139" t="s">
        <v>746</v>
      </c>
      <c r="F429" s="139"/>
      <c r="G429" s="139"/>
      <c r="H429" s="136">
        <v>100</v>
      </c>
      <c r="I429" s="137">
        <v>100</v>
      </c>
      <c r="J429" s="138">
        <v>100</v>
      </c>
      <c r="K429" s="138">
        <v>100</v>
      </c>
      <c r="L429" s="138">
        <v>100</v>
      </c>
      <c r="M429" s="138">
        <v>100</v>
      </c>
      <c r="N429" s="138">
        <v>100</v>
      </c>
      <c r="O429" s="138">
        <v>100</v>
      </c>
      <c r="P429" s="138">
        <v>100</v>
      </c>
      <c r="Q429" s="138">
        <v>100</v>
      </c>
    </row>
    <row r="430" spans="1:17" ht="12.75">
      <c r="A430" s="142" t="s">
        <v>622</v>
      </c>
      <c r="B430" s="139" t="s">
        <v>1142</v>
      </c>
      <c r="C430" s="139" t="s">
        <v>267</v>
      </c>
      <c r="D430" s="139" t="s">
        <v>731</v>
      </c>
      <c r="E430" s="139" t="s">
        <v>786</v>
      </c>
      <c r="F430" s="139"/>
      <c r="G430" s="139"/>
      <c r="H430" s="136">
        <v>220</v>
      </c>
      <c r="I430" s="137">
        <v>220</v>
      </c>
      <c r="J430" s="138">
        <v>220</v>
      </c>
      <c r="K430" s="138">
        <v>220</v>
      </c>
      <c r="L430" s="138">
        <v>220</v>
      </c>
      <c r="M430" s="138">
        <v>220</v>
      </c>
      <c r="N430" s="138">
        <v>220</v>
      </c>
      <c r="O430" s="138">
        <v>220</v>
      </c>
      <c r="P430" s="138">
        <v>220</v>
      </c>
      <c r="Q430" s="138">
        <v>220</v>
      </c>
    </row>
    <row r="431" spans="1:17" ht="12.75">
      <c r="A431" s="142" t="s">
        <v>623</v>
      </c>
      <c r="B431" s="139" t="s">
        <v>1142</v>
      </c>
      <c r="C431" s="139" t="s">
        <v>168</v>
      </c>
      <c r="D431" s="139" t="s">
        <v>731</v>
      </c>
      <c r="E431" s="139" t="s">
        <v>746</v>
      </c>
      <c r="F431" s="139"/>
      <c r="G431" s="139"/>
      <c r="H431" s="136">
        <v>150</v>
      </c>
      <c r="I431" s="137">
        <v>150</v>
      </c>
      <c r="J431" s="138">
        <v>150</v>
      </c>
      <c r="K431" s="138">
        <v>150</v>
      </c>
      <c r="L431" s="138">
        <v>150</v>
      </c>
      <c r="M431" s="138">
        <v>150</v>
      </c>
      <c r="N431" s="138">
        <v>150</v>
      </c>
      <c r="O431" s="138">
        <v>150</v>
      </c>
      <c r="P431" s="138">
        <v>150</v>
      </c>
      <c r="Q431" s="138">
        <v>150</v>
      </c>
    </row>
    <row r="432" spans="1:17" ht="12.75">
      <c r="A432" s="63" t="s">
        <v>1143</v>
      </c>
      <c r="B432" s="63"/>
      <c r="C432" s="63"/>
      <c r="D432" s="63"/>
      <c r="E432" s="63"/>
      <c r="F432" s="63"/>
      <c r="G432" s="63"/>
      <c r="H432" s="62">
        <f aca="true" t="shared" si="2" ref="H432:M432">SUM(H427:H431)</f>
        <v>1106</v>
      </c>
      <c r="I432" s="62">
        <f t="shared" si="2"/>
        <v>1106</v>
      </c>
      <c r="J432" s="62">
        <f t="shared" si="2"/>
        <v>1106</v>
      </c>
      <c r="K432" s="62">
        <f t="shared" si="2"/>
        <v>1106</v>
      </c>
      <c r="L432" s="62">
        <f t="shared" si="2"/>
        <v>1106</v>
      </c>
      <c r="M432" s="62">
        <f t="shared" si="2"/>
        <v>1106</v>
      </c>
      <c r="N432" s="62">
        <f>SUM(N427:N431)</f>
        <v>1106</v>
      </c>
      <c r="O432" s="62">
        <f>SUM(O427:O431)</f>
        <v>1106</v>
      </c>
      <c r="P432" s="62">
        <f>SUM(P427:P431)</f>
        <v>1106</v>
      </c>
      <c r="Q432" s="62">
        <f>SUM(Q427:Q431)</f>
        <v>1106</v>
      </c>
    </row>
    <row r="433" spans="1:17" ht="12.75">
      <c r="A433" s="139"/>
      <c r="B433" s="139"/>
      <c r="C433" s="139"/>
      <c r="D433" s="139"/>
      <c r="E433" s="139"/>
      <c r="F433" s="139"/>
      <c r="G433" s="139"/>
      <c r="H433" s="140"/>
      <c r="I433" s="141"/>
      <c r="J433" s="54"/>
      <c r="K433" s="54"/>
      <c r="N433" s="49"/>
      <c r="O433" s="79"/>
      <c r="P433" s="49"/>
      <c r="Q433" s="49"/>
    </row>
    <row r="434" spans="1:17" ht="12.75">
      <c r="A434" t="s">
        <v>717</v>
      </c>
      <c r="B434" t="s">
        <v>1144</v>
      </c>
      <c r="C434" t="s">
        <v>367</v>
      </c>
      <c r="D434" t="s">
        <v>745</v>
      </c>
      <c r="E434" t="s">
        <v>756</v>
      </c>
      <c r="G434" s="185">
        <v>2003</v>
      </c>
      <c r="H434" s="49">
        <v>178</v>
      </c>
      <c r="I434" s="49">
        <v>178</v>
      </c>
      <c r="J434" s="49">
        <v>178</v>
      </c>
      <c r="K434" s="49">
        <v>178</v>
      </c>
      <c r="L434" s="49">
        <v>178</v>
      </c>
      <c r="M434" s="49">
        <v>178</v>
      </c>
      <c r="N434" s="49">
        <v>178</v>
      </c>
      <c r="O434" s="49">
        <v>178</v>
      </c>
      <c r="P434" s="49">
        <v>178</v>
      </c>
      <c r="Q434" s="49">
        <v>178</v>
      </c>
    </row>
    <row r="435" spans="1:17" ht="12.75">
      <c r="A435" t="s">
        <v>718</v>
      </c>
      <c r="B435" t="s">
        <v>1145</v>
      </c>
      <c r="C435" t="s">
        <v>367</v>
      </c>
      <c r="D435" t="s">
        <v>745</v>
      </c>
      <c r="E435" t="s">
        <v>756</v>
      </c>
      <c r="G435" s="185">
        <v>2003</v>
      </c>
      <c r="H435" s="49">
        <v>180</v>
      </c>
      <c r="I435" s="49">
        <v>180</v>
      </c>
      <c r="J435" s="49">
        <v>180</v>
      </c>
      <c r="K435" s="49">
        <v>180</v>
      </c>
      <c r="L435" s="49">
        <v>180</v>
      </c>
      <c r="M435" s="49">
        <v>180</v>
      </c>
      <c r="N435" s="49">
        <v>180</v>
      </c>
      <c r="O435" s="49">
        <v>180</v>
      </c>
      <c r="P435" s="49">
        <v>180</v>
      </c>
      <c r="Q435" s="49">
        <v>180</v>
      </c>
    </row>
    <row r="436" spans="1:17" ht="12.75">
      <c r="A436" t="s">
        <v>719</v>
      </c>
      <c r="B436" t="s">
        <v>1146</v>
      </c>
      <c r="C436" t="s">
        <v>367</v>
      </c>
      <c r="D436" t="s">
        <v>745</v>
      </c>
      <c r="E436" t="s">
        <v>756</v>
      </c>
      <c r="G436" s="185">
        <v>2003</v>
      </c>
      <c r="H436" s="49">
        <v>307</v>
      </c>
      <c r="I436" s="49">
        <v>307</v>
      </c>
      <c r="J436" s="49">
        <v>307</v>
      </c>
      <c r="K436" s="49">
        <v>307</v>
      </c>
      <c r="L436" s="49">
        <v>307</v>
      </c>
      <c r="M436" s="49">
        <v>307</v>
      </c>
      <c r="N436" s="49">
        <v>307</v>
      </c>
      <c r="O436" s="49">
        <v>307</v>
      </c>
      <c r="P436" s="49">
        <v>307</v>
      </c>
      <c r="Q436" s="49">
        <v>307</v>
      </c>
    </row>
    <row r="437" spans="1:17" ht="12.75">
      <c r="A437" t="s">
        <v>720</v>
      </c>
      <c r="B437" t="s">
        <v>1147</v>
      </c>
      <c r="C437" t="s">
        <v>367</v>
      </c>
      <c r="D437" t="s">
        <v>745</v>
      </c>
      <c r="E437" t="s">
        <v>756</v>
      </c>
      <c r="G437" s="185">
        <v>2003</v>
      </c>
      <c r="H437" s="49">
        <v>178</v>
      </c>
      <c r="I437" s="49">
        <v>178</v>
      </c>
      <c r="J437" s="49">
        <v>178</v>
      </c>
      <c r="K437" s="49">
        <v>178</v>
      </c>
      <c r="L437" s="49">
        <v>178</v>
      </c>
      <c r="M437" s="49">
        <v>178</v>
      </c>
      <c r="N437" s="49">
        <v>178</v>
      </c>
      <c r="O437" s="49">
        <v>178</v>
      </c>
      <c r="P437" s="49">
        <v>178</v>
      </c>
      <c r="Q437" s="49">
        <v>178</v>
      </c>
    </row>
    <row r="438" spans="1:17" ht="12.75">
      <c r="A438" t="s">
        <v>721</v>
      </c>
      <c r="B438" t="s">
        <v>1148</v>
      </c>
      <c r="C438" t="s">
        <v>367</v>
      </c>
      <c r="D438" t="s">
        <v>745</v>
      </c>
      <c r="E438" t="s">
        <v>756</v>
      </c>
      <c r="G438" s="185">
        <v>2003</v>
      </c>
      <c r="H438" s="49">
        <v>180</v>
      </c>
      <c r="I438" s="49">
        <v>180</v>
      </c>
      <c r="J438" s="49">
        <v>180</v>
      </c>
      <c r="K438" s="49">
        <v>180</v>
      </c>
      <c r="L438" s="49">
        <v>180</v>
      </c>
      <c r="M438" s="49">
        <v>180</v>
      </c>
      <c r="N438" s="49">
        <v>180</v>
      </c>
      <c r="O438" s="49">
        <v>180</v>
      </c>
      <c r="P438" s="49">
        <v>180</v>
      </c>
      <c r="Q438" s="49">
        <v>180</v>
      </c>
    </row>
    <row r="439" spans="1:17" ht="12.75">
      <c r="A439" t="s">
        <v>722</v>
      </c>
      <c r="B439" t="s">
        <v>1149</v>
      </c>
      <c r="C439" t="s">
        <v>367</v>
      </c>
      <c r="D439" t="s">
        <v>745</v>
      </c>
      <c r="E439" t="s">
        <v>756</v>
      </c>
      <c r="G439" s="185">
        <v>2003</v>
      </c>
      <c r="H439" s="49">
        <v>307</v>
      </c>
      <c r="I439" s="49">
        <v>307</v>
      </c>
      <c r="J439" s="49">
        <v>307</v>
      </c>
      <c r="K439" s="49">
        <v>307</v>
      </c>
      <c r="L439" s="49">
        <v>307</v>
      </c>
      <c r="M439" s="49">
        <v>307</v>
      </c>
      <c r="N439" s="49">
        <v>307</v>
      </c>
      <c r="O439" s="49">
        <v>307</v>
      </c>
      <c r="P439" s="49">
        <v>307</v>
      </c>
      <c r="Q439" s="49">
        <v>307</v>
      </c>
    </row>
    <row r="440" spans="1:17" ht="12.75">
      <c r="A440" t="s">
        <v>589</v>
      </c>
      <c r="B440" t="s">
        <v>1150</v>
      </c>
      <c r="C440" t="s">
        <v>159</v>
      </c>
      <c r="D440" t="s">
        <v>745</v>
      </c>
      <c r="E440" t="s">
        <v>756</v>
      </c>
      <c r="G440" s="185">
        <v>2000</v>
      </c>
      <c r="H440" s="49">
        <v>180</v>
      </c>
      <c r="I440" s="49">
        <v>180</v>
      </c>
      <c r="J440" s="49">
        <v>180</v>
      </c>
      <c r="K440" s="49">
        <v>180</v>
      </c>
      <c r="L440" s="49">
        <v>180</v>
      </c>
      <c r="M440" s="49">
        <v>180</v>
      </c>
      <c r="N440" s="49">
        <v>180</v>
      </c>
      <c r="O440" s="49">
        <v>180</v>
      </c>
      <c r="P440" s="49">
        <v>180</v>
      </c>
      <c r="Q440" s="49">
        <v>180</v>
      </c>
    </row>
    <row r="441" spans="1:17" ht="12.75">
      <c r="A441" t="s">
        <v>590</v>
      </c>
      <c r="B441" t="s">
        <v>1151</v>
      </c>
      <c r="C441" t="s">
        <v>159</v>
      </c>
      <c r="D441" t="s">
        <v>745</v>
      </c>
      <c r="E441" t="s">
        <v>756</v>
      </c>
      <c r="G441" s="185">
        <v>2000</v>
      </c>
      <c r="H441" s="49">
        <v>180</v>
      </c>
      <c r="I441" s="49">
        <v>180</v>
      </c>
      <c r="J441" s="49">
        <v>180</v>
      </c>
      <c r="K441" s="49">
        <v>180</v>
      </c>
      <c r="L441" s="49">
        <v>180</v>
      </c>
      <c r="M441" s="49">
        <v>180</v>
      </c>
      <c r="N441" s="49">
        <v>180</v>
      </c>
      <c r="O441" s="49">
        <v>180</v>
      </c>
      <c r="P441" s="49">
        <v>180</v>
      </c>
      <c r="Q441" s="49">
        <v>180</v>
      </c>
    </row>
    <row r="442" spans="1:17" ht="12.75">
      <c r="A442" t="s">
        <v>591</v>
      </c>
      <c r="B442" t="s">
        <v>1152</v>
      </c>
      <c r="C442" t="s">
        <v>159</v>
      </c>
      <c r="D442" t="s">
        <v>745</v>
      </c>
      <c r="E442" t="s">
        <v>756</v>
      </c>
      <c r="G442" s="185">
        <v>2000</v>
      </c>
      <c r="H442" s="49">
        <v>180</v>
      </c>
      <c r="I442" s="49">
        <v>180</v>
      </c>
      <c r="J442" s="49">
        <v>180</v>
      </c>
      <c r="K442" s="49">
        <v>180</v>
      </c>
      <c r="L442" s="49">
        <v>180</v>
      </c>
      <c r="M442" s="49">
        <v>180</v>
      </c>
      <c r="N442" s="49">
        <v>180</v>
      </c>
      <c r="O442" s="49">
        <v>180</v>
      </c>
      <c r="P442" s="49">
        <v>180</v>
      </c>
      <c r="Q442" s="49">
        <v>180</v>
      </c>
    </row>
    <row r="443" spans="1:17" ht="12.75">
      <c r="A443" t="s">
        <v>592</v>
      </c>
      <c r="B443" t="s">
        <v>1153</v>
      </c>
      <c r="C443" t="s">
        <v>159</v>
      </c>
      <c r="D443" t="s">
        <v>745</v>
      </c>
      <c r="E443" t="s">
        <v>756</v>
      </c>
      <c r="G443" s="185">
        <v>2000</v>
      </c>
      <c r="H443" s="49">
        <v>390</v>
      </c>
      <c r="I443" s="49">
        <v>390</v>
      </c>
      <c r="J443" s="49">
        <v>390</v>
      </c>
      <c r="K443" s="49">
        <v>390</v>
      </c>
      <c r="L443" s="49">
        <v>390</v>
      </c>
      <c r="M443" s="49">
        <v>390</v>
      </c>
      <c r="N443" s="49">
        <v>390</v>
      </c>
      <c r="O443" s="49">
        <v>390</v>
      </c>
      <c r="P443" s="49">
        <v>390</v>
      </c>
      <c r="Q443" s="49">
        <v>390</v>
      </c>
    </row>
    <row r="444" spans="1:17" ht="12.75">
      <c r="A444" t="s">
        <v>593</v>
      </c>
      <c r="B444" t="s">
        <v>1154</v>
      </c>
      <c r="C444" t="s">
        <v>237</v>
      </c>
      <c r="D444" t="s">
        <v>745</v>
      </c>
      <c r="E444" t="s">
        <v>756</v>
      </c>
      <c r="G444" s="185">
        <v>2001</v>
      </c>
      <c r="H444" s="49">
        <v>162</v>
      </c>
      <c r="I444" s="49">
        <v>162</v>
      </c>
      <c r="J444" s="49">
        <v>162</v>
      </c>
      <c r="K444" s="49">
        <v>162</v>
      </c>
      <c r="L444" s="49">
        <v>162</v>
      </c>
      <c r="M444" s="49">
        <v>162</v>
      </c>
      <c r="N444" s="49">
        <v>162</v>
      </c>
      <c r="O444" s="49">
        <v>162</v>
      </c>
      <c r="P444" s="49">
        <v>162</v>
      </c>
      <c r="Q444" s="49">
        <v>162</v>
      </c>
    </row>
    <row r="445" spans="1:17" ht="12.75">
      <c r="A445" t="s">
        <v>594</v>
      </c>
      <c r="B445" t="s">
        <v>1155</v>
      </c>
      <c r="C445" t="s">
        <v>237</v>
      </c>
      <c r="D445" t="s">
        <v>745</v>
      </c>
      <c r="E445" t="s">
        <v>756</v>
      </c>
      <c r="G445" s="185">
        <v>2001</v>
      </c>
      <c r="H445" s="49">
        <v>179</v>
      </c>
      <c r="I445" s="49">
        <v>179</v>
      </c>
      <c r="J445" s="49">
        <v>179</v>
      </c>
      <c r="K445" s="49">
        <v>179</v>
      </c>
      <c r="L445" s="49">
        <v>179</v>
      </c>
      <c r="M445" s="49">
        <v>179</v>
      </c>
      <c r="N445" s="49">
        <v>179</v>
      </c>
      <c r="O445" s="49">
        <v>179</v>
      </c>
      <c r="P445" s="49">
        <v>179</v>
      </c>
      <c r="Q445" s="49">
        <v>179</v>
      </c>
    </row>
    <row r="446" spans="1:19" ht="12.75">
      <c r="A446" t="s">
        <v>595</v>
      </c>
      <c r="B446" t="s">
        <v>1156</v>
      </c>
      <c r="C446" t="s">
        <v>237</v>
      </c>
      <c r="D446" t="s">
        <v>745</v>
      </c>
      <c r="E446" t="s">
        <v>756</v>
      </c>
      <c r="G446" s="185">
        <v>2001</v>
      </c>
      <c r="H446" s="49">
        <v>178</v>
      </c>
      <c r="I446" s="49">
        <v>178</v>
      </c>
      <c r="J446" s="49">
        <v>178</v>
      </c>
      <c r="K446" s="49">
        <v>178</v>
      </c>
      <c r="L446" s="49">
        <v>178</v>
      </c>
      <c r="M446" s="49">
        <v>178</v>
      </c>
      <c r="N446" s="49">
        <v>178</v>
      </c>
      <c r="O446" s="49">
        <v>178</v>
      </c>
      <c r="P446" s="49">
        <v>178</v>
      </c>
      <c r="Q446" s="49">
        <v>178</v>
      </c>
      <c r="S446" s="66"/>
    </row>
    <row r="447" spans="1:19" ht="12.75">
      <c r="A447" t="s">
        <v>596</v>
      </c>
      <c r="B447" t="s">
        <v>1157</v>
      </c>
      <c r="C447" t="s">
        <v>237</v>
      </c>
      <c r="D447" t="s">
        <v>745</v>
      </c>
      <c r="E447" t="s">
        <v>756</v>
      </c>
      <c r="G447" s="185">
        <v>2001</v>
      </c>
      <c r="H447" s="49">
        <v>389</v>
      </c>
      <c r="I447" s="49">
        <v>389</v>
      </c>
      <c r="J447" s="49">
        <v>389</v>
      </c>
      <c r="K447" s="49">
        <v>389</v>
      </c>
      <c r="L447" s="49">
        <v>389</v>
      </c>
      <c r="M447" s="49">
        <v>389</v>
      </c>
      <c r="N447" s="49">
        <v>389</v>
      </c>
      <c r="O447" s="49">
        <v>389</v>
      </c>
      <c r="P447" s="49">
        <v>389</v>
      </c>
      <c r="Q447" s="49">
        <v>389</v>
      </c>
      <c r="S447" s="66"/>
    </row>
    <row r="448" spans="1:19" ht="12.75">
      <c r="A448" s="61" t="s">
        <v>1158</v>
      </c>
      <c r="B448" s="61"/>
      <c r="C448" s="61"/>
      <c r="D448" s="61"/>
      <c r="E448" s="61"/>
      <c r="F448" s="61"/>
      <c r="G448" s="61"/>
      <c r="H448" s="62">
        <f aca="true" t="shared" si="3" ref="H448:M448">SUM(H434:H447)</f>
        <v>3168</v>
      </c>
      <c r="I448" s="62">
        <f t="shared" si="3"/>
        <v>3168</v>
      </c>
      <c r="J448" s="62">
        <f t="shared" si="3"/>
        <v>3168</v>
      </c>
      <c r="K448" s="62">
        <f t="shared" si="3"/>
        <v>3168</v>
      </c>
      <c r="L448" s="62">
        <f t="shared" si="3"/>
        <v>3168</v>
      </c>
      <c r="M448" s="62">
        <f t="shared" si="3"/>
        <v>3168</v>
      </c>
      <c r="N448" s="62">
        <f>SUM(N434:N447)</f>
        <v>3168</v>
      </c>
      <c r="O448" s="62">
        <f>SUM(O434:O447)</f>
        <v>3168</v>
      </c>
      <c r="P448" s="62">
        <f>SUM(P434:P447)</f>
        <v>3168</v>
      </c>
      <c r="Q448" s="62">
        <f>SUM(Q434:Q447)</f>
        <v>3168</v>
      </c>
      <c r="S448" s="66"/>
    </row>
    <row r="449" spans="1:19" ht="12.75">
      <c r="A449" s="139"/>
      <c r="B449" s="139"/>
      <c r="C449" s="139"/>
      <c r="D449" s="139"/>
      <c r="E449" s="139"/>
      <c r="F449" s="139"/>
      <c r="G449" s="139"/>
      <c r="H449" s="140"/>
      <c r="I449" s="141"/>
      <c r="J449" s="54"/>
      <c r="K449" s="54"/>
      <c r="N449" s="49"/>
      <c r="O449" s="79"/>
      <c r="S449" s="66"/>
    </row>
    <row r="450" spans="1:17" ht="12.75">
      <c r="A450" s="72" t="s">
        <v>112</v>
      </c>
      <c r="B450" s="72" t="s">
        <v>1197</v>
      </c>
      <c r="C450" s="72" t="s">
        <v>79</v>
      </c>
      <c r="D450" s="72" t="s">
        <v>732</v>
      </c>
      <c r="E450" s="72" t="s">
        <v>786</v>
      </c>
      <c r="F450" s="72"/>
      <c r="G450" s="160">
        <v>1995</v>
      </c>
      <c r="H450" s="158">
        <v>39.8</v>
      </c>
      <c r="I450" s="158">
        <v>39.8</v>
      </c>
      <c r="J450" s="158">
        <v>39.8</v>
      </c>
      <c r="K450" s="158">
        <v>39.8</v>
      </c>
      <c r="L450" s="158">
        <v>39.8</v>
      </c>
      <c r="M450" s="158">
        <v>39.8</v>
      </c>
      <c r="N450" s="158">
        <v>39.8</v>
      </c>
      <c r="O450" s="158">
        <v>39.8</v>
      </c>
      <c r="P450" s="158">
        <v>39.8</v>
      </c>
      <c r="Q450" s="158">
        <v>39.8</v>
      </c>
    </row>
    <row r="451" spans="1:17" ht="12.75">
      <c r="A451" s="72" t="s">
        <v>127</v>
      </c>
      <c r="B451" s="72" t="s">
        <v>1231</v>
      </c>
      <c r="C451" s="72" t="s">
        <v>173</v>
      </c>
      <c r="D451" s="72" t="s">
        <v>732</v>
      </c>
      <c r="E451" s="72" t="s">
        <v>786</v>
      </c>
      <c r="F451" s="72"/>
      <c r="G451" s="160">
        <v>1999</v>
      </c>
      <c r="H451" s="158">
        <v>34.32</v>
      </c>
      <c r="I451" s="158">
        <v>34.32</v>
      </c>
      <c r="J451" s="158">
        <v>34.32</v>
      </c>
      <c r="K451" s="158">
        <v>34.32</v>
      </c>
      <c r="L451" s="158">
        <v>34.32</v>
      </c>
      <c r="M451" s="158">
        <v>34.32</v>
      </c>
      <c r="N451" s="158">
        <v>34.32</v>
      </c>
      <c r="O451" s="158">
        <v>34.32</v>
      </c>
      <c r="P451" s="158">
        <v>34.32</v>
      </c>
      <c r="Q451" s="158">
        <v>34.32</v>
      </c>
    </row>
    <row r="452" spans="1:17" ht="12.75">
      <c r="A452" s="72" t="s">
        <v>130</v>
      </c>
      <c r="B452" s="72" t="s">
        <v>1235</v>
      </c>
      <c r="C452" s="72" t="s">
        <v>256</v>
      </c>
      <c r="D452" s="72" t="s">
        <v>732</v>
      </c>
      <c r="E452" s="72" t="s">
        <v>786</v>
      </c>
      <c r="F452" s="72"/>
      <c r="G452" s="160">
        <v>1999</v>
      </c>
      <c r="H452" s="158">
        <v>74.2</v>
      </c>
      <c r="I452" s="158">
        <v>74.2</v>
      </c>
      <c r="J452" s="158">
        <v>74.2</v>
      </c>
      <c r="K452" s="158">
        <v>74.2</v>
      </c>
      <c r="L452" s="158">
        <v>74.2</v>
      </c>
      <c r="M452" s="158">
        <v>74.2</v>
      </c>
      <c r="N452" s="158">
        <v>74.2</v>
      </c>
      <c r="O452" s="158">
        <v>74.2</v>
      </c>
      <c r="P452" s="158">
        <v>74.2</v>
      </c>
      <c r="Q452" s="158">
        <v>74.2</v>
      </c>
    </row>
    <row r="453" spans="1:17" ht="12.75">
      <c r="A453" s="72" t="s">
        <v>111</v>
      </c>
      <c r="B453" s="72" t="s">
        <v>1188</v>
      </c>
      <c r="C453" s="72" t="s">
        <v>226</v>
      </c>
      <c r="D453" s="72" t="s">
        <v>732</v>
      </c>
      <c r="E453" s="72" t="s">
        <v>786</v>
      </c>
      <c r="F453" s="72"/>
      <c r="G453" s="160">
        <v>2001</v>
      </c>
      <c r="H453" s="158">
        <v>82.5</v>
      </c>
      <c r="I453" s="158">
        <v>82.5</v>
      </c>
      <c r="J453" s="158">
        <v>82.5</v>
      </c>
      <c r="K453" s="158">
        <v>82.5</v>
      </c>
      <c r="L453" s="158">
        <v>82.5</v>
      </c>
      <c r="M453" s="158">
        <v>82.5</v>
      </c>
      <c r="N453" s="158">
        <v>82.5</v>
      </c>
      <c r="O453" s="158">
        <v>82.5</v>
      </c>
      <c r="P453" s="158">
        <v>82.5</v>
      </c>
      <c r="Q453" s="158">
        <v>82.5</v>
      </c>
    </row>
    <row r="454" spans="1:18" ht="12.75">
      <c r="A454" s="72" t="s">
        <v>1189</v>
      </c>
      <c r="B454" s="72" t="s">
        <v>1190</v>
      </c>
      <c r="C454" s="72" t="s">
        <v>256</v>
      </c>
      <c r="D454" s="72" t="s">
        <v>732</v>
      </c>
      <c r="E454" s="72" t="s">
        <v>786</v>
      </c>
      <c r="F454" s="72"/>
      <c r="G454" s="160">
        <v>2001</v>
      </c>
      <c r="H454" s="158">
        <v>79.3</v>
      </c>
      <c r="I454" s="158">
        <v>79.3</v>
      </c>
      <c r="J454" s="158">
        <v>79.3</v>
      </c>
      <c r="K454" s="158">
        <v>79.3</v>
      </c>
      <c r="L454" s="158">
        <v>79.3</v>
      </c>
      <c r="M454" s="158">
        <v>79.3</v>
      </c>
      <c r="N454" s="158">
        <v>79.3</v>
      </c>
      <c r="O454" s="158">
        <v>79.3</v>
      </c>
      <c r="P454" s="158">
        <v>79.3</v>
      </c>
      <c r="Q454" s="158">
        <v>79.3</v>
      </c>
      <c r="R454" s="66"/>
    </row>
    <row r="455" spans="1:18" ht="12.75">
      <c r="A455" s="72" t="s">
        <v>1191</v>
      </c>
      <c r="B455" s="72" t="s">
        <v>1192</v>
      </c>
      <c r="C455" s="72" t="s">
        <v>256</v>
      </c>
      <c r="D455" s="72" t="s">
        <v>732</v>
      </c>
      <c r="E455" s="72" t="s">
        <v>786</v>
      </c>
      <c r="F455" s="72"/>
      <c r="G455" s="160">
        <v>2001</v>
      </c>
      <c r="H455" s="158">
        <v>79.3</v>
      </c>
      <c r="I455" s="158">
        <v>79.3</v>
      </c>
      <c r="J455" s="158">
        <v>79.3</v>
      </c>
      <c r="K455" s="158">
        <v>79.3</v>
      </c>
      <c r="L455" s="158">
        <v>79.3</v>
      </c>
      <c r="M455" s="158">
        <v>79.3</v>
      </c>
      <c r="N455" s="158">
        <v>79.3</v>
      </c>
      <c r="O455" s="158">
        <v>79.3</v>
      </c>
      <c r="P455" s="158">
        <v>79.3</v>
      </c>
      <c r="Q455" s="158">
        <v>79.3</v>
      </c>
      <c r="R455" s="66"/>
    </row>
    <row r="456" spans="1:18" ht="12.75">
      <c r="A456" s="72" t="s">
        <v>1193</v>
      </c>
      <c r="B456" s="72" t="s">
        <v>1194</v>
      </c>
      <c r="C456" s="72" t="s">
        <v>256</v>
      </c>
      <c r="D456" s="72" t="s">
        <v>732</v>
      </c>
      <c r="E456" s="72" t="s">
        <v>786</v>
      </c>
      <c r="F456" s="72"/>
      <c r="G456" s="160">
        <v>2001</v>
      </c>
      <c r="H456" s="158">
        <v>40.3</v>
      </c>
      <c r="I456" s="158">
        <v>40.3</v>
      </c>
      <c r="J456" s="158">
        <v>40.3</v>
      </c>
      <c r="K456" s="158">
        <v>40.3</v>
      </c>
      <c r="L456" s="158">
        <v>40.3</v>
      </c>
      <c r="M456" s="158">
        <v>40.3</v>
      </c>
      <c r="N456" s="158">
        <v>40.3</v>
      </c>
      <c r="O456" s="158">
        <v>40.3</v>
      </c>
      <c r="P456" s="158">
        <v>40.3</v>
      </c>
      <c r="Q456" s="158">
        <v>40.3</v>
      </c>
      <c r="R456" s="66"/>
    </row>
    <row r="457" spans="1:18" ht="12.75">
      <c r="A457" s="72" t="s">
        <v>1195</v>
      </c>
      <c r="B457" s="72" t="s">
        <v>1196</v>
      </c>
      <c r="C457" s="72" t="s">
        <v>256</v>
      </c>
      <c r="D457" s="72" t="s">
        <v>732</v>
      </c>
      <c r="E457" s="72" t="s">
        <v>786</v>
      </c>
      <c r="F457" s="72"/>
      <c r="G457" s="160">
        <v>2001</v>
      </c>
      <c r="H457" s="158">
        <v>79.3</v>
      </c>
      <c r="I457" s="158">
        <v>79.3</v>
      </c>
      <c r="J457" s="158">
        <v>79.3</v>
      </c>
      <c r="K457" s="158">
        <v>79.3</v>
      </c>
      <c r="L457" s="158">
        <v>79.3</v>
      </c>
      <c r="M457" s="158">
        <v>79.3</v>
      </c>
      <c r="N457" s="158">
        <v>79.3</v>
      </c>
      <c r="O457" s="158">
        <v>79.3</v>
      </c>
      <c r="P457" s="158">
        <v>79.3</v>
      </c>
      <c r="Q457" s="158">
        <v>79.3</v>
      </c>
      <c r="R457" s="66"/>
    </row>
    <row r="458" spans="1:18" ht="12.75">
      <c r="A458" s="72" t="s">
        <v>358</v>
      </c>
      <c r="B458" s="72" t="s">
        <v>1209</v>
      </c>
      <c r="C458" s="72" t="s">
        <v>226</v>
      </c>
      <c r="D458" s="72" t="s">
        <v>732</v>
      </c>
      <c r="E458" s="72" t="s">
        <v>786</v>
      </c>
      <c r="F458" s="72"/>
      <c r="G458" s="160">
        <v>2001</v>
      </c>
      <c r="H458" s="158">
        <v>82.5</v>
      </c>
      <c r="I458" s="158">
        <v>82.5</v>
      </c>
      <c r="J458" s="158">
        <v>82.5</v>
      </c>
      <c r="K458" s="158">
        <v>82.5</v>
      </c>
      <c r="L458" s="158">
        <v>82.5</v>
      </c>
      <c r="M458" s="158">
        <v>82.5</v>
      </c>
      <c r="N458" s="158">
        <v>82.5</v>
      </c>
      <c r="O458" s="158">
        <v>82.5</v>
      </c>
      <c r="P458" s="158">
        <v>82.5</v>
      </c>
      <c r="Q458" s="158">
        <v>82.5</v>
      </c>
      <c r="R458" s="66"/>
    </row>
    <row r="459" spans="1:18" ht="12.75">
      <c r="A459" s="72" t="s">
        <v>359</v>
      </c>
      <c r="B459" s="72" t="s">
        <v>1210</v>
      </c>
      <c r="C459" s="72" t="s">
        <v>226</v>
      </c>
      <c r="D459" s="72" t="s">
        <v>732</v>
      </c>
      <c r="E459" s="72" t="s">
        <v>786</v>
      </c>
      <c r="F459" s="72"/>
      <c r="G459" s="160">
        <v>2001</v>
      </c>
      <c r="H459" s="158">
        <v>77.22</v>
      </c>
      <c r="I459" s="158">
        <v>77.22</v>
      </c>
      <c r="J459" s="158">
        <v>77.22</v>
      </c>
      <c r="K459" s="158">
        <v>77.22</v>
      </c>
      <c r="L459" s="158">
        <v>77.22</v>
      </c>
      <c r="M459" s="158">
        <v>77.22</v>
      </c>
      <c r="N459" s="158">
        <v>77.22</v>
      </c>
      <c r="O459" s="158">
        <v>77.22</v>
      </c>
      <c r="P459" s="158">
        <v>77.22</v>
      </c>
      <c r="Q459" s="158">
        <v>77.22</v>
      </c>
      <c r="R459" s="66"/>
    </row>
    <row r="460" spans="1:18" ht="12.75">
      <c r="A460" s="72" t="s">
        <v>128</v>
      </c>
      <c r="B460" s="72" t="s">
        <v>1232</v>
      </c>
      <c r="C460" s="72" t="s">
        <v>222</v>
      </c>
      <c r="D460" s="72" t="s">
        <v>732</v>
      </c>
      <c r="E460" s="72" t="s">
        <v>786</v>
      </c>
      <c r="F460" s="72"/>
      <c r="G460" s="160">
        <v>2001</v>
      </c>
      <c r="H460" s="158">
        <v>150</v>
      </c>
      <c r="I460" s="158">
        <v>150</v>
      </c>
      <c r="J460" s="158">
        <v>150</v>
      </c>
      <c r="K460" s="158">
        <v>150</v>
      </c>
      <c r="L460" s="158">
        <v>150</v>
      </c>
      <c r="M460" s="158">
        <v>150</v>
      </c>
      <c r="N460" s="158">
        <v>150</v>
      </c>
      <c r="O460" s="158">
        <v>150</v>
      </c>
      <c r="P460" s="158">
        <v>150</v>
      </c>
      <c r="Q460" s="158">
        <v>150</v>
      </c>
      <c r="R460" s="66"/>
    </row>
    <row r="461" spans="1:18" ht="12.75">
      <c r="A461" s="72" t="s">
        <v>102</v>
      </c>
      <c r="B461" s="72" t="s">
        <v>1172</v>
      </c>
      <c r="C461" s="72" t="s">
        <v>226</v>
      </c>
      <c r="D461" s="72" t="s">
        <v>732</v>
      </c>
      <c r="E461" s="72" t="s">
        <v>786</v>
      </c>
      <c r="F461" s="72"/>
      <c r="G461" s="160">
        <v>2002</v>
      </c>
      <c r="H461" s="158">
        <v>84</v>
      </c>
      <c r="I461" s="158">
        <v>84</v>
      </c>
      <c r="J461" s="158">
        <v>84</v>
      </c>
      <c r="K461" s="158">
        <v>84</v>
      </c>
      <c r="L461" s="158">
        <v>84</v>
      </c>
      <c r="M461" s="158">
        <v>84</v>
      </c>
      <c r="N461" s="158">
        <v>84</v>
      </c>
      <c r="O461" s="158">
        <v>84</v>
      </c>
      <c r="P461" s="158">
        <v>84</v>
      </c>
      <c r="Q461" s="158">
        <v>84</v>
      </c>
      <c r="R461" s="66"/>
    </row>
    <row r="462" spans="1:18" ht="12.75">
      <c r="A462" s="72" t="s">
        <v>103</v>
      </c>
      <c r="B462" s="72" t="s">
        <v>1173</v>
      </c>
      <c r="C462" s="72" t="s">
        <v>226</v>
      </c>
      <c r="D462" s="72" t="s">
        <v>732</v>
      </c>
      <c r="E462" s="72" t="s">
        <v>786</v>
      </c>
      <c r="F462" s="72"/>
      <c r="G462" s="160">
        <v>2002</v>
      </c>
      <c r="H462" s="158">
        <v>76.5</v>
      </c>
      <c r="I462" s="158">
        <v>76.5</v>
      </c>
      <c r="J462" s="158">
        <v>76.5</v>
      </c>
      <c r="K462" s="158">
        <v>76.5</v>
      </c>
      <c r="L462" s="158">
        <v>76.5</v>
      </c>
      <c r="M462" s="158">
        <v>76.5</v>
      </c>
      <c r="N462" s="158">
        <v>76.5</v>
      </c>
      <c r="O462" s="158">
        <v>76.5</v>
      </c>
      <c r="P462" s="158">
        <v>76.5</v>
      </c>
      <c r="Q462" s="158">
        <v>76.5</v>
      </c>
      <c r="R462" s="66"/>
    </row>
    <row r="463" spans="1:18" ht="12.75">
      <c r="A463" s="72" t="s">
        <v>136</v>
      </c>
      <c r="B463" s="72" t="s">
        <v>1177</v>
      </c>
      <c r="C463" s="72" t="s">
        <v>241</v>
      </c>
      <c r="D463" s="72" t="s">
        <v>732</v>
      </c>
      <c r="E463" s="72" t="s">
        <v>786</v>
      </c>
      <c r="F463" s="72"/>
      <c r="G463" s="160">
        <v>2003</v>
      </c>
      <c r="H463" s="158">
        <v>99</v>
      </c>
      <c r="I463" s="158">
        <v>99</v>
      </c>
      <c r="J463" s="158">
        <v>99</v>
      </c>
      <c r="K463" s="158">
        <v>99</v>
      </c>
      <c r="L463" s="158">
        <v>99</v>
      </c>
      <c r="M463" s="158">
        <v>99</v>
      </c>
      <c r="N463" s="158">
        <v>99</v>
      </c>
      <c r="O463" s="158">
        <v>99</v>
      </c>
      <c r="P463" s="158">
        <v>99</v>
      </c>
      <c r="Q463" s="158">
        <v>99</v>
      </c>
      <c r="R463" s="66"/>
    </row>
    <row r="464" spans="1:18" ht="12.75">
      <c r="A464" s="72" t="s">
        <v>137</v>
      </c>
      <c r="B464" s="72" t="s">
        <v>1178</v>
      </c>
      <c r="C464" s="72" t="s">
        <v>241</v>
      </c>
      <c r="D464" s="72" t="s">
        <v>732</v>
      </c>
      <c r="E464" s="72" t="s">
        <v>786</v>
      </c>
      <c r="F464" s="72"/>
      <c r="G464" s="160">
        <v>2003</v>
      </c>
      <c r="H464" s="158">
        <v>61</v>
      </c>
      <c r="I464" s="158">
        <v>61</v>
      </c>
      <c r="J464" s="158">
        <v>61</v>
      </c>
      <c r="K464" s="158">
        <v>61</v>
      </c>
      <c r="L464" s="158">
        <v>61</v>
      </c>
      <c r="M464" s="158">
        <v>61</v>
      </c>
      <c r="N464" s="158">
        <v>61</v>
      </c>
      <c r="O464" s="158">
        <v>61</v>
      </c>
      <c r="P464" s="158">
        <v>61</v>
      </c>
      <c r="Q464" s="158">
        <v>61</v>
      </c>
      <c r="R464" s="66"/>
    </row>
    <row r="465" spans="1:18" ht="12.75">
      <c r="A465" s="72" t="s">
        <v>673</v>
      </c>
      <c r="B465" s="72" t="s">
        <v>1224</v>
      </c>
      <c r="C465" s="72" t="s">
        <v>222</v>
      </c>
      <c r="D465" s="72" t="s">
        <v>732</v>
      </c>
      <c r="E465" s="72" t="s">
        <v>786</v>
      </c>
      <c r="F465" s="72"/>
      <c r="G465" s="160">
        <v>2003</v>
      </c>
      <c r="H465" s="158">
        <v>36.58</v>
      </c>
      <c r="I465" s="158">
        <v>36.58</v>
      </c>
      <c r="J465" s="158">
        <v>36.58</v>
      </c>
      <c r="K465" s="158">
        <v>36.58</v>
      </c>
      <c r="L465" s="158">
        <v>36.58</v>
      </c>
      <c r="M465" s="158">
        <v>36.58</v>
      </c>
      <c r="N465" s="158">
        <v>36.58</v>
      </c>
      <c r="O465" s="158">
        <v>36.58</v>
      </c>
      <c r="P465" s="158">
        <v>36.58</v>
      </c>
      <c r="Q465" s="158">
        <v>36.58</v>
      </c>
      <c r="R465" s="66"/>
    </row>
    <row r="466" spans="1:18" ht="12.75">
      <c r="A466" s="72" t="s">
        <v>95</v>
      </c>
      <c r="B466" s="72" t="s">
        <v>1165</v>
      </c>
      <c r="C466" s="72" t="s">
        <v>60</v>
      </c>
      <c r="D466" s="72" t="s">
        <v>732</v>
      </c>
      <c r="E466" s="72" t="s">
        <v>786</v>
      </c>
      <c r="F466" s="72"/>
      <c r="G466" s="160">
        <v>2004</v>
      </c>
      <c r="H466" s="158">
        <v>114</v>
      </c>
      <c r="I466" s="158">
        <v>114</v>
      </c>
      <c r="J466" s="158">
        <v>114</v>
      </c>
      <c r="K466" s="158">
        <v>114</v>
      </c>
      <c r="L466" s="158">
        <v>114</v>
      </c>
      <c r="M466" s="158">
        <v>114</v>
      </c>
      <c r="N466" s="158">
        <v>114</v>
      </c>
      <c r="O466" s="158">
        <v>114</v>
      </c>
      <c r="P466" s="158">
        <v>114</v>
      </c>
      <c r="Q466" s="158">
        <v>114</v>
      </c>
      <c r="R466" s="66"/>
    </row>
    <row r="467" spans="1:18" ht="12.75">
      <c r="A467" s="72" t="s">
        <v>624</v>
      </c>
      <c r="B467" s="72" t="s">
        <v>1226</v>
      </c>
      <c r="C467" s="72" t="s">
        <v>222</v>
      </c>
      <c r="D467" s="72" t="s">
        <v>732</v>
      </c>
      <c r="E467" s="72" t="s">
        <v>786</v>
      </c>
      <c r="F467" s="72"/>
      <c r="G467" s="160">
        <v>2004</v>
      </c>
      <c r="H467" s="158">
        <v>97.5</v>
      </c>
      <c r="I467" s="158">
        <v>97.5</v>
      </c>
      <c r="J467" s="158">
        <v>97.5</v>
      </c>
      <c r="K467" s="158">
        <v>97.5</v>
      </c>
      <c r="L467" s="158">
        <v>97.5</v>
      </c>
      <c r="M467" s="158">
        <v>97.5</v>
      </c>
      <c r="N467" s="158">
        <v>97.5</v>
      </c>
      <c r="O467" s="158">
        <v>97.5</v>
      </c>
      <c r="P467" s="158">
        <v>97.5</v>
      </c>
      <c r="Q467" s="158">
        <v>97.5</v>
      </c>
      <c r="R467" s="66"/>
    </row>
    <row r="468" spans="1:18" ht="12.75">
      <c r="A468" s="72" t="s">
        <v>106</v>
      </c>
      <c r="B468" s="72" t="s">
        <v>1183</v>
      </c>
      <c r="C468" s="72" t="s">
        <v>251</v>
      </c>
      <c r="D468" s="72" t="s">
        <v>732</v>
      </c>
      <c r="E468" s="72" t="s">
        <v>786</v>
      </c>
      <c r="F468" s="72"/>
      <c r="G468" s="160">
        <v>2005</v>
      </c>
      <c r="H468" s="158">
        <v>213</v>
      </c>
      <c r="I468" s="158">
        <v>213</v>
      </c>
      <c r="J468" s="158">
        <v>213</v>
      </c>
      <c r="K468" s="158">
        <v>213</v>
      </c>
      <c r="L468" s="158">
        <v>213</v>
      </c>
      <c r="M468" s="158">
        <v>213</v>
      </c>
      <c r="N468" s="158">
        <v>213</v>
      </c>
      <c r="O468" s="158">
        <v>213</v>
      </c>
      <c r="P468" s="158">
        <v>213</v>
      </c>
      <c r="Q468" s="158">
        <v>213</v>
      </c>
      <c r="R468" s="66"/>
    </row>
    <row r="469" spans="1:18" ht="12.75">
      <c r="A469" s="72" t="s">
        <v>652</v>
      </c>
      <c r="B469" s="72" t="s">
        <v>1227</v>
      </c>
      <c r="C469" s="72" t="s">
        <v>222</v>
      </c>
      <c r="D469" s="72" t="s">
        <v>732</v>
      </c>
      <c r="E469" s="72" t="s">
        <v>786</v>
      </c>
      <c r="F469" s="72"/>
      <c r="G469" s="160">
        <v>2005</v>
      </c>
      <c r="H469" s="158">
        <v>129</v>
      </c>
      <c r="I469" s="158">
        <v>129</v>
      </c>
      <c r="J469" s="158">
        <v>129</v>
      </c>
      <c r="K469" s="158">
        <v>129</v>
      </c>
      <c r="L469" s="158">
        <v>129</v>
      </c>
      <c r="M469" s="158">
        <v>129</v>
      </c>
      <c r="N469" s="158">
        <v>129</v>
      </c>
      <c r="O469" s="158">
        <v>129</v>
      </c>
      <c r="P469" s="158">
        <v>129</v>
      </c>
      <c r="Q469" s="158">
        <v>129</v>
      </c>
      <c r="R469" s="66"/>
    </row>
    <row r="470" spans="1:18" ht="12.75">
      <c r="A470" s="72" t="s">
        <v>625</v>
      </c>
      <c r="B470" s="72" t="s">
        <v>1160</v>
      </c>
      <c r="C470" s="72" t="s">
        <v>251</v>
      </c>
      <c r="D470" s="72" t="s">
        <v>732</v>
      </c>
      <c r="E470" s="72" t="s">
        <v>786</v>
      </c>
      <c r="F470" s="72"/>
      <c r="G470" s="160">
        <v>2006</v>
      </c>
      <c r="H470" s="158">
        <v>120.6</v>
      </c>
      <c r="I470" s="158">
        <v>120.6</v>
      </c>
      <c r="J470" s="158">
        <v>120.6</v>
      </c>
      <c r="K470" s="158">
        <v>120.6</v>
      </c>
      <c r="L470" s="158">
        <v>120.6</v>
      </c>
      <c r="M470" s="158">
        <v>120.6</v>
      </c>
      <c r="N470" s="158">
        <v>120.6</v>
      </c>
      <c r="O470" s="158">
        <v>120.6</v>
      </c>
      <c r="P470" s="158">
        <v>120.6</v>
      </c>
      <c r="Q470" s="158">
        <v>120.6</v>
      </c>
      <c r="R470" s="66"/>
    </row>
    <row r="471" spans="1:18" ht="12.75">
      <c r="A471" s="72" t="s">
        <v>107</v>
      </c>
      <c r="B471" s="72" t="s">
        <v>1186</v>
      </c>
      <c r="C471" s="72" t="s">
        <v>251</v>
      </c>
      <c r="D471" s="72" t="s">
        <v>732</v>
      </c>
      <c r="E471" s="72" t="s">
        <v>786</v>
      </c>
      <c r="F471" s="72"/>
      <c r="G471" s="160">
        <v>2006</v>
      </c>
      <c r="H471" s="158">
        <v>184</v>
      </c>
      <c r="I471" s="158">
        <v>184</v>
      </c>
      <c r="J471" s="158">
        <v>184</v>
      </c>
      <c r="K471" s="158">
        <v>184</v>
      </c>
      <c r="L471" s="158">
        <v>184</v>
      </c>
      <c r="M471" s="158">
        <v>184</v>
      </c>
      <c r="N471" s="158">
        <v>184</v>
      </c>
      <c r="O471" s="158">
        <v>184</v>
      </c>
      <c r="P471" s="158">
        <v>184</v>
      </c>
      <c r="Q471" s="158">
        <v>184</v>
      </c>
      <c r="R471" s="66"/>
    </row>
    <row r="472" spans="1:18" ht="12.75">
      <c r="A472" s="72" t="s">
        <v>108</v>
      </c>
      <c r="B472" s="72" t="s">
        <v>1185</v>
      </c>
      <c r="C472" s="72" t="s">
        <v>251</v>
      </c>
      <c r="D472" s="72" t="s">
        <v>732</v>
      </c>
      <c r="E472" s="72" t="s">
        <v>786</v>
      </c>
      <c r="F472" s="72"/>
      <c r="G472" s="160">
        <v>2006</v>
      </c>
      <c r="H472" s="158">
        <v>223.5</v>
      </c>
      <c r="I472" s="158">
        <v>223.5</v>
      </c>
      <c r="J472" s="158">
        <v>223.5</v>
      </c>
      <c r="K472" s="158">
        <v>223.5</v>
      </c>
      <c r="L472" s="158">
        <v>223.5</v>
      </c>
      <c r="M472" s="158">
        <v>223.5</v>
      </c>
      <c r="N472" s="158">
        <v>223.5</v>
      </c>
      <c r="O472" s="158">
        <v>223.5</v>
      </c>
      <c r="P472" s="158">
        <v>223.5</v>
      </c>
      <c r="Q472" s="158">
        <v>223.5</v>
      </c>
      <c r="R472" s="66"/>
    </row>
    <row r="473" spans="1:18" ht="12.75">
      <c r="A473" s="72" t="s">
        <v>109</v>
      </c>
      <c r="B473" s="72" t="s">
        <v>1184</v>
      </c>
      <c r="C473" s="72" t="s">
        <v>251</v>
      </c>
      <c r="D473" s="72" t="s">
        <v>732</v>
      </c>
      <c r="E473" s="72" t="s">
        <v>786</v>
      </c>
      <c r="F473" s="72"/>
      <c r="G473" s="160">
        <v>2006</v>
      </c>
      <c r="H473" s="158">
        <v>115</v>
      </c>
      <c r="I473" s="158">
        <v>115</v>
      </c>
      <c r="J473" s="158">
        <v>115</v>
      </c>
      <c r="K473" s="158">
        <v>115</v>
      </c>
      <c r="L473" s="158">
        <v>115</v>
      </c>
      <c r="M473" s="158">
        <v>115</v>
      </c>
      <c r="N473" s="158">
        <v>115</v>
      </c>
      <c r="O473" s="158">
        <v>115</v>
      </c>
      <c r="P473" s="158">
        <v>115</v>
      </c>
      <c r="Q473" s="158">
        <v>115</v>
      </c>
      <c r="R473" s="66"/>
    </row>
    <row r="474" spans="1:18" ht="12.75">
      <c r="A474" s="72" t="s">
        <v>113</v>
      </c>
      <c r="B474" s="72" t="s">
        <v>1204</v>
      </c>
      <c r="C474" s="72" t="s">
        <v>242</v>
      </c>
      <c r="D474" s="72" t="s">
        <v>732</v>
      </c>
      <c r="E474" s="72" t="s">
        <v>786</v>
      </c>
      <c r="F474" s="72"/>
      <c r="G474" s="160">
        <v>2006</v>
      </c>
      <c r="H474" s="158">
        <v>200</v>
      </c>
      <c r="I474" s="158">
        <v>200</v>
      </c>
      <c r="J474" s="158">
        <v>200</v>
      </c>
      <c r="K474" s="158">
        <v>200</v>
      </c>
      <c r="L474" s="158">
        <v>200</v>
      </c>
      <c r="M474" s="158">
        <v>200</v>
      </c>
      <c r="N474" s="158">
        <v>200</v>
      </c>
      <c r="O474" s="158">
        <v>200</v>
      </c>
      <c r="P474" s="158">
        <v>200</v>
      </c>
      <c r="Q474" s="158">
        <v>200</v>
      </c>
      <c r="R474" s="66"/>
    </row>
    <row r="475" spans="1:18" ht="12.75">
      <c r="A475" s="72" t="s">
        <v>357</v>
      </c>
      <c r="B475" s="72" t="s">
        <v>1216</v>
      </c>
      <c r="C475" s="72" t="s">
        <v>49</v>
      </c>
      <c r="D475" s="72" t="s">
        <v>732</v>
      </c>
      <c r="E475" s="72" t="s">
        <v>786</v>
      </c>
      <c r="F475" s="72"/>
      <c r="G475" s="160">
        <v>2006</v>
      </c>
      <c r="H475" s="158">
        <v>84</v>
      </c>
      <c r="I475" s="158">
        <v>84</v>
      </c>
      <c r="J475" s="158">
        <v>84</v>
      </c>
      <c r="K475" s="158">
        <v>84</v>
      </c>
      <c r="L475" s="158">
        <v>84</v>
      </c>
      <c r="M475" s="158">
        <v>84</v>
      </c>
      <c r="N475" s="158">
        <v>84</v>
      </c>
      <c r="O475" s="158">
        <v>84</v>
      </c>
      <c r="P475" s="158">
        <v>84</v>
      </c>
      <c r="Q475" s="158">
        <v>84</v>
      </c>
      <c r="R475" s="66"/>
    </row>
    <row r="476" spans="1:18" ht="12.75">
      <c r="A476" s="72" t="s">
        <v>676</v>
      </c>
      <c r="B476" s="72" t="s">
        <v>1225</v>
      </c>
      <c r="C476" s="72" t="s">
        <v>222</v>
      </c>
      <c r="D476" s="72" t="s">
        <v>732</v>
      </c>
      <c r="E476" s="72" t="s">
        <v>786</v>
      </c>
      <c r="F476" s="72"/>
      <c r="G476" s="160">
        <v>2006</v>
      </c>
      <c r="H476" s="158">
        <v>15.87</v>
      </c>
      <c r="I476" s="158">
        <v>15.87</v>
      </c>
      <c r="J476" s="158">
        <v>15.87</v>
      </c>
      <c r="K476" s="158">
        <v>15.87</v>
      </c>
      <c r="L476" s="158">
        <v>15.87</v>
      </c>
      <c r="M476" s="158">
        <v>15.87</v>
      </c>
      <c r="N476" s="158">
        <v>15.87</v>
      </c>
      <c r="O476" s="158">
        <v>15.87</v>
      </c>
      <c r="P476" s="158">
        <v>15.87</v>
      </c>
      <c r="Q476" s="158">
        <v>15.87</v>
      </c>
      <c r="R476" s="66"/>
    </row>
    <row r="477" spans="1:18" ht="12.75">
      <c r="A477" s="72" t="s">
        <v>93</v>
      </c>
      <c r="B477" s="72" t="s">
        <v>1159</v>
      </c>
      <c r="C477" s="72" t="s">
        <v>176</v>
      </c>
      <c r="D477" s="72" t="s">
        <v>732</v>
      </c>
      <c r="E477" s="72" t="s">
        <v>756</v>
      </c>
      <c r="F477" s="72"/>
      <c r="G477" s="160">
        <v>2007</v>
      </c>
      <c r="H477" s="158">
        <v>120</v>
      </c>
      <c r="I477" s="158">
        <v>120</v>
      </c>
      <c r="J477" s="158">
        <v>120</v>
      </c>
      <c r="K477" s="158">
        <v>120</v>
      </c>
      <c r="L477" s="158">
        <v>120</v>
      </c>
      <c r="M477" s="158">
        <v>120</v>
      </c>
      <c r="N477" s="158">
        <v>120</v>
      </c>
      <c r="O477" s="158">
        <v>120</v>
      </c>
      <c r="P477" s="158">
        <v>120</v>
      </c>
      <c r="Q477" s="158">
        <v>120</v>
      </c>
      <c r="R477" s="66"/>
    </row>
    <row r="478" spans="1:18" ht="12.75">
      <c r="A478" s="72" t="s">
        <v>641</v>
      </c>
      <c r="B478" s="72" t="s">
        <v>1161</v>
      </c>
      <c r="C478" s="72" t="s">
        <v>251</v>
      </c>
      <c r="D478" s="72" t="s">
        <v>732</v>
      </c>
      <c r="E478" s="72" t="s">
        <v>786</v>
      </c>
      <c r="F478" s="72"/>
      <c r="G478" s="160">
        <v>2007</v>
      </c>
      <c r="H478" s="158">
        <v>232.5</v>
      </c>
      <c r="I478" s="158">
        <v>232.5</v>
      </c>
      <c r="J478" s="158">
        <v>232.5</v>
      </c>
      <c r="K478" s="158">
        <v>232.5</v>
      </c>
      <c r="L478" s="158">
        <v>232.5</v>
      </c>
      <c r="M478" s="158">
        <v>232.5</v>
      </c>
      <c r="N478" s="158">
        <v>232.5</v>
      </c>
      <c r="O478" s="158">
        <v>232.5</v>
      </c>
      <c r="P478" s="158">
        <v>232.5</v>
      </c>
      <c r="Q478" s="158">
        <v>232.5</v>
      </c>
      <c r="R478" s="66"/>
    </row>
    <row r="479" spans="1:18" ht="12.75">
      <c r="A479" s="72" t="s">
        <v>361</v>
      </c>
      <c r="B479" s="72" t="s">
        <v>1166</v>
      </c>
      <c r="C479" s="72" t="s">
        <v>241</v>
      </c>
      <c r="D479" s="72" t="s">
        <v>732</v>
      </c>
      <c r="E479" s="72" t="s">
        <v>786</v>
      </c>
      <c r="F479" s="72"/>
      <c r="G479" s="160">
        <v>2007</v>
      </c>
      <c r="H479" s="158">
        <v>134.415</v>
      </c>
      <c r="I479" s="158">
        <v>134.415</v>
      </c>
      <c r="J479" s="158">
        <v>134.415</v>
      </c>
      <c r="K479" s="158">
        <v>134.415</v>
      </c>
      <c r="L479" s="158">
        <v>134.415</v>
      </c>
      <c r="M479" s="158">
        <v>134.415</v>
      </c>
      <c r="N479" s="158">
        <v>134.415</v>
      </c>
      <c r="O479" s="158">
        <v>134.415</v>
      </c>
      <c r="P479" s="158">
        <v>134.415</v>
      </c>
      <c r="Q479" s="158">
        <v>134.415</v>
      </c>
      <c r="R479" s="66"/>
    </row>
    <row r="480" spans="1:18" ht="12.75">
      <c r="A480" s="72" t="s">
        <v>362</v>
      </c>
      <c r="B480" s="72" t="s">
        <v>1167</v>
      </c>
      <c r="C480" s="72" t="s">
        <v>241</v>
      </c>
      <c r="D480" s="72" t="s">
        <v>732</v>
      </c>
      <c r="E480" s="72" t="s">
        <v>786</v>
      </c>
      <c r="F480" s="72"/>
      <c r="G480" s="160">
        <v>2007</v>
      </c>
      <c r="H480" s="158">
        <v>123.6</v>
      </c>
      <c r="I480" s="158">
        <v>123.6</v>
      </c>
      <c r="J480" s="158">
        <v>123.6</v>
      </c>
      <c r="K480" s="158">
        <v>123.6</v>
      </c>
      <c r="L480" s="158">
        <v>123.6</v>
      </c>
      <c r="M480" s="158">
        <v>123.6</v>
      </c>
      <c r="N480" s="158">
        <v>123.6</v>
      </c>
      <c r="O480" s="158">
        <v>123.6</v>
      </c>
      <c r="P480" s="158">
        <v>123.6</v>
      </c>
      <c r="Q480" s="158">
        <v>123.6</v>
      </c>
      <c r="R480" s="66"/>
    </row>
    <row r="481" spans="1:18" ht="12.75">
      <c r="A481" s="72" t="s">
        <v>96</v>
      </c>
      <c r="B481" s="72" t="s">
        <v>1168</v>
      </c>
      <c r="C481" s="72" t="s">
        <v>247</v>
      </c>
      <c r="D481" s="72" t="s">
        <v>732</v>
      </c>
      <c r="E481" s="72" t="s">
        <v>786</v>
      </c>
      <c r="F481" s="72"/>
      <c r="G481" s="160">
        <v>2007</v>
      </c>
      <c r="H481" s="158">
        <v>214.5</v>
      </c>
      <c r="I481" s="158">
        <v>214.5</v>
      </c>
      <c r="J481" s="158">
        <v>214.5</v>
      </c>
      <c r="K481" s="158">
        <v>214.5</v>
      </c>
      <c r="L481" s="158">
        <v>214.5</v>
      </c>
      <c r="M481" s="158">
        <v>214.5</v>
      </c>
      <c r="N481" s="158">
        <v>214.5</v>
      </c>
      <c r="O481" s="158">
        <v>214.5</v>
      </c>
      <c r="P481" s="158">
        <v>214.5</v>
      </c>
      <c r="Q481" s="158">
        <v>214.5</v>
      </c>
      <c r="R481" s="66"/>
    </row>
    <row r="482" spans="1:18" ht="12.75">
      <c r="A482" s="72" t="s">
        <v>98</v>
      </c>
      <c r="B482" s="72" t="s">
        <v>1170</v>
      </c>
      <c r="C482" s="72" t="s">
        <v>247</v>
      </c>
      <c r="D482" s="72" t="s">
        <v>732</v>
      </c>
      <c r="E482" s="72" t="s">
        <v>786</v>
      </c>
      <c r="F482" s="72"/>
      <c r="G482" s="160">
        <v>2007</v>
      </c>
      <c r="H482" s="158">
        <v>149.5</v>
      </c>
      <c r="I482" s="158">
        <v>149.5</v>
      </c>
      <c r="J482" s="158">
        <v>149.5</v>
      </c>
      <c r="K482" s="158">
        <v>149.5</v>
      </c>
      <c r="L482" s="158">
        <v>149.5</v>
      </c>
      <c r="M482" s="158">
        <v>149.5</v>
      </c>
      <c r="N482" s="158">
        <v>149.5</v>
      </c>
      <c r="O482" s="158">
        <v>149.5</v>
      </c>
      <c r="P482" s="158">
        <v>149.5</v>
      </c>
      <c r="Q482" s="158">
        <v>149.5</v>
      </c>
      <c r="R482" s="66"/>
    </row>
    <row r="483" spans="1:18" ht="12.75">
      <c r="A483" s="72" t="s">
        <v>104</v>
      </c>
      <c r="B483" s="72" t="s">
        <v>1175</v>
      </c>
      <c r="C483" s="72" t="s">
        <v>155</v>
      </c>
      <c r="D483" s="72" t="s">
        <v>732</v>
      </c>
      <c r="E483" s="72" t="s">
        <v>786</v>
      </c>
      <c r="F483" s="72"/>
      <c r="G483" s="160">
        <v>2007</v>
      </c>
      <c r="H483" s="158">
        <v>124.2</v>
      </c>
      <c r="I483" s="158">
        <v>124.2</v>
      </c>
      <c r="J483" s="158">
        <v>124.2</v>
      </c>
      <c r="K483" s="158">
        <v>124.2</v>
      </c>
      <c r="L483" s="158">
        <v>124.2</v>
      </c>
      <c r="M483" s="158">
        <v>124.2</v>
      </c>
      <c r="N483" s="158">
        <v>124.2</v>
      </c>
      <c r="O483" s="158">
        <v>124.2</v>
      </c>
      <c r="P483" s="158">
        <v>124.2</v>
      </c>
      <c r="Q483" s="158">
        <v>124.2</v>
      </c>
      <c r="R483" s="66"/>
    </row>
    <row r="484" spans="1:18" ht="12.75">
      <c r="A484" s="72" t="s">
        <v>118</v>
      </c>
      <c r="B484" s="72" t="s">
        <v>1213</v>
      </c>
      <c r="C484" s="72" t="s">
        <v>242</v>
      </c>
      <c r="D484" s="72" t="s">
        <v>732</v>
      </c>
      <c r="E484" s="72" t="s">
        <v>786</v>
      </c>
      <c r="F484" s="72"/>
      <c r="G484" s="160">
        <v>2007</v>
      </c>
      <c r="H484" s="158">
        <v>100</v>
      </c>
      <c r="I484" s="158">
        <v>100</v>
      </c>
      <c r="J484" s="158">
        <v>100</v>
      </c>
      <c r="K484" s="158">
        <v>100</v>
      </c>
      <c r="L484" s="158">
        <v>100</v>
      </c>
      <c r="M484" s="158">
        <v>100</v>
      </c>
      <c r="N484" s="158">
        <v>100</v>
      </c>
      <c r="O484" s="158">
        <v>100</v>
      </c>
      <c r="P484" s="158">
        <v>100</v>
      </c>
      <c r="Q484" s="158">
        <v>100</v>
      </c>
      <c r="R484" s="66"/>
    </row>
    <row r="485" spans="1:18" ht="12.75">
      <c r="A485" s="72" t="s">
        <v>119</v>
      </c>
      <c r="B485" s="72" t="s">
        <v>1214</v>
      </c>
      <c r="C485" s="72" t="s">
        <v>242</v>
      </c>
      <c r="D485" s="72" t="s">
        <v>732</v>
      </c>
      <c r="E485" s="72" t="s">
        <v>786</v>
      </c>
      <c r="F485" s="72"/>
      <c r="G485" s="160">
        <v>2007</v>
      </c>
      <c r="H485" s="158">
        <v>100</v>
      </c>
      <c r="I485" s="158">
        <v>100</v>
      </c>
      <c r="J485" s="158">
        <v>100</v>
      </c>
      <c r="K485" s="158">
        <v>100</v>
      </c>
      <c r="L485" s="158">
        <v>100</v>
      </c>
      <c r="M485" s="158">
        <v>100</v>
      </c>
      <c r="N485" s="158">
        <v>100</v>
      </c>
      <c r="O485" s="158">
        <v>100</v>
      </c>
      <c r="P485" s="158">
        <v>100</v>
      </c>
      <c r="Q485" s="158">
        <v>100</v>
      </c>
      <c r="R485" s="66"/>
    </row>
    <row r="486" spans="1:18" ht="12.75">
      <c r="A486" s="72" t="s">
        <v>125</v>
      </c>
      <c r="B486" s="72" t="s">
        <v>1221</v>
      </c>
      <c r="C486" s="72" t="s">
        <v>241</v>
      </c>
      <c r="D486" s="72" t="s">
        <v>732</v>
      </c>
      <c r="E486" s="72" t="s">
        <v>786</v>
      </c>
      <c r="F486" s="72"/>
      <c r="G486" s="160">
        <v>2007</v>
      </c>
      <c r="H486" s="158">
        <v>63</v>
      </c>
      <c r="I486" s="158">
        <v>63</v>
      </c>
      <c r="J486" s="158">
        <v>63</v>
      </c>
      <c r="K486" s="158">
        <v>63</v>
      </c>
      <c r="L486" s="158">
        <v>63</v>
      </c>
      <c r="M486" s="158">
        <v>63</v>
      </c>
      <c r="N486" s="158">
        <v>63</v>
      </c>
      <c r="O486" s="158">
        <v>63</v>
      </c>
      <c r="P486" s="158">
        <v>63</v>
      </c>
      <c r="Q486" s="158">
        <v>63</v>
      </c>
      <c r="R486" s="66"/>
    </row>
    <row r="487" spans="1:18" ht="12.75">
      <c r="A487" s="72" t="s">
        <v>360</v>
      </c>
      <c r="B487" s="72" t="s">
        <v>1228</v>
      </c>
      <c r="C487" s="72" t="s">
        <v>222</v>
      </c>
      <c r="D487" s="72" t="s">
        <v>732</v>
      </c>
      <c r="E487" s="72" t="s">
        <v>786</v>
      </c>
      <c r="F487" s="72"/>
      <c r="G487" s="160">
        <v>2007</v>
      </c>
      <c r="H487" s="158">
        <v>79.23</v>
      </c>
      <c r="I487" s="158">
        <v>79.23</v>
      </c>
      <c r="J487" s="158">
        <v>79.23</v>
      </c>
      <c r="K487" s="158">
        <v>79.23</v>
      </c>
      <c r="L487" s="158">
        <v>79.23</v>
      </c>
      <c r="M487" s="158">
        <v>79.23</v>
      </c>
      <c r="N487" s="158">
        <v>79.23</v>
      </c>
      <c r="O487" s="158">
        <v>79.23</v>
      </c>
      <c r="P487" s="158">
        <v>79.23</v>
      </c>
      <c r="Q487" s="158">
        <v>79.23</v>
      </c>
      <c r="R487" s="66"/>
    </row>
    <row r="488" spans="1:18" ht="12.75">
      <c r="A488" s="72" t="s">
        <v>363</v>
      </c>
      <c r="B488" s="72" t="s">
        <v>1229</v>
      </c>
      <c r="C488" s="72" t="s">
        <v>222</v>
      </c>
      <c r="D488" s="72" t="s">
        <v>732</v>
      </c>
      <c r="E488" s="72" t="s">
        <v>786</v>
      </c>
      <c r="F488" s="72"/>
      <c r="G488" s="160">
        <v>2007</v>
      </c>
      <c r="H488" s="158">
        <v>103.65</v>
      </c>
      <c r="I488" s="158">
        <v>103.65</v>
      </c>
      <c r="J488" s="158">
        <v>103.65</v>
      </c>
      <c r="K488" s="158">
        <v>103.65</v>
      </c>
      <c r="L488" s="158">
        <v>103.65</v>
      </c>
      <c r="M488" s="158">
        <v>103.65</v>
      </c>
      <c r="N488" s="158">
        <v>103.65</v>
      </c>
      <c r="O488" s="158">
        <v>103.65</v>
      </c>
      <c r="P488" s="158">
        <v>103.65</v>
      </c>
      <c r="Q488" s="158">
        <v>103.65</v>
      </c>
      <c r="R488" s="66"/>
    </row>
    <row r="489" spans="1:18" ht="12.75">
      <c r="A489" s="72" t="s">
        <v>364</v>
      </c>
      <c r="B489" s="72" t="s">
        <v>1230</v>
      </c>
      <c r="C489" s="72" t="s">
        <v>222</v>
      </c>
      <c r="D489" s="72" t="s">
        <v>732</v>
      </c>
      <c r="E489" s="72" t="s">
        <v>786</v>
      </c>
      <c r="F489" s="72"/>
      <c r="G489" s="160">
        <v>2007</v>
      </c>
      <c r="H489" s="158">
        <v>117.8</v>
      </c>
      <c r="I489" s="158">
        <v>117.8</v>
      </c>
      <c r="J489" s="158">
        <v>117.8</v>
      </c>
      <c r="K489" s="158">
        <v>117.8</v>
      </c>
      <c r="L489" s="158">
        <v>117.8</v>
      </c>
      <c r="M489" s="158">
        <v>117.8</v>
      </c>
      <c r="N489" s="158">
        <v>117.8</v>
      </c>
      <c r="O489" s="158">
        <v>117.8</v>
      </c>
      <c r="P489" s="158">
        <v>117.8</v>
      </c>
      <c r="Q489" s="158">
        <v>117.8</v>
      </c>
      <c r="R489" s="66"/>
    </row>
    <row r="490" spans="1:18" ht="12.75">
      <c r="A490" s="72" t="s">
        <v>133</v>
      </c>
      <c r="B490" s="72" t="s">
        <v>1236</v>
      </c>
      <c r="C490" s="72" t="s">
        <v>146</v>
      </c>
      <c r="D490" s="72" t="s">
        <v>732</v>
      </c>
      <c r="E490" s="72" t="s">
        <v>786</v>
      </c>
      <c r="F490" s="72"/>
      <c r="G490" s="160">
        <v>2007</v>
      </c>
      <c r="H490" s="158">
        <v>60</v>
      </c>
      <c r="I490" s="158">
        <v>60</v>
      </c>
      <c r="J490" s="158">
        <v>60</v>
      </c>
      <c r="K490" s="158">
        <v>60</v>
      </c>
      <c r="L490" s="158">
        <v>60</v>
      </c>
      <c r="M490" s="158">
        <v>60</v>
      </c>
      <c r="N490" s="158">
        <v>60</v>
      </c>
      <c r="O490" s="158">
        <v>60</v>
      </c>
      <c r="P490" s="158">
        <v>60</v>
      </c>
      <c r="Q490" s="158">
        <v>60</v>
      </c>
      <c r="R490" s="66"/>
    </row>
    <row r="491" spans="1:18" ht="12.75">
      <c r="A491" s="72" t="s">
        <v>131</v>
      </c>
      <c r="B491" s="72" t="s">
        <v>1237</v>
      </c>
      <c r="C491" s="72" t="s">
        <v>161</v>
      </c>
      <c r="D491" s="72" t="s">
        <v>732</v>
      </c>
      <c r="E491" s="72" t="s">
        <v>786</v>
      </c>
      <c r="F491" s="72"/>
      <c r="G491" s="160">
        <v>2007</v>
      </c>
      <c r="H491" s="158">
        <v>10</v>
      </c>
      <c r="I491" s="158">
        <v>10</v>
      </c>
      <c r="J491" s="158">
        <v>10</v>
      </c>
      <c r="K491" s="158">
        <v>10</v>
      </c>
      <c r="L491" s="158">
        <v>10</v>
      </c>
      <c r="M491" s="158">
        <v>10</v>
      </c>
      <c r="N491" s="158">
        <v>10</v>
      </c>
      <c r="O491" s="158">
        <v>10</v>
      </c>
      <c r="P491" s="158">
        <v>10</v>
      </c>
      <c r="Q491" s="158">
        <v>10</v>
      </c>
      <c r="R491" s="66"/>
    </row>
    <row r="492" spans="1:18" ht="12.75">
      <c r="A492" s="72" t="s">
        <v>94</v>
      </c>
      <c r="B492" s="72" t="s">
        <v>1162</v>
      </c>
      <c r="C492" s="72" t="s">
        <v>251</v>
      </c>
      <c r="D492" s="72" t="s">
        <v>732</v>
      </c>
      <c r="E492" s="72" t="s">
        <v>786</v>
      </c>
      <c r="F492" s="72"/>
      <c r="G492" s="160">
        <v>2008</v>
      </c>
      <c r="H492" s="158">
        <v>170.2</v>
      </c>
      <c r="I492" s="158">
        <v>170.2</v>
      </c>
      <c r="J492" s="158">
        <v>170.2</v>
      </c>
      <c r="K492" s="158">
        <v>170.2</v>
      </c>
      <c r="L492" s="158">
        <v>170.2</v>
      </c>
      <c r="M492" s="158">
        <v>170.2</v>
      </c>
      <c r="N492" s="158">
        <v>170.2</v>
      </c>
      <c r="O492" s="158">
        <v>170.2</v>
      </c>
      <c r="P492" s="158">
        <v>170.2</v>
      </c>
      <c r="Q492" s="158">
        <v>170.2</v>
      </c>
      <c r="R492" s="66"/>
    </row>
    <row r="493" spans="1:18" ht="12.75">
      <c r="A493" s="72" t="s">
        <v>97</v>
      </c>
      <c r="B493" s="72" t="s">
        <v>1169</v>
      </c>
      <c r="C493" s="72" t="s">
        <v>247</v>
      </c>
      <c r="D493" s="72" t="s">
        <v>732</v>
      </c>
      <c r="E493" s="72" t="s">
        <v>786</v>
      </c>
      <c r="F493" s="72"/>
      <c r="G493" s="160">
        <v>2008</v>
      </c>
      <c r="H493" s="158">
        <v>186</v>
      </c>
      <c r="I493" s="158">
        <v>186</v>
      </c>
      <c r="J493" s="158">
        <v>186</v>
      </c>
      <c r="K493" s="158">
        <v>186</v>
      </c>
      <c r="L493" s="158">
        <v>186</v>
      </c>
      <c r="M493" s="158">
        <v>186</v>
      </c>
      <c r="N493" s="158">
        <v>186</v>
      </c>
      <c r="O493" s="158">
        <v>186</v>
      </c>
      <c r="P493" s="158">
        <v>186</v>
      </c>
      <c r="Q493" s="158">
        <v>186</v>
      </c>
      <c r="R493" s="66"/>
    </row>
    <row r="494" spans="1:17" ht="12.75">
      <c r="A494" s="72" t="s">
        <v>99</v>
      </c>
      <c r="B494" s="72" t="s">
        <v>1171</v>
      </c>
      <c r="C494" s="72" t="s">
        <v>247</v>
      </c>
      <c r="D494" s="72" t="s">
        <v>732</v>
      </c>
      <c r="E494" s="72" t="s">
        <v>786</v>
      </c>
      <c r="F494" s="72"/>
      <c r="G494" s="160">
        <v>2008</v>
      </c>
      <c r="H494" s="158">
        <v>112.5</v>
      </c>
      <c r="I494" s="158">
        <v>112.5</v>
      </c>
      <c r="J494" s="158">
        <v>112.5</v>
      </c>
      <c r="K494" s="158">
        <v>112.5</v>
      </c>
      <c r="L494" s="158">
        <v>112.5</v>
      </c>
      <c r="M494" s="158">
        <v>112.5</v>
      </c>
      <c r="N494" s="158">
        <v>112.5</v>
      </c>
      <c r="O494" s="158">
        <v>112.5</v>
      </c>
      <c r="P494" s="158">
        <v>112.5</v>
      </c>
      <c r="Q494" s="158">
        <v>112.5</v>
      </c>
    </row>
    <row r="495" spans="1:18" ht="12.75">
      <c r="A495" s="72" t="s">
        <v>100</v>
      </c>
      <c r="B495" s="72" t="s">
        <v>1441</v>
      </c>
      <c r="C495" s="72" t="s">
        <v>222</v>
      </c>
      <c r="D495" s="72" t="s">
        <v>732</v>
      </c>
      <c r="E495" s="72" t="s">
        <v>786</v>
      </c>
      <c r="F495" s="72"/>
      <c r="G495" s="160">
        <v>2008</v>
      </c>
      <c r="H495" s="158">
        <v>126.5</v>
      </c>
      <c r="I495" s="158">
        <v>126.5</v>
      </c>
      <c r="J495" s="158">
        <v>126.5</v>
      </c>
      <c r="K495" s="158">
        <v>126.5</v>
      </c>
      <c r="L495" s="158">
        <v>126.5</v>
      </c>
      <c r="M495" s="158">
        <v>126.5</v>
      </c>
      <c r="N495" s="158">
        <v>126.5</v>
      </c>
      <c r="O495" s="158">
        <v>126.5</v>
      </c>
      <c r="P495" s="158">
        <v>126.5</v>
      </c>
      <c r="Q495" s="158">
        <v>126.5</v>
      </c>
      <c r="R495" s="66"/>
    </row>
    <row r="496" spans="1:18" ht="12.75">
      <c r="A496" s="72" t="s">
        <v>699</v>
      </c>
      <c r="B496" s="72" t="s">
        <v>1174</v>
      </c>
      <c r="C496" s="72" t="s">
        <v>173</v>
      </c>
      <c r="D496" s="72" t="s">
        <v>732</v>
      </c>
      <c r="E496" s="72" t="s">
        <v>786</v>
      </c>
      <c r="F496" s="72"/>
      <c r="G496" s="160">
        <v>2008</v>
      </c>
      <c r="H496" s="158">
        <v>122</v>
      </c>
      <c r="I496" s="158">
        <v>122</v>
      </c>
      <c r="J496" s="158">
        <v>122</v>
      </c>
      <c r="K496" s="158">
        <v>122</v>
      </c>
      <c r="L496" s="158">
        <v>122</v>
      </c>
      <c r="M496" s="158">
        <v>122</v>
      </c>
      <c r="N496" s="158">
        <v>122</v>
      </c>
      <c r="O496" s="158">
        <v>122</v>
      </c>
      <c r="P496" s="158">
        <v>122</v>
      </c>
      <c r="Q496" s="158">
        <v>122</v>
      </c>
      <c r="R496" s="66"/>
    </row>
    <row r="497" spans="1:18" ht="12.75">
      <c r="A497" s="72" t="s">
        <v>356</v>
      </c>
      <c r="B497" s="72" t="s">
        <v>1176</v>
      </c>
      <c r="C497" s="72" t="s">
        <v>247</v>
      </c>
      <c r="D497" s="72" t="s">
        <v>732</v>
      </c>
      <c r="E497" s="72" t="s">
        <v>786</v>
      </c>
      <c r="F497" s="72"/>
      <c r="G497" s="160">
        <v>2008</v>
      </c>
      <c r="H497" s="158">
        <v>80</v>
      </c>
      <c r="I497" s="158">
        <v>80</v>
      </c>
      <c r="J497" s="158">
        <v>80</v>
      </c>
      <c r="K497" s="158">
        <v>80</v>
      </c>
      <c r="L497" s="158">
        <v>80</v>
      </c>
      <c r="M497" s="158">
        <v>80</v>
      </c>
      <c r="N497" s="158">
        <v>80</v>
      </c>
      <c r="O497" s="158">
        <v>80</v>
      </c>
      <c r="P497" s="158">
        <v>80</v>
      </c>
      <c r="Q497" s="158">
        <v>80</v>
      </c>
      <c r="R497" s="66"/>
    </row>
    <row r="498" spans="1:18" ht="12.75">
      <c r="A498" s="72" t="s">
        <v>632</v>
      </c>
      <c r="B498" s="72" t="s">
        <v>1182</v>
      </c>
      <c r="C498" s="72" t="s">
        <v>242</v>
      </c>
      <c r="D498" s="72" t="s">
        <v>732</v>
      </c>
      <c r="E498" s="72" t="s">
        <v>786</v>
      </c>
      <c r="F498" s="72"/>
      <c r="G498" s="160">
        <v>2008</v>
      </c>
      <c r="H498" s="158">
        <v>166</v>
      </c>
      <c r="I498" s="158">
        <v>166</v>
      </c>
      <c r="J498" s="158">
        <v>166</v>
      </c>
      <c r="K498" s="158">
        <v>166</v>
      </c>
      <c r="L498" s="158">
        <v>166</v>
      </c>
      <c r="M498" s="158">
        <v>166</v>
      </c>
      <c r="N498" s="158">
        <v>166</v>
      </c>
      <c r="O498" s="158">
        <v>166</v>
      </c>
      <c r="P498" s="158">
        <v>166</v>
      </c>
      <c r="Q498" s="158">
        <v>166</v>
      </c>
      <c r="R498" s="66"/>
    </row>
    <row r="499" spans="1:18" ht="12.75">
      <c r="A499" s="72" t="s">
        <v>110</v>
      </c>
      <c r="B499" s="72" t="s">
        <v>1187</v>
      </c>
      <c r="C499" s="72" t="s">
        <v>222</v>
      </c>
      <c r="D499" s="72" t="s">
        <v>732</v>
      </c>
      <c r="E499" s="72" t="s">
        <v>786</v>
      </c>
      <c r="F499" s="72"/>
      <c r="G499" s="160">
        <v>2008</v>
      </c>
      <c r="H499" s="158">
        <v>197</v>
      </c>
      <c r="I499" s="158">
        <v>197</v>
      </c>
      <c r="J499" s="158">
        <v>197</v>
      </c>
      <c r="K499" s="158">
        <v>197</v>
      </c>
      <c r="L499" s="158">
        <v>197</v>
      </c>
      <c r="M499" s="158">
        <v>197</v>
      </c>
      <c r="N499" s="158">
        <v>197</v>
      </c>
      <c r="O499" s="158">
        <v>197</v>
      </c>
      <c r="P499" s="158">
        <v>197</v>
      </c>
      <c r="Q499" s="158">
        <v>197</v>
      </c>
      <c r="R499" s="66"/>
    </row>
    <row r="500" spans="1:18" ht="12.75">
      <c r="A500" s="72" t="s">
        <v>135</v>
      </c>
      <c r="B500" s="72" t="s">
        <v>1203</v>
      </c>
      <c r="C500" s="72" t="s">
        <v>85</v>
      </c>
      <c r="D500" s="72" t="s">
        <v>732</v>
      </c>
      <c r="E500" s="72" t="s">
        <v>786</v>
      </c>
      <c r="F500" s="72"/>
      <c r="G500" s="160">
        <v>2008</v>
      </c>
      <c r="H500" s="158">
        <v>150</v>
      </c>
      <c r="I500" s="158">
        <v>150</v>
      </c>
      <c r="J500" s="158">
        <v>150</v>
      </c>
      <c r="K500" s="158">
        <v>150</v>
      </c>
      <c r="L500" s="158">
        <v>150</v>
      </c>
      <c r="M500" s="158">
        <v>150</v>
      </c>
      <c r="N500" s="158">
        <v>150</v>
      </c>
      <c r="O500" s="158">
        <v>150</v>
      </c>
      <c r="P500" s="158">
        <v>150</v>
      </c>
      <c r="Q500" s="158">
        <v>150</v>
      </c>
      <c r="R500" s="66"/>
    </row>
    <row r="501" spans="1:18" ht="12.75">
      <c r="A501" s="72" t="s">
        <v>114</v>
      </c>
      <c r="B501" s="72" t="s">
        <v>1206</v>
      </c>
      <c r="C501" s="72" t="s">
        <v>173</v>
      </c>
      <c r="D501" s="72" t="s">
        <v>732</v>
      </c>
      <c r="E501" s="72" t="s">
        <v>786</v>
      </c>
      <c r="F501" s="72"/>
      <c r="G501" s="160">
        <v>2008</v>
      </c>
      <c r="H501" s="158">
        <v>58.8</v>
      </c>
      <c r="I501" s="158">
        <v>58.8</v>
      </c>
      <c r="J501" s="158">
        <v>58.8</v>
      </c>
      <c r="K501" s="158">
        <v>58.8</v>
      </c>
      <c r="L501" s="158">
        <v>58.8</v>
      </c>
      <c r="M501" s="158">
        <v>58.8</v>
      </c>
      <c r="N501" s="158">
        <v>58.8</v>
      </c>
      <c r="O501" s="158">
        <v>58.8</v>
      </c>
      <c r="P501" s="158">
        <v>58.8</v>
      </c>
      <c r="Q501" s="158">
        <v>58.8</v>
      </c>
      <c r="R501" s="66"/>
    </row>
    <row r="502" spans="1:18" ht="12.75">
      <c r="A502" s="72" t="s">
        <v>115</v>
      </c>
      <c r="B502" s="72" t="s">
        <v>1207</v>
      </c>
      <c r="C502" s="72" t="s">
        <v>173</v>
      </c>
      <c r="D502" s="72" t="s">
        <v>732</v>
      </c>
      <c r="E502" s="72" t="s">
        <v>786</v>
      </c>
      <c r="F502" s="72"/>
      <c r="G502" s="160">
        <v>2008</v>
      </c>
      <c r="H502" s="158">
        <v>142.5</v>
      </c>
      <c r="I502" s="158">
        <v>142.5</v>
      </c>
      <c r="J502" s="158">
        <v>142.5</v>
      </c>
      <c r="K502" s="158">
        <v>142.5</v>
      </c>
      <c r="L502" s="158">
        <v>142.5</v>
      </c>
      <c r="M502" s="158">
        <v>142.5</v>
      </c>
      <c r="N502" s="158">
        <v>142.5</v>
      </c>
      <c r="O502" s="158">
        <v>142.5</v>
      </c>
      <c r="P502" s="158">
        <v>142.5</v>
      </c>
      <c r="Q502" s="158">
        <v>142.5</v>
      </c>
      <c r="R502" s="66"/>
    </row>
    <row r="503" spans="1:18" ht="12.75">
      <c r="A503" s="72" t="s">
        <v>116</v>
      </c>
      <c r="B503" s="72" t="s">
        <v>1208</v>
      </c>
      <c r="C503" s="72" t="s">
        <v>173</v>
      </c>
      <c r="D503" s="72" t="s">
        <v>732</v>
      </c>
      <c r="E503" s="72" t="s">
        <v>786</v>
      </c>
      <c r="F503" s="72"/>
      <c r="G503" s="160">
        <v>2008</v>
      </c>
      <c r="H503" s="158">
        <v>115.5</v>
      </c>
      <c r="I503" s="158">
        <v>115.5</v>
      </c>
      <c r="J503" s="158">
        <v>115.5</v>
      </c>
      <c r="K503" s="158">
        <v>115.5</v>
      </c>
      <c r="L503" s="158">
        <v>115.5</v>
      </c>
      <c r="M503" s="158">
        <v>115.5</v>
      </c>
      <c r="N503" s="158">
        <v>115.5</v>
      </c>
      <c r="O503" s="158">
        <v>115.5</v>
      </c>
      <c r="P503" s="158">
        <v>115.5</v>
      </c>
      <c r="Q503" s="158">
        <v>115.5</v>
      </c>
      <c r="R503" s="66"/>
    </row>
    <row r="504" spans="1:17" ht="12.75">
      <c r="A504" s="72" t="s">
        <v>120</v>
      </c>
      <c r="B504" s="72" t="s">
        <v>1215</v>
      </c>
      <c r="C504" s="72" t="s">
        <v>241</v>
      </c>
      <c r="D504" s="72" t="s">
        <v>732</v>
      </c>
      <c r="E504" s="72" t="s">
        <v>786</v>
      </c>
      <c r="F504" s="72"/>
      <c r="G504" s="160">
        <v>2008</v>
      </c>
      <c r="H504" s="158">
        <v>249</v>
      </c>
      <c r="I504" s="158">
        <v>249</v>
      </c>
      <c r="J504" s="158">
        <v>249</v>
      </c>
      <c r="K504" s="158">
        <v>249</v>
      </c>
      <c r="L504" s="158">
        <v>249</v>
      </c>
      <c r="M504" s="158">
        <v>249</v>
      </c>
      <c r="N504" s="158">
        <v>249</v>
      </c>
      <c r="O504" s="158">
        <v>249</v>
      </c>
      <c r="P504" s="158">
        <v>249</v>
      </c>
      <c r="Q504" s="158">
        <v>249</v>
      </c>
    </row>
    <row r="505" spans="1:18" ht="12.75">
      <c r="A505" s="72" t="s">
        <v>121</v>
      </c>
      <c r="B505" s="72" t="s">
        <v>1217</v>
      </c>
      <c r="C505" s="72" t="s">
        <v>222</v>
      </c>
      <c r="D505" s="72" t="s">
        <v>732</v>
      </c>
      <c r="E505" s="72" t="s">
        <v>786</v>
      </c>
      <c r="F505" s="72"/>
      <c r="G505" s="160">
        <v>2008</v>
      </c>
      <c r="H505" s="158">
        <v>209</v>
      </c>
      <c r="I505" s="158">
        <v>209</v>
      </c>
      <c r="J505" s="158">
        <v>209</v>
      </c>
      <c r="K505" s="158">
        <v>209</v>
      </c>
      <c r="L505" s="158">
        <v>209</v>
      </c>
      <c r="M505" s="158">
        <v>209</v>
      </c>
      <c r="N505" s="158">
        <v>209</v>
      </c>
      <c r="O505" s="158">
        <v>209</v>
      </c>
      <c r="P505" s="158">
        <v>209</v>
      </c>
      <c r="Q505" s="158">
        <v>209</v>
      </c>
      <c r="R505" s="66"/>
    </row>
    <row r="506" spans="1:18" ht="12.75">
      <c r="A506" s="72" t="s">
        <v>122</v>
      </c>
      <c r="B506" s="72" t="s">
        <v>1218</v>
      </c>
      <c r="C506" s="72" t="s">
        <v>155</v>
      </c>
      <c r="D506" s="72" t="s">
        <v>732</v>
      </c>
      <c r="E506" s="72" t="s">
        <v>786</v>
      </c>
      <c r="F506" s="72"/>
      <c r="G506" s="160">
        <v>2008</v>
      </c>
      <c r="H506" s="158">
        <v>90</v>
      </c>
      <c r="I506" s="158">
        <v>90</v>
      </c>
      <c r="J506" s="158">
        <v>90</v>
      </c>
      <c r="K506" s="158">
        <v>90</v>
      </c>
      <c r="L506" s="158">
        <v>90</v>
      </c>
      <c r="M506" s="158">
        <v>90</v>
      </c>
      <c r="N506" s="158">
        <v>90</v>
      </c>
      <c r="O506" s="158">
        <v>90</v>
      </c>
      <c r="P506" s="158">
        <v>90</v>
      </c>
      <c r="Q506" s="158">
        <v>90</v>
      </c>
      <c r="R506" s="66"/>
    </row>
    <row r="507" spans="1:18" ht="12.75">
      <c r="A507" s="72" t="s">
        <v>123</v>
      </c>
      <c r="B507" s="72" t="s">
        <v>1219</v>
      </c>
      <c r="C507" s="72" t="s">
        <v>226</v>
      </c>
      <c r="D507" s="72" t="s">
        <v>732</v>
      </c>
      <c r="E507" s="72" t="s">
        <v>786</v>
      </c>
      <c r="F507" s="72"/>
      <c r="G507" s="160">
        <v>2008</v>
      </c>
      <c r="H507" s="158">
        <v>150</v>
      </c>
      <c r="I507" s="158">
        <v>150</v>
      </c>
      <c r="J507" s="158">
        <v>150</v>
      </c>
      <c r="K507" s="158">
        <v>150</v>
      </c>
      <c r="L507" s="158">
        <v>150</v>
      </c>
      <c r="M507" s="158">
        <v>150</v>
      </c>
      <c r="N507" s="158">
        <v>150</v>
      </c>
      <c r="O507" s="158">
        <v>150</v>
      </c>
      <c r="P507" s="158">
        <v>150</v>
      </c>
      <c r="Q507" s="158">
        <v>150</v>
      </c>
      <c r="R507" s="66"/>
    </row>
    <row r="508" spans="1:18" ht="12.75">
      <c r="A508" s="72" t="s">
        <v>124</v>
      </c>
      <c r="B508" s="72" t="s">
        <v>1220</v>
      </c>
      <c r="C508" s="72" t="s">
        <v>88</v>
      </c>
      <c r="D508" s="72" t="s">
        <v>732</v>
      </c>
      <c r="E508" s="72" t="s">
        <v>756</v>
      </c>
      <c r="F508" s="72"/>
      <c r="G508" s="160">
        <v>2008</v>
      </c>
      <c r="H508" s="158">
        <v>60</v>
      </c>
      <c r="I508" s="158">
        <v>60</v>
      </c>
      <c r="J508" s="158">
        <v>60</v>
      </c>
      <c r="K508" s="158">
        <v>60</v>
      </c>
      <c r="L508" s="158">
        <v>60</v>
      </c>
      <c r="M508" s="158">
        <v>60</v>
      </c>
      <c r="N508" s="158">
        <v>60</v>
      </c>
      <c r="O508" s="158">
        <v>60</v>
      </c>
      <c r="P508" s="158">
        <v>60</v>
      </c>
      <c r="Q508" s="158">
        <v>60</v>
      </c>
      <c r="R508" s="66"/>
    </row>
    <row r="509" spans="1:17" ht="12.75">
      <c r="A509" s="72" t="s">
        <v>658</v>
      </c>
      <c r="B509" s="72" t="s">
        <v>1222</v>
      </c>
      <c r="C509" s="72" t="s">
        <v>222</v>
      </c>
      <c r="D509" s="72" t="s">
        <v>732</v>
      </c>
      <c r="E509" s="72" t="s">
        <v>786</v>
      </c>
      <c r="F509" s="72"/>
      <c r="G509" s="160">
        <v>2008</v>
      </c>
      <c r="H509" s="158">
        <v>101.2</v>
      </c>
      <c r="I509" s="158">
        <v>101.2</v>
      </c>
      <c r="J509" s="158">
        <v>101.2</v>
      </c>
      <c r="K509" s="158">
        <v>101.2</v>
      </c>
      <c r="L509" s="158">
        <v>101.2</v>
      </c>
      <c r="M509" s="158">
        <v>101.2</v>
      </c>
      <c r="N509" s="158">
        <v>101.2</v>
      </c>
      <c r="O509" s="158">
        <v>101.2</v>
      </c>
      <c r="P509" s="158">
        <v>101.2</v>
      </c>
      <c r="Q509" s="158">
        <v>101.2</v>
      </c>
    </row>
    <row r="510" spans="1:18" ht="12.75">
      <c r="A510" s="72" t="s">
        <v>126</v>
      </c>
      <c r="B510" s="72" t="s">
        <v>1223</v>
      </c>
      <c r="C510" s="72" t="s">
        <v>204</v>
      </c>
      <c r="D510" s="72" t="s">
        <v>732</v>
      </c>
      <c r="E510" s="72" t="s">
        <v>786</v>
      </c>
      <c r="F510" s="72"/>
      <c r="G510" s="160">
        <v>2008</v>
      </c>
      <c r="H510" s="158">
        <v>123.6</v>
      </c>
      <c r="I510" s="158">
        <v>123.6</v>
      </c>
      <c r="J510" s="158">
        <v>123.6</v>
      </c>
      <c r="K510" s="158">
        <v>123.6</v>
      </c>
      <c r="L510" s="158">
        <v>123.6</v>
      </c>
      <c r="M510" s="158">
        <v>123.6</v>
      </c>
      <c r="N510" s="158">
        <v>123.6</v>
      </c>
      <c r="O510" s="158">
        <v>123.6</v>
      </c>
      <c r="P510" s="158">
        <v>123.6</v>
      </c>
      <c r="Q510" s="158">
        <v>123.6</v>
      </c>
      <c r="R510" s="66"/>
    </row>
    <row r="511" spans="1:18" ht="12.75">
      <c r="A511" s="72" t="s">
        <v>439</v>
      </c>
      <c r="B511" s="72" t="s">
        <v>1233</v>
      </c>
      <c r="C511" s="72" t="s">
        <v>222</v>
      </c>
      <c r="D511" s="72" t="s">
        <v>732</v>
      </c>
      <c r="E511" s="72" t="s">
        <v>786</v>
      </c>
      <c r="F511" s="72"/>
      <c r="G511" s="160">
        <v>2008</v>
      </c>
      <c r="H511" s="158">
        <v>2</v>
      </c>
      <c r="I511" s="158">
        <v>2</v>
      </c>
      <c r="J511" s="158">
        <v>2</v>
      </c>
      <c r="K511" s="158">
        <v>2</v>
      </c>
      <c r="L511" s="158">
        <v>2</v>
      </c>
      <c r="M511" s="158">
        <v>2</v>
      </c>
      <c r="N511" s="158">
        <v>2</v>
      </c>
      <c r="O511" s="158">
        <v>2</v>
      </c>
      <c r="P511" s="158">
        <v>2</v>
      </c>
      <c r="Q511" s="158">
        <v>2</v>
      </c>
      <c r="R511" s="66"/>
    </row>
    <row r="512" spans="1:18" ht="12.75">
      <c r="A512" s="72" t="s">
        <v>129</v>
      </c>
      <c r="B512" s="72" t="s">
        <v>1234</v>
      </c>
      <c r="C512" s="72" t="s">
        <v>222</v>
      </c>
      <c r="D512" s="72" t="s">
        <v>732</v>
      </c>
      <c r="E512" s="72" t="s">
        <v>786</v>
      </c>
      <c r="F512" s="72"/>
      <c r="G512" s="160">
        <v>2008</v>
      </c>
      <c r="H512" s="158">
        <v>175</v>
      </c>
      <c r="I512" s="158">
        <v>175</v>
      </c>
      <c r="J512" s="158">
        <v>175</v>
      </c>
      <c r="K512" s="158">
        <v>175</v>
      </c>
      <c r="L512" s="158">
        <v>175</v>
      </c>
      <c r="M512" s="158">
        <v>175</v>
      </c>
      <c r="N512" s="158">
        <v>175</v>
      </c>
      <c r="O512" s="158">
        <v>175</v>
      </c>
      <c r="P512" s="158">
        <v>175</v>
      </c>
      <c r="Q512" s="158">
        <v>175</v>
      </c>
      <c r="R512" s="66"/>
    </row>
    <row r="513" spans="1:18" ht="12.75">
      <c r="A513" s="72" t="s">
        <v>132</v>
      </c>
      <c r="B513" s="72" t="s">
        <v>1238</v>
      </c>
      <c r="C513" s="72" t="s">
        <v>73</v>
      </c>
      <c r="D513" s="72" t="s">
        <v>732</v>
      </c>
      <c r="E513" s="72" t="s">
        <v>756</v>
      </c>
      <c r="F513" s="72"/>
      <c r="G513" s="160">
        <v>2008</v>
      </c>
      <c r="H513" s="158">
        <v>112.5</v>
      </c>
      <c r="I513" s="158">
        <v>112.5</v>
      </c>
      <c r="J513" s="158">
        <v>112.5</v>
      </c>
      <c r="K513" s="158">
        <v>112.5</v>
      </c>
      <c r="L513" s="158">
        <v>112.5</v>
      </c>
      <c r="M513" s="158">
        <v>112.5</v>
      </c>
      <c r="N513" s="158">
        <v>112.5</v>
      </c>
      <c r="O513" s="158">
        <v>112.5</v>
      </c>
      <c r="P513" s="158">
        <v>112.5</v>
      </c>
      <c r="Q513" s="158">
        <v>112.5</v>
      </c>
      <c r="R513" s="66"/>
    </row>
    <row r="514" spans="1:18" ht="12.75">
      <c r="A514" s="72" t="s">
        <v>655</v>
      </c>
      <c r="B514" s="72" t="s">
        <v>1163</v>
      </c>
      <c r="C514" s="72" t="s">
        <v>49</v>
      </c>
      <c r="D514" s="72" t="s">
        <v>732</v>
      </c>
      <c r="E514" s="72" t="s">
        <v>786</v>
      </c>
      <c r="F514" s="72"/>
      <c r="G514" s="160">
        <v>2009</v>
      </c>
      <c r="H514" s="158">
        <v>89</v>
      </c>
      <c r="I514" s="158">
        <v>89</v>
      </c>
      <c r="J514" s="158">
        <v>89</v>
      </c>
      <c r="K514" s="158">
        <v>89</v>
      </c>
      <c r="L514" s="158">
        <v>89</v>
      </c>
      <c r="M514" s="158">
        <v>89</v>
      </c>
      <c r="N514" s="158">
        <v>89</v>
      </c>
      <c r="O514" s="158">
        <v>89</v>
      </c>
      <c r="P514" s="158">
        <v>89</v>
      </c>
      <c r="Q514" s="158">
        <v>89</v>
      </c>
      <c r="R514" s="66"/>
    </row>
    <row r="515" spans="1:18" ht="12.75">
      <c r="A515" s="72" t="s">
        <v>655</v>
      </c>
      <c r="B515" s="72" t="s">
        <v>1164</v>
      </c>
      <c r="C515" s="72" t="s">
        <v>49</v>
      </c>
      <c r="D515" s="72" t="s">
        <v>732</v>
      </c>
      <c r="E515" s="72" t="s">
        <v>786</v>
      </c>
      <c r="F515" s="72"/>
      <c r="G515" s="160">
        <v>2009</v>
      </c>
      <c r="H515" s="158">
        <v>91</v>
      </c>
      <c r="I515" s="158">
        <v>91</v>
      </c>
      <c r="J515" s="158">
        <v>91</v>
      </c>
      <c r="K515" s="158">
        <v>91</v>
      </c>
      <c r="L515" s="158">
        <v>91</v>
      </c>
      <c r="M515" s="158">
        <v>91</v>
      </c>
      <c r="N515" s="158">
        <v>91</v>
      </c>
      <c r="O515" s="158">
        <v>91</v>
      </c>
      <c r="P515" s="158">
        <v>91</v>
      </c>
      <c r="Q515" s="158">
        <v>91</v>
      </c>
      <c r="R515" s="66"/>
    </row>
    <row r="516" spans="1:18" ht="12.75">
      <c r="A516" s="72" t="s">
        <v>1442</v>
      </c>
      <c r="B516" s="72" t="s">
        <v>1443</v>
      </c>
      <c r="C516" s="72" t="s">
        <v>185</v>
      </c>
      <c r="D516" s="72" t="s">
        <v>732</v>
      </c>
      <c r="E516" s="72" t="s">
        <v>746</v>
      </c>
      <c r="F516" s="72"/>
      <c r="G516" s="160">
        <v>2009</v>
      </c>
      <c r="H516" s="158">
        <v>0</v>
      </c>
      <c r="I516" s="158">
        <v>0</v>
      </c>
      <c r="J516" s="158">
        <v>0</v>
      </c>
      <c r="K516" s="158">
        <v>0</v>
      </c>
      <c r="L516" s="158">
        <v>0</v>
      </c>
      <c r="M516" s="158">
        <v>0</v>
      </c>
      <c r="N516" s="158">
        <v>0</v>
      </c>
      <c r="O516" s="158">
        <v>0</v>
      </c>
      <c r="P516" s="158">
        <v>0</v>
      </c>
      <c r="Q516" s="158">
        <v>0</v>
      </c>
      <c r="R516" s="66"/>
    </row>
    <row r="517" spans="1:18" ht="12.75">
      <c r="A517" s="72" t="s">
        <v>1444</v>
      </c>
      <c r="B517" s="72" t="s">
        <v>1445</v>
      </c>
      <c r="C517" s="72" t="s">
        <v>185</v>
      </c>
      <c r="D517" s="72" t="s">
        <v>732</v>
      </c>
      <c r="E517" s="72" t="s">
        <v>746</v>
      </c>
      <c r="F517" s="72"/>
      <c r="G517" s="160">
        <v>2009</v>
      </c>
      <c r="H517" s="158">
        <v>0</v>
      </c>
      <c r="I517" s="158">
        <v>0</v>
      </c>
      <c r="J517" s="158">
        <v>0</v>
      </c>
      <c r="K517" s="158">
        <v>0</v>
      </c>
      <c r="L517" s="158">
        <v>0</v>
      </c>
      <c r="M517" s="158">
        <v>0</v>
      </c>
      <c r="N517" s="158">
        <v>0</v>
      </c>
      <c r="O517" s="158">
        <v>0</v>
      </c>
      <c r="P517" s="158">
        <v>0</v>
      </c>
      <c r="Q517" s="158">
        <v>0</v>
      </c>
      <c r="R517" s="66"/>
    </row>
    <row r="518" spans="1:18" ht="12.75">
      <c r="A518" s="72" t="s">
        <v>1446</v>
      </c>
      <c r="B518" s="72" t="s">
        <v>1447</v>
      </c>
      <c r="C518" s="72" t="s">
        <v>185</v>
      </c>
      <c r="D518" s="72" t="s">
        <v>732</v>
      </c>
      <c r="E518" s="72" t="s">
        <v>746</v>
      </c>
      <c r="F518" s="72"/>
      <c r="G518" s="160">
        <v>2009</v>
      </c>
      <c r="H518" s="158">
        <v>0</v>
      </c>
      <c r="I518" s="158">
        <v>0</v>
      </c>
      <c r="J518" s="158">
        <v>0</v>
      </c>
      <c r="K518" s="158">
        <v>0</v>
      </c>
      <c r="L518" s="158">
        <v>0</v>
      </c>
      <c r="M518" s="158">
        <v>0</v>
      </c>
      <c r="N518" s="158">
        <v>0</v>
      </c>
      <c r="O518" s="158">
        <v>0</v>
      </c>
      <c r="P518" s="158">
        <v>0</v>
      </c>
      <c r="Q518" s="158">
        <v>0</v>
      </c>
      <c r="R518" s="66"/>
    </row>
    <row r="519" spans="1:18" ht="12.75">
      <c r="A519" s="72" t="s">
        <v>1448</v>
      </c>
      <c r="B519" s="72" t="s">
        <v>1449</v>
      </c>
      <c r="C519" s="72" t="s">
        <v>185</v>
      </c>
      <c r="D519" s="72" t="s">
        <v>732</v>
      </c>
      <c r="E519" s="72" t="s">
        <v>746</v>
      </c>
      <c r="F519" s="72"/>
      <c r="G519" s="160">
        <v>2009</v>
      </c>
      <c r="H519" s="158">
        <v>0</v>
      </c>
      <c r="I519" s="158">
        <v>0</v>
      </c>
      <c r="J519" s="158">
        <v>0</v>
      </c>
      <c r="K519" s="158">
        <v>0</v>
      </c>
      <c r="L519" s="158">
        <v>0</v>
      </c>
      <c r="M519" s="158">
        <v>0</v>
      </c>
      <c r="N519" s="158">
        <v>0</v>
      </c>
      <c r="O519" s="158">
        <v>0</v>
      </c>
      <c r="P519" s="158">
        <v>0</v>
      </c>
      <c r="Q519" s="158">
        <v>0</v>
      </c>
      <c r="R519" s="66"/>
    </row>
    <row r="520" spans="1:18" ht="12.75">
      <c r="A520" s="72" t="s">
        <v>1450</v>
      </c>
      <c r="B520" s="72" t="s">
        <v>1451</v>
      </c>
      <c r="C520" s="72" t="s">
        <v>185</v>
      </c>
      <c r="D520" s="72" t="s">
        <v>732</v>
      </c>
      <c r="E520" s="72" t="s">
        <v>746</v>
      </c>
      <c r="F520" s="72"/>
      <c r="G520" s="160">
        <v>2009</v>
      </c>
      <c r="H520" s="158">
        <v>0</v>
      </c>
      <c r="I520" s="158">
        <v>0</v>
      </c>
      <c r="J520" s="158">
        <v>0</v>
      </c>
      <c r="K520" s="158">
        <v>0</v>
      </c>
      <c r="L520" s="158">
        <v>0</v>
      </c>
      <c r="M520" s="158">
        <v>0</v>
      </c>
      <c r="N520" s="158">
        <v>0</v>
      </c>
      <c r="O520" s="158">
        <v>0</v>
      </c>
      <c r="P520" s="158">
        <v>0</v>
      </c>
      <c r="Q520" s="158">
        <v>0</v>
      </c>
      <c r="R520" s="66"/>
    </row>
    <row r="521" spans="1:18" ht="12.75">
      <c r="A521" s="72" t="s">
        <v>369</v>
      </c>
      <c r="B521" s="72" t="s">
        <v>1198</v>
      </c>
      <c r="C521" s="72" t="s">
        <v>254</v>
      </c>
      <c r="D521" s="72" t="s">
        <v>732</v>
      </c>
      <c r="E521" s="72" t="s">
        <v>786</v>
      </c>
      <c r="F521" s="72"/>
      <c r="G521" s="160">
        <v>2009</v>
      </c>
      <c r="H521" s="158">
        <v>150</v>
      </c>
      <c r="I521" s="158">
        <v>150</v>
      </c>
      <c r="J521" s="158">
        <v>150</v>
      </c>
      <c r="K521" s="158">
        <v>150</v>
      </c>
      <c r="L521" s="158">
        <v>150</v>
      </c>
      <c r="M521" s="158">
        <v>150</v>
      </c>
      <c r="N521" s="158">
        <v>150</v>
      </c>
      <c r="O521" s="158">
        <v>150</v>
      </c>
      <c r="P521" s="158">
        <v>150</v>
      </c>
      <c r="Q521" s="158">
        <v>150</v>
      </c>
      <c r="R521" s="66"/>
    </row>
    <row r="522" spans="1:18" ht="12.75">
      <c r="A522" s="72" t="s">
        <v>1199</v>
      </c>
      <c r="B522" s="72" t="s">
        <v>1200</v>
      </c>
      <c r="C522" s="72" t="s">
        <v>216</v>
      </c>
      <c r="D522" s="72" t="s">
        <v>732</v>
      </c>
      <c r="E522" s="72" t="s">
        <v>786</v>
      </c>
      <c r="F522" s="72"/>
      <c r="G522" s="160">
        <v>2009</v>
      </c>
      <c r="H522" s="158">
        <v>50</v>
      </c>
      <c r="I522" s="158">
        <v>50</v>
      </c>
      <c r="J522" s="158">
        <v>50</v>
      </c>
      <c r="K522" s="158">
        <v>50</v>
      </c>
      <c r="L522" s="158">
        <v>50</v>
      </c>
      <c r="M522" s="158">
        <v>50</v>
      </c>
      <c r="N522" s="158">
        <v>50</v>
      </c>
      <c r="O522" s="158">
        <v>50</v>
      </c>
      <c r="P522" s="158">
        <v>50</v>
      </c>
      <c r="Q522" s="158">
        <v>50</v>
      </c>
      <c r="R522" s="66"/>
    </row>
    <row r="523" spans="1:18" ht="12.75">
      <c r="A523" s="72" t="s">
        <v>1201</v>
      </c>
      <c r="B523" s="72" t="s">
        <v>1202</v>
      </c>
      <c r="C523" s="72" t="s">
        <v>216</v>
      </c>
      <c r="D523" s="72" t="s">
        <v>732</v>
      </c>
      <c r="E523" s="72" t="s">
        <v>786</v>
      </c>
      <c r="F523" s="72"/>
      <c r="G523" s="160">
        <v>2009</v>
      </c>
      <c r="H523" s="158">
        <v>51</v>
      </c>
      <c r="I523" s="158">
        <v>51</v>
      </c>
      <c r="J523" s="158">
        <v>51</v>
      </c>
      <c r="K523" s="158">
        <v>51</v>
      </c>
      <c r="L523" s="158">
        <v>51</v>
      </c>
      <c r="M523" s="158">
        <v>51</v>
      </c>
      <c r="N523" s="158">
        <v>51</v>
      </c>
      <c r="O523" s="158">
        <v>51</v>
      </c>
      <c r="P523" s="158">
        <v>51</v>
      </c>
      <c r="Q523" s="158">
        <v>51</v>
      </c>
      <c r="R523" s="66"/>
    </row>
    <row r="524" spans="1:18" ht="12.75">
      <c r="A524" s="72" t="s">
        <v>1461</v>
      </c>
      <c r="B524" s="72" t="s">
        <v>1459</v>
      </c>
      <c r="C524" s="72" t="s">
        <v>216</v>
      </c>
      <c r="D524" s="72" t="s">
        <v>732</v>
      </c>
      <c r="E524" s="72" t="s">
        <v>786</v>
      </c>
      <c r="F524" s="72"/>
      <c r="G524" s="160">
        <v>2011</v>
      </c>
      <c r="H524" s="158">
        <v>26</v>
      </c>
      <c r="I524" s="158">
        <v>26</v>
      </c>
      <c r="J524" s="158">
        <v>26</v>
      </c>
      <c r="K524" s="158">
        <v>26</v>
      </c>
      <c r="L524" s="158">
        <v>26</v>
      </c>
      <c r="M524" s="158">
        <v>26</v>
      </c>
      <c r="N524" s="158">
        <v>26</v>
      </c>
      <c r="O524" s="158">
        <v>26</v>
      </c>
      <c r="P524" s="158">
        <v>26</v>
      </c>
      <c r="Q524" s="158">
        <v>26</v>
      </c>
      <c r="R524" s="66"/>
    </row>
    <row r="525" spans="1:18" ht="12.75">
      <c r="A525" s="72" t="s">
        <v>1462</v>
      </c>
      <c r="B525" s="72" t="s">
        <v>1460</v>
      </c>
      <c r="C525" s="72" t="s">
        <v>216</v>
      </c>
      <c r="D525" s="72" t="s">
        <v>732</v>
      </c>
      <c r="E525" s="72" t="s">
        <v>786</v>
      </c>
      <c r="F525" s="72"/>
      <c r="G525" s="160">
        <v>2011</v>
      </c>
      <c r="H525" s="158">
        <v>24</v>
      </c>
      <c r="I525" s="158">
        <v>24</v>
      </c>
      <c r="J525" s="158">
        <v>24</v>
      </c>
      <c r="K525" s="158">
        <v>24</v>
      </c>
      <c r="L525" s="158">
        <v>24</v>
      </c>
      <c r="M525" s="158">
        <v>24</v>
      </c>
      <c r="N525" s="158">
        <v>24</v>
      </c>
      <c r="O525" s="158">
        <v>24</v>
      </c>
      <c r="P525" s="158">
        <v>24</v>
      </c>
      <c r="Q525" s="158">
        <v>24</v>
      </c>
      <c r="R525" s="66"/>
    </row>
    <row r="526" spans="1:18" ht="12.75">
      <c r="A526" s="72" t="s">
        <v>657</v>
      </c>
      <c r="B526" s="72" t="s">
        <v>1205</v>
      </c>
      <c r="C526" s="72" t="s">
        <v>271</v>
      </c>
      <c r="D526" s="72" t="s">
        <v>732</v>
      </c>
      <c r="E526" s="72" t="s">
        <v>786</v>
      </c>
      <c r="F526" s="72"/>
      <c r="G526" s="160">
        <v>2009</v>
      </c>
      <c r="H526" s="158">
        <v>152.61</v>
      </c>
      <c r="I526" s="158">
        <v>152.61</v>
      </c>
      <c r="J526" s="158">
        <v>152.61</v>
      </c>
      <c r="K526" s="158">
        <v>152.61</v>
      </c>
      <c r="L526" s="158">
        <v>152.61</v>
      </c>
      <c r="M526" s="158">
        <v>152.61</v>
      </c>
      <c r="N526" s="158">
        <v>152.61</v>
      </c>
      <c r="O526" s="158">
        <v>152.61</v>
      </c>
      <c r="P526" s="158">
        <v>152.61</v>
      </c>
      <c r="Q526" s="158">
        <v>152.61</v>
      </c>
      <c r="R526" s="66"/>
    </row>
    <row r="527" spans="1:18" ht="12.75">
      <c r="A527" s="72" t="s">
        <v>706</v>
      </c>
      <c r="B527" s="72" t="s">
        <v>1240</v>
      </c>
      <c r="C527" s="72" t="s">
        <v>173</v>
      </c>
      <c r="D527" s="72" t="s">
        <v>732</v>
      </c>
      <c r="E527" s="72" t="s">
        <v>786</v>
      </c>
      <c r="F527" s="72"/>
      <c r="G527" s="160">
        <v>2009</v>
      </c>
      <c r="H527" s="158">
        <v>199.5</v>
      </c>
      <c r="I527" s="158">
        <v>199.5</v>
      </c>
      <c r="J527" s="158">
        <v>199.5</v>
      </c>
      <c r="K527" s="158">
        <v>199.5</v>
      </c>
      <c r="L527" s="158">
        <v>199.5</v>
      </c>
      <c r="M527" s="158">
        <v>199.5</v>
      </c>
      <c r="N527" s="158">
        <v>199.5</v>
      </c>
      <c r="O527" s="158">
        <v>199.5</v>
      </c>
      <c r="P527" s="158">
        <v>199.5</v>
      </c>
      <c r="Q527" s="158">
        <v>199.5</v>
      </c>
      <c r="R527" s="66"/>
    </row>
    <row r="528" spans="1:18" ht="12.75">
      <c r="A528" s="72" t="s">
        <v>703</v>
      </c>
      <c r="B528" s="72" t="s">
        <v>1239</v>
      </c>
      <c r="C528" s="72" t="s">
        <v>238</v>
      </c>
      <c r="D528" s="72" t="s">
        <v>732</v>
      </c>
      <c r="E528" s="72" t="s">
        <v>746</v>
      </c>
      <c r="F528" s="72"/>
      <c r="G528" s="160">
        <v>2009</v>
      </c>
      <c r="H528" s="158">
        <v>179.85</v>
      </c>
      <c r="I528" s="158">
        <v>179.85</v>
      </c>
      <c r="J528" s="158">
        <v>179.85</v>
      </c>
      <c r="K528" s="158">
        <v>179.85</v>
      </c>
      <c r="L528" s="158">
        <v>179.85</v>
      </c>
      <c r="M528" s="158">
        <v>179.85</v>
      </c>
      <c r="N528" s="158">
        <v>179.85</v>
      </c>
      <c r="O528" s="158">
        <v>179.85</v>
      </c>
      <c r="P528" s="158">
        <v>179.85</v>
      </c>
      <c r="Q528" s="158">
        <v>179.85</v>
      </c>
      <c r="R528" s="66"/>
    </row>
    <row r="529" spans="1:18" ht="12.75">
      <c r="A529" s="72" t="s">
        <v>117</v>
      </c>
      <c r="B529" s="72" t="s">
        <v>1211</v>
      </c>
      <c r="C529" s="72" t="s">
        <v>186</v>
      </c>
      <c r="D529" s="72" t="s">
        <v>732</v>
      </c>
      <c r="E529" s="72" t="s">
        <v>746</v>
      </c>
      <c r="F529" s="72"/>
      <c r="G529" s="160">
        <v>2009</v>
      </c>
      <c r="H529" s="158">
        <v>160.8</v>
      </c>
      <c r="I529" s="158">
        <v>160.8</v>
      </c>
      <c r="J529" s="158">
        <v>160.8</v>
      </c>
      <c r="K529" s="158">
        <v>160.8</v>
      </c>
      <c r="L529" s="158">
        <v>160.8</v>
      </c>
      <c r="M529" s="158">
        <v>160.8</v>
      </c>
      <c r="N529" s="158">
        <v>160.8</v>
      </c>
      <c r="O529" s="158">
        <v>160.8</v>
      </c>
      <c r="P529" s="158">
        <v>160.8</v>
      </c>
      <c r="Q529" s="158">
        <v>160.8</v>
      </c>
      <c r="R529" s="66"/>
    </row>
    <row r="530" spans="1:18" ht="12.75">
      <c r="A530" s="72" t="s">
        <v>117</v>
      </c>
      <c r="B530" s="72" t="s">
        <v>1212</v>
      </c>
      <c r="C530" s="72" t="s">
        <v>186</v>
      </c>
      <c r="D530" s="72" t="s">
        <v>732</v>
      </c>
      <c r="E530" s="72" t="s">
        <v>746</v>
      </c>
      <c r="F530" s="72"/>
      <c r="G530" s="160">
        <v>2009</v>
      </c>
      <c r="H530" s="158">
        <v>141.6</v>
      </c>
      <c r="I530" s="158">
        <v>141.6</v>
      </c>
      <c r="J530" s="158">
        <v>141.6</v>
      </c>
      <c r="K530" s="158">
        <v>141.6</v>
      </c>
      <c r="L530" s="158">
        <v>141.6</v>
      </c>
      <c r="M530" s="158">
        <v>141.6</v>
      </c>
      <c r="N530" s="158">
        <v>141.6</v>
      </c>
      <c r="O530" s="158">
        <v>141.6</v>
      </c>
      <c r="P530" s="158">
        <v>141.6</v>
      </c>
      <c r="Q530" s="158">
        <v>141.6</v>
      </c>
      <c r="R530" s="66"/>
    </row>
    <row r="531" spans="1:18" ht="12.75">
      <c r="A531" s="72" t="s">
        <v>445</v>
      </c>
      <c r="B531" s="72" t="s">
        <v>1452</v>
      </c>
      <c r="C531" s="72" t="s">
        <v>264</v>
      </c>
      <c r="D531" s="72" t="s">
        <v>732</v>
      </c>
      <c r="E531" s="72" t="s">
        <v>746</v>
      </c>
      <c r="F531" s="72"/>
      <c r="G531" s="160">
        <v>2010</v>
      </c>
      <c r="H531" s="158">
        <v>150</v>
      </c>
      <c r="I531" s="158">
        <v>150</v>
      </c>
      <c r="J531" s="158">
        <v>150</v>
      </c>
      <c r="K531" s="158">
        <v>150</v>
      </c>
      <c r="L531" s="158">
        <v>150</v>
      </c>
      <c r="M531" s="158">
        <v>150</v>
      </c>
      <c r="N531" s="158">
        <v>150</v>
      </c>
      <c r="O531" s="158">
        <v>150</v>
      </c>
      <c r="P531" s="158">
        <v>150</v>
      </c>
      <c r="Q531" s="158">
        <v>150</v>
      </c>
      <c r="R531" s="66"/>
    </row>
    <row r="532" spans="1:17" ht="12.75">
      <c r="A532" s="72" t="s">
        <v>101</v>
      </c>
      <c r="B532" s="72" t="s">
        <v>1453</v>
      </c>
      <c r="C532" s="72" t="s">
        <v>79</v>
      </c>
      <c r="D532" s="72" t="s">
        <v>732</v>
      </c>
      <c r="E532" s="72" t="s">
        <v>786</v>
      </c>
      <c r="F532" s="72"/>
      <c r="G532" s="160">
        <v>2010</v>
      </c>
      <c r="H532" s="158">
        <v>28.5</v>
      </c>
      <c r="I532" s="158">
        <v>28.5</v>
      </c>
      <c r="J532" s="158">
        <v>28.5</v>
      </c>
      <c r="K532" s="158">
        <v>28.5</v>
      </c>
      <c r="L532" s="158">
        <v>28.5</v>
      </c>
      <c r="M532" s="158">
        <v>28.5</v>
      </c>
      <c r="N532" s="158">
        <v>28.5</v>
      </c>
      <c r="O532" s="158">
        <v>28.5</v>
      </c>
      <c r="P532" s="158">
        <v>28.5</v>
      </c>
      <c r="Q532" s="158">
        <v>28.5</v>
      </c>
    </row>
    <row r="533" spans="1:17" ht="12.75">
      <c r="A533" s="72" t="s">
        <v>1454</v>
      </c>
      <c r="B533" s="72" t="s">
        <v>1455</v>
      </c>
      <c r="C533" s="72" t="s">
        <v>247</v>
      </c>
      <c r="D533" s="72" t="s">
        <v>732</v>
      </c>
      <c r="E533" s="72" t="s">
        <v>786</v>
      </c>
      <c r="F533" s="72"/>
      <c r="G533" s="160">
        <v>2010</v>
      </c>
      <c r="H533" s="158">
        <v>69.6</v>
      </c>
      <c r="I533" s="158">
        <v>69.6</v>
      </c>
      <c r="J533" s="158">
        <v>69.6</v>
      </c>
      <c r="K533" s="158">
        <v>69.6</v>
      </c>
      <c r="L533" s="158">
        <v>69.6</v>
      </c>
      <c r="M533" s="158">
        <v>69.6</v>
      </c>
      <c r="N533" s="158">
        <v>69.6</v>
      </c>
      <c r="O533" s="158">
        <v>69.6</v>
      </c>
      <c r="P533" s="158">
        <v>69.6</v>
      </c>
      <c r="Q533" s="158">
        <v>69.6</v>
      </c>
    </row>
    <row r="534" spans="1:17" ht="12.75">
      <c r="A534" s="72" t="s">
        <v>105</v>
      </c>
      <c r="B534" s="72" t="s">
        <v>1179</v>
      </c>
      <c r="C534" s="72" t="s">
        <v>186</v>
      </c>
      <c r="D534" s="72" t="s">
        <v>732</v>
      </c>
      <c r="E534" s="72" t="s">
        <v>746</v>
      </c>
      <c r="F534" s="72"/>
      <c r="G534" s="160">
        <v>2010</v>
      </c>
      <c r="H534" s="158">
        <v>141.6</v>
      </c>
      <c r="I534" s="158">
        <v>141.6</v>
      </c>
      <c r="J534" s="158">
        <v>141.6</v>
      </c>
      <c r="K534" s="158">
        <v>141.6</v>
      </c>
      <c r="L534" s="158">
        <v>141.6</v>
      </c>
      <c r="M534" s="158">
        <v>141.6</v>
      </c>
      <c r="N534" s="158">
        <v>141.6</v>
      </c>
      <c r="O534" s="158">
        <v>141.6</v>
      </c>
      <c r="P534" s="158">
        <v>141.6</v>
      </c>
      <c r="Q534" s="158">
        <v>141.6</v>
      </c>
    </row>
    <row r="535" spans="1:17" ht="12.75">
      <c r="A535" s="72" t="s">
        <v>1180</v>
      </c>
      <c r="B535" s="72" t="s">
        <v>1181</v>
      </c>
      <c r="C535" s="72" t="s">
        <v>186</v>
      </c>
      <c r="D535" s="72" t="s">
        <v>732</v>
      </c>
      <c r="E535" s="72" t="s">
        <v>746</v>
      </c>
      <c r="F535" s="72"/>
      <c r="G535" s="160">
        <v>2010</v>
      </c>
      <c r="H535" s="158">
        <v>141.6</v>
      </c>
      <c r="I535" s="158">
        <v>141.6</v>
      </c>
      <c r="J535" s="158">
        <v>141.6</v>
      </c>
      <c r="K535" s="158">
        <v>141.6</v>
      </c>
      <c r="L535" s="158">
        <v>141.6</v>
      </c>
      <c r="M535" s="158">
        <v>141.6</v>
      </c>
      <c r="N535" s="158">
        <v>141.6</v>
      </c>
      <c r="O535" s="158">
        <v>141.6</v>
      </c>
      <c r="P535" s="158">
        <v>141.6</v>
      </c>
      <c r="Q535" s="158">
        <v>141.6</v>
      </c>
    </row>
    <row r="536" spans="1:17" ht="12.75">
      <c r="A536" s="72" t="s">
        <v>1456</v>
      </c>
      <c r="B536" s="72" t="s">
        <v>1457</v>
      </c>
      <c r="C536" s="72" t="s">
        <v>238</v>
      </c>
      <c r="D536" s="72" t="s">
        <v>732</v>
      </c>
      <c r="E536" s="72" t="s">
        <v>746</v>
      </c>
      <c r="F536" s="72"/>
      <c r="G536" s="160">
        <v>2010</v>
      </c>
      <c r="H536" s="158">
        <v>200.1</v>
      </c>
      <c r="I536" s="158">
        <v>200.1</v>
      </c>
      <c r="J536" s="158">
        <v>200.1</v>
      </c>
      <c r="K536" s="158">
        <v>200.1</v>
      </c>
      <c r="L536" s="158">
        <v>200.1</v>
      </c>
      <c r="M536" s="158">
        <v>200.1</v>
      </c>
      <c r="N536" s="158">
        <v>200.1</v>
      </c>
      <c r="O536" s="158">
        <v>200.1</v>
      </c>
      <c r="P536" s="158">
        <v>200.1</v>
      </c>
      <c r="Q536" s="158">
        <v>200.1</v>
      </c>
    </row>
    <row r="537" spans="1:17" ht="12.75">
      <c r="A537" s="72" t="s">
        <v>117</v>
      </c>
      <c r="B537" s="72" t="s">
        <v>1377</v>
      </c>
      <c r="C537" s="72" t="s">
        <v>186</v>
      </c>
      <c r="D537" s="72" t="s">
        <v>732</v>
      </c>
      <c r="E537" s="72" t="s">
        <v>746</v>
      </c>
      <c r="F537" s="72"/>
      <c r="G537" s="160">
        <v>2010</v>
      </c>
      <c r="H537" s="158">
        <v>100.8</v>
      </c>
      <c r="I537" s="158">
        <v>100.8</v>
      </c>
      <c r="J537" s="158">
        <v>100.8</v>
      </c>
      <c r="K537" s="158">
        <v>100.8</v>
      </c>
      <c r="L537" s="158">
        <v>100.8</v>
      </c>
      <c r="M537" s="158">
        <v>100.8</v>
      </c>
      <c r="N537" s="158">
        <v>100.8</v>
      </c>
      <c r="O537" s="158">
        <v>100.8</v>
      </c>
      <c r="P537" s="158">
        <v>100.8</v>
      </c>
      <c r="Q537" s="158">
        <v>100.8</v>
      </c>
    </row>
    <row r="538" spans="1:17" ht="12.75">
      <c r="A538" s="61" t="s">
        <v>602</v>
      </c>
      <c r="B538" s="61"/>
      <c r="C538" s="61"/>
      <c r="D538" s="61"/>
      <c r="E538" s="61"/>
      <c r="F538" s="144"/>
      <c r="G538" s="144"/>
      <c r="H538" s="144">
        <f aca="true" t="shared" si="4" ref="H538:Q538">SUM(H450:H537)</f>
        <v>9451.545</v>
      </c>
      <c r="I538" s="144">
        <f t="shared" si="4"/>
        <v>9451.545</v>
      </c>
      <c r="J538" s="144">
        <f t="shared" si="4"/>
        <v>9451.545</v>
      </c>
      <c r="K538" s="144">
        <f t="shared" si="4"/>
        <v>9451.545</v>
      </c>
      <c r="L538" s="144">
        <f t="shared" si="4"/>
        <v>9451.545</v>
      </c>
      <c r="M538" s="144">
        <f t="shared" si="4"/>
        <v>9451.545</v>
      </c>
      <c r="N538" s="144">
        <f t="shared" si="4"/>
        <v>9451.545</v>
      </c>
      <c r="O538" s="144">
        <f t="shared" si="4"/>
        <v>9451.545</v>
      </c>
      <c r="P538" s="144">
        <f t="shared" si="4"/>
        <v>9451.545</v>
      </c>
      <c r="Q538" s="144">
        <f t="shared" si="4"/>
        <v>9451.545</v>
      </c>
    </row>
    <row r="539" spans="1:15" ht="12.75">
      <c r="A539" s="69"/>
      <c r="B539" s="69"/>
      <c r="C539" s="69"/>
      <c r="D539" s="69"/>
      <c r="E539" s="69"/>
      <c r="F539" s="69"/>
      <c r="G539" s="69"/>
      <c r="H539" s="67"/>
      <c r="I539" s="67"/>
      <c r="J539" s="67"/>
      <c r="K539" s="67"/>
      <c r="L539" s="14"/>
      <c r="M539" s="14"/>
      <c r="N539" s="49"/>
      <c r="O539" s="79"/>
    </row>
    <row r="540" spans="1:17" ht="12.75">
      <c r="A540" s="72" t="s">
        <v>687</v>
      </c>
      <c r="B540" s="72" t="s">
        <v>1251</v>
      </c>
      <c r="C540" s="72" t="s">
        <v>52</v>
      </c>
      <c r="D540" s="72" t="s">
        <v>745</v>
      </c>
      <c r="E540" s="72" t="s">
        <v>756</v>
      </c>
      <c r="F540" s="72"/>
      <c r="G540" s="72"/>
      <c r="H540" s="67">
        <v>12</v>
      </c>
      <c r="I540" s="67">
        <v>12</v>
      </c>
      <c r="J540" s="67">
        <v>12</v>
      </c>
      <c r="K540" s="67">
        <v>12</v>
      </c>
      <c r="L540" s="67">
        <v>12</v>
      </c>
      <c r="M540" s="67">
        <v>12</v>
      </c>
      <c r="N540" s="67">
        <v>12</v>
      </c>
      <c r="O540" s="67">
        <v>12</v>
      </c>
      <c r="P540" s="67">
        <v>12</v>
      </c>
      <c r="Q540" s="67">
        <v>12</v>
      </c>
    </row>
    <row r="541" spans="1:17" ht="12.75">
      <c r="A541" s="72" t="s">
        <v>688</v>
      </c>
      <c r="B541" s="72" t="s">
        <v>1252</v>
      </c>
      <c r="C541" s="72" t="s">
        <v>52</v>
      </c>
      <c r="D541" s="72" t="s">
        <v>745</v>
      </c>
      <c r="E541" s="72" t="s">
        <v>756</v>
      </c>
      <c r="F541" s="72"/>
      <c r="G541" s="72"/>
      <c r="H541" s="67">
        <v>22</v>
      </c>
      <c r="I541" s="67">
        <v>22</v>
      </c>
      <c r="J541" s="67">
        <v>22</v>
      </c>
      <c r="K541" s="67">
        <v>22</v>
      </c>
      <c r="L541" s="67">
        <v>22</v>
      </c>
      <c r="M541" s="67">
        <v>22</v>
      </c>
      <c r="N541" s="67">
        <v>22</v>
      </c>
      <c r="O541" s="67">
        <v>22</v>
      </c>
      <c r="P541" s="67">
        <v>22</v>
      </c>
      <c r="Q541" s="67">
        <v>22</v>
      </c>
    </row>
    <row r="542" spans="1:17" ht="12.75">
      <c r="A542" s="72" t="s">
        <v>689</v>
      </c>
      <c r="B542" s="72" t="s">
        <v>1253</v>
      </c>
      <c r="C542" s="72" t="s">
        <v>52</v>
      </c>
      <c r="D542" s="72" t="s">
        <v>745</v>
      </c>
      <c r="E542" s="72" t="s">
        <v>756</v>
      </c>
      <c r="F542" s="72"/>
      <c r="G542" s="72"/>
      <c r="H542" s="67">
        <v>25</v>
      </c>
      <c r="I542" s="67">
        <v>25</v>
      </c>
      <c r="J542" s="67">
        <v>25</v>
      </c>
      <c r="K542" s="67">
        <v>25</v>
      </c>
      <c r="L542" s="67">
        <v>25</v>
      </c>
      <c r="M542" s="67">
        <v>25</v>
      </c>
      <c r="N542" s="67">
        <v>25</v>
      </c>
      <c r="O542" s="67">
        <v>25</v>
      </c>
      <c r="P542" s="67">
        <v>25</v>
      </c>
      <c r="Q542" s="67">
        <v>25</v>
      </c>
    </row>
    <row r="543" spans="1:17" ht="12.75">
      <c r="A543" s="72" t="s">
        <v>690</v>
      </c>
      <c r="B543" s="72" t="s">
        <v>1254</v>
      </c>
      <c r="C543" s="72" t="s">
        <v>52</v>
      </c>
      <c r="D543" s="72" t="s">
        <v>745</v>
      </c>
      <c r="E543" s="72" t="s">
        <v>756</v>
      </c>
      <c r="F543" s="72"/>
      <c r="G543" s="72"/>
      <c r="H543" s="67">
        <v>50</v>
      </c>
      <c r="I543" s="67">
        <v>50</v>
      </c>
      <c r="J543" s="67">
        <v>50</v>
      </c>
      <c r="K543" s="67">
        <v>50</v>
      </c>
      <c r="L543" s="67">
        <v>50</v>
      </c>
      <c r="M543" s="67">
        <v>50</v>
      </c>
      <c r="N543" s="67">
        <v>50</v>
      </c>
      <c r="O543" s="67">
        <v>50</v>
      </c>
      <c r="P543" s="67">
        <v>50</v>
      </c>
      <c r="Q543" s="67">
        <v>50</v>
      </c>
    </row>
    <row r="544" spans="1:17" ht="12.75">
      <c r="A544" s="72" t="s">
        <v>750</v>
      </c>
      <c r="B544" s="72" t="s">
        <v>751</v>
      </c>
      <c r="C544" s="157" t="s">
        <v>164</v>
      </c>
      <c r="D544" s="157" t="s">
        <v>731</v>
      </c>
      <c r="E544" s="157" t="s">
        <v>172</v>
      </c>
      <c r="F544" s="157"/>
      <c r="G544" s="157"/>
      <c r="H544" s="158">
        <v>138</v>
      </c>
      <c r="I544" s="158">
        <v>138</v>
      </c>
      <c r="J544" s="158">
        <v>138</v>
      </c>
      <c r="K544" s="158">
        <v>138</v>
      </c>
      <c r="L544" s="158">
        <v>138</v>
      </c>
      <c r="M544" s="158">
        <v>138</v>
      </c>
      <c r="N544" s="158">
        <v>138</v>
      </c>
      <c r="O544" s="158">
        <v>138</v>
      </c>
      <c r="P544" s="158">
        <v>138</v>
      </c>
      <c r="Q544" s="158">
        <v>138</v>
      </c>
    </row>
    <row r="545" spans="1:17" ht="12.75">
      <c r="A545" s="72" t="s">
        <v>378</v>
      </c>
      <c r="B545" s="72" t="s">
        <v>1255</v>
      </c>
      <c r="C545" s="72" t="s">
        <v>80</v>
      </c>
      <c r="D545" s="72" t="s">
        <v>745</v>
      </c>
      <c r="E545" s="72" t="s">
        <v>756</v>
      </c>
      <c r="F545" s="72"/>
      <c r="G545" s="72"/>
      <c r="H545" s="158">
        <v>37</v>
      </c>
      <c r="I545" s="158">
        <v>37</v>
      </c>
      <c r="J545" s="158">
        <v>37</v>
      </c>
      <c r="K545" s="158">
        <v>37</v>
      </c>
      <c r="L545" s="158">
        <v>37</v>
      </c>
      <c r="M545" s="158">
        <v>37</v>
      </c>
      <c r="N545" s="158">
        <v>37</v>
      </c>
      <c r="O545" s="158">
        <v>37</v>
      </c>
      <c r="P545" s="158">
        <v>37</v>
      </c>
      <c r="Q545" s="158">
        <v>37</v>
      </c>
    </row>
    <row r="546" spans="1:17" ht="12.75">
      <c r="A546" s="72" t="s">
        <v>460</v>
      </c>
      <c r="B546" s="72" t="s">
        <v>917</v>
      </c>
      <c r="C546" s="157" t="s">
        <v>47</v>
      </c>
      <c r="D546" s="157" t="s">
        <v>745</v>
      </c>
      <c r="E546" s="157" t="s">
        <v>746</v>
      </c>
      <c r="F546" s="157"/>
      <c r="G546" s="157"/>
      <c r="H546" s="158">
        <v>56</v>
      </c>
      <c r="I546" s="158">
        <v>56</v>
      </c>
      <c r="J546" s="158">
        <v>56</v>
      </c>
      <c r="K546" s="158">
        <v>56</v>
      </c>
      <c r="L546" s="158">
        <v>56</v>
      </c>
      <c r="M546" s="158">
        <v>56</v>
      </c>
      <c r="N546" s="158">
        <v>56</v>
      </c>
      <c r="O546" s="158">
        <v>56</v>
      </c>
      <c r="P546" s="158">
        <v>56</v>
      </c>
      <c r="Q546" s="158">
        <v>56</v>
      </c>
    </row>
    <row r="547" spans="1:17" ht="13.5" customHeight="1">
      <c r="A547" s="72" t="s">
        <v>616</v>
      </c>
      <c r="B547" s="72" t="s">
        <v>918</v>
      </c>
      <c r="C547" s="157" t="s">
        <v>47</v>
      </c>
      <c r="D547" s="157" t="s">
        <v>745</v>
      </c>
      <c r="E547" s="157" t="s">
        <v>746</v>
      </c>
      <c r="F547" s="157"/>
      <c r="G547" s="157"/>
      <c r="H547" s="158">
        <v>88</v>
      </c>
      <c r="I547" s="158">
        <v>88</v>
      </c>
      <c r="J547" s="158">
        <v>88</v>
      </c>
      <c r="K547" s="158">
        <v>88</v>
      </c>
      <c r="L547" s="158">
        <v>88</v>
      </c>
      <c r="M547" s="158">
        <v>88</v>
      </c>
      <c r="N547" s="158">
        <v>88</v>
      </c>
      <c r="O547" s="158">
        <v>88</v>
      </c>
      <c r="P547" s="158">
        <v>88</v>
      </c>
      <c r="Q547" s="158">
        <v>88</v>
      </c>
    </row>
    <row r="548" spans="1:17" ht="12.75">
      <c r="A548" s="72" t="s">
        <v>490</v>
      </c>
      <c r="B548" s="72" t="s">
        <v>962</v>
      </c>
      <c r="C548" s="72" t="s">
        <v>225</v>
      </c>
      <c r="D548" s="72" t="s">
        <v>745</v>
      </c>
      <c r="E548" s="72" t="s">
        <v>756</v>
      </c>
      <c r="F548" s="72"/>
      <c r="G548" s="72"/>
      <c r="H548" s="158">
        <v>18</v>
      </c>
      <c r="I548" s="158">
        <v>18</v>
      </c>
      <c r="J548" s="158">
        <v>18</v>
      </c>
      <c r="K548" s="158">
        <v>18</v>
      </c>
      <c r="L548" s="158">
        <v>18</v>
      </c>
      <c r="M548" s="158">
        <v>18</v>
      </c>
      <c r="N548" s="158">
        <v>18</v>
      </c>
      <c r="O548" s="158">
        <v>18</v>
      </c>
      <c r="P548" s="158">
        <v>18</v>
      </c>
      <c r="Q548" s="158">
        <v>18</v>
      </c>
    </row>
    <row r="549" spans="1:17" ht="15" customHeight="1">
      <c r="A549" s="72" t="s">
        <v>491</v>
      </c>
      <c r="B549" s="72" t="s">
        <v>963</v>
      </c>
      <c r="C549" s="72" t="s">
        <v>225</v>
      </c>
      <c r="D549" s="72" t="s">
        <v>745</v>
      </c>
      <c r="E549" s="72" t="s">
        <v>756</v>
      </c>
      <c r="F549" s="72"/>
      <c r="G549" s="72"/>
      <c r="H549" s="158">
        <v>18</v>
      </c>
      <c r="I549" s="158">
        <v>18</v>
      </c>
      <c r="J549" s="158">
        <v>18</v>
      </c>
      <c r="K549" s="158">
        <v>18</v>
      </c>
      <c r="L549" s="158">
        <v>18</v>
      </c>
      <c r="M549" s="158">
        <v>18</v>
      </c>
      <c r="N549" s="158">
        <v>18</v>
      </c>
      <c r="O549" s="158">
        <v>18</v>
      </c>
      <c r="P549" s="158">
        <v>18</v>
      </c>
      <c r="Q549" s="158">
        <v>18</v>
      </c>
    </row>
    <row r="550" spans="1:17" ht="15" customHeight="1">
      <c r="A550" s="72" t="s">
        <v>492</v>
      </c>
      <c r="B550" s="72" t="s">
        <v>964</v>
      </c>
      <c r="C550" s="72" t="s">
        <v>225</v>
      </c>
      <c r="D550" s="72" t="s">
        <v>745</v>
      </c>
      <c r="E550" s="72" t="s">
        <v>756</v>
      </c>
      <c r="F550" s="72"/>
      <c r="G550" s="72"/>
      <c r="H550" s="158">
        <v>39</v>
      </c>
      <c r="I550" s="158">
        <v>39</v>
      </c>
      <c r="J550" s="158">
        <v>39</v>
      </c>
      <c r="K550" s="158">
        <v>39</v>
      </c>
      <c r="L550" s="158">
        <v>39</v>
      </c>
      <c r="M550" s="158">
        <v>39</v>
      </c>
      <c r="N550" s="158">
        <v>39</v>
      </c>
      <c r="O550" s="158">
        <v>39</v>
      </c>
      <c r="P550" s="158">
        <v>39</v>
      </c>
      <c r="Q550" s="158">
        <v>39</v>
      </c>
    </row>
    <row r="551" spans="1:17" ht="12.75">
      <c r="A551" s="72" t="s">
        <v>281</v>
      </c>
      <c r="B551" s="72" t="s">
        <v>1141</v>
      </c>
      <c r="C551" s="72" t="s">
        <v>262</v>
      </c>
      <c r="D551" s="72" t="s">
        <v>745</v>
      </c>
      <c r="E551" s="72" t="s">
        <v>786</v>
      </c>
      <c r="F551" s="72"/>
      <c r="G551" s="72"/>
      <c r="H551" s="158">
        <v>515</v>
      </c>
      <c r="I551" s="158">
        <v>515</v>
      </c>
      <c r="J551" s="158">
        <v>515</v>
      </c>
      <c r="K551" s="158">
        <v>515</v>
      </c>
      <c r="L551" s="158">
        <v>515</v>
      </c>
      <c r="M551" s="158">
        <v>515</v>
      </c>
      <c r="N551" s="158">
        <v>515</v>
      </c>
      <c r="O551" s="158">
        <v>515</v>
      </c>
      <c r="P551" s="158">
        <v>515</v>
      </c>
      <c r="Q551" s="158">
        <v>515</v>
      </c>
    </row>
    <row r="552" spans="1:17" ht="12.75">
      <c r="A552" s="72" t="s">
        <v>1043</v>
      </c>
      <c r="B552" s="72" t="s">
        <v>1044</v>
      </c>
      <c r="C552" s="72" t="s">
        <v>164</v>
      </c>
      <c r="D552" s="72" t="s">
        <v>745</v>
      </c>
      <c r="E552" s="72" t="s">
        <v>172</v>
      </c>
      <c r="F552" s="72"/>
      <c r="G552" s="72"/>
      <c r="H552" s="158">
        <v>174</v>
      </c>
      <c r="I552" s="158">
        <v>174</v>
      </c>
      <c r="J552" s="158">
        <v>174</v>
      </c>
      <c r="K552" s="158">
        <v>174</v>
      </c>
      <c r="L552" s="158">
        <v>174</v>
      </c>
      <c r="M552" s="158">
        <v>174</v>
      </c>
      <c r="N552" s="158">
        <v>174</v>
      </c>
      <c r="O552" s="158">
        <v>174</v>
      </c>
      <c r="P552" s="158">
        <v>174</v>
      </c>
      <c r="Q552" s="158">
        <v>174</v>
      </c>
    </row>
    <row r="553" spans="1:17" ht="12.75">
      <c r="A553" s="72" t="s">
        <v>1045</v>
      </c>
      <c r="B553" s="72" t="s">
        <v>1046</v>
      </c>
      <c r="C553" s="72" t="s">
        <v>164</v>
      </c>
      <c r="D553" s="72" t="s">
        <v>745</v>
      </c>
      <c r="E553" s="72" t="s">
        <v>172</v>
      </c>
      <c r="F553" s="72"/>
      <c r="G553" s="72"/>
      <c r="H553" s="158">
        <v>174</v>
      </c>
      <c r="I553" s="158">
        <v>174</v>
      </c>
      <c r="J553" s="158">
        <v>174</v>
      </c>
      <c r="K553" s="158">
        <v>174</v>
      </c>
      <c r="L553" s="158">
        <v>174</v>
      </c>
      <c r="M553" s="158">
        <v>174</v>
      </c>
      <c r="N553" s="158">
        <v>174</v>
      </c>
      <c r="O553" s="158">
        <v>174</v>
      </c>
      <c r="P553" s="158">
        <v>174</v>
      </c>
      <c r="Q553" s="158">
        <v>174</v>
      </c>
    </row>
    <row r="554" spans="1:17" ht="12.75">
      <c r="A554" s="72" t="s">
        <v>545</v>
      </c>
      <c r="B554" s="157" t="s">
        <v>1072</v>
      </c>
      <c r="C554" s="157" t="s">
        <v>83</v>
      </c>
      <c r="D554" s="72" t="s">
        <v>745</v>
      </c>
      <c r="E554" s="157" t="s">
        <v>756</v>
      </c>
      <c r="F554" s="157"/>
      <c r="G554" s="157"/>
      <c r="H554" s="158">
        <v>61</v>
      </c>
      <c r="I554" s="158">
        <v>61</v>
      </c>
      <c r="J554" s="158">
        <v>61</v>
      </c>
      <c r="K554" s="158">
        <v>61</v>
      </c>
      <c r="L554" s="158">
        <v>61</v>
      </c>
      <c r="M554" s="158">
        <v>61</v>
      </c>
      <c r="N554" s="158">
        <v>61</v>
      </c>
      <c r="O554" s="158">
        <v>61</v>
      </c>
      <c r="P554" s="158">
        <v>61</v>
      </c>
      <c r="Q554" s="158">
        <v>61</v>
      </c>
    </row>
    <row r="555" spans="1:17" ht="12.75">
      <c r="A555" s="72" t="s">
        <v>546</v>
      </c>
      <c r="B555" s="157" t="s">
        <v>1073</v>
      </c>
      <c r="C555" s="157" t="s">
        <v>83</v>
      </c>
      <c r="D555" s="72" t="s">
        <v>745</v>
      </c>
      <c r="E555" s="157" t="s">
        <v>756</v>
      </c>
      <c r="F555" s="157"/>
      <c r="G555" s="157"/>
      <c r="H555" s="158">
        <v>61</v>
      </c>
      <c r="I555" s="158">
        <v>61</v>
      </c>
      <c r="J555" s="158">
        <v>61</v>
      </c>
      <c r="K555" s="158">
        <v>61</v>
      </c>
      <c r="L555" s="158">
        <v>61</v>
      </c>
      <c r="M555" s="158">
        <v>61</v>
      </c>
      <c r="N555" s="158">
        <v>61</v>
      </c>
      <c r="O555" s="158">
        <v>61</v>
      </c>
      <c r="P555" s="158">
        <v>61</v>
      </c>
      <c r="Q555" s="158">
        <v>61</v>
      </c>
    </row>
    <row r="556" spans="1:17" ht="12.75">
      <c r="A556" s="72" t="s">
        <v>654</v>
      </c>
      <c r="B556" s="157" t="s">
        <v>1107</v>
      </c>
      <c r="C556" s="157" t="s">
        <v>367</v>
      </c>
      <c r="D556" s="72" t="s">
        <v>745</v>
      </c>
      <c r="E556" s="157" t="s">
        <v>756</v>
      </c>
      <c r="F556" s="157"/>
      <c r="G556" s="157"/>
      <c r="H556" s="158">
        <v>174</v>
      </c>
      <c r="I556" s="158">
        <v>174</v>
      </c>
      <c r="J556" s="158">
        <v>174</v>
      </c>
      <c r="K556" s="158">
        <v>174</v>
      </c>
      <c r="L556" s="158">
        <v>174</v>
      </c>
      <c r="M556" s="158">
        <v>174</v>
      </c>
      <c r="N556" s="158">
        <v>174</v>
      </c>
      <c r="O556" s="158">
        <v>174</v>
      </c>
      <c r="P556" s="158">
        <v>174</v>
      </c>
      <c r="Q556" s="158">
        <v>174</v>
      </c>
    </row>
    <row r="557" spans="1:18" s="72" customFormat="1" ht="12.75">
      <c r="A557" s="72" t="s">
        <v>618</v>
      </c>
      <c r="B557" s="157" t="s">
        <v>1108</v>
      </c>
      <c r="C557" s="157" t="s">
        <v>367</v>
      </c>
      <c r="D557" s="72" t="s">
        <v>745</v>
      </c>
      <c r="E557" s="157" t="s">
        <v>756</v>
      </c>
      <c r="F557" s="157"/>
      <c r="G557" s="157"/>
      <c r="H557" s="158">
        <v>520</v>
      </c>
      <c r="I557" s="158">
        <v>520</v>
      </c>
      <c r="J557" s="158">
        <v>520</v>
      </c>
      <c r="K557" s="158">
        <v>520</v>
      </c>
      <c r="L557" s="158">
        <v>520</v>
      </c>
      <c r="M557" s="158">
        <v>520</v>
      </c>
      <c r="N557" s="158">
        <v>520</v>
      </c>
      <c r="O557" s="158">
        <v>520</v>
      </c>
      <c r="P557" s="158">
        <v>520</v>
      </c>
      <c r="Q557" s="158">
        <v>520</v>
      </c>
      <c r="R557"/>
    </row>
    <row r="558" spans="1:18" s="72" customFormat="1" ht="12.75">
      <c r="A558" s="72" t="s">
        <v>619</v>
      </c>
      <c r="B558" s="157" t="s">
        <v>1109</v>
      </c>
      <c r="C558" s="157" t="s">
        <v>367</v>
      </c>
      <c r="D558" s="72" t="s">
        <v>745</v>
      </c>
      <c r="E558" s="157" t="s">
        <v>756</v>
      </c>
      <c r="F558" s="157"/>
      <c r="G558" s="157"/>
      <c r="H558" s="158">
        <v>375</v>
      </c>
      <c r="I558" s="158">
        <v>375</v>
      </c>
      <c r="J558" s="158">
        <v>375</v>
      </c>
      <c r="K558" s="158">
        <v>375</v>
      </c>
      <c r="L558" s="158">
        <v>375</v>
      </c>
      <c r="M558" s="158">
        <v>375</v>
      </c>
      <c r="N558" s="158">
        <v>375</v>
      </c>
      <c r="O558" s="158">
        <v>375</v>
      </c>
      <c r="P558" s="158">
        <v>375</v>
      </c>
      <c r="Q558" s="158">
        <v>375</v>
      </c>
      <c r="R558"/>
    </row>
    <row r="559" spans="1:19" ht="12.75">
      <c r="A559" s="61" t="s">
        <v>1256</v>
      </c>
      <c r="B559" s="61"/>
      <c r="C559" s="61"/>
      <c r="D559" s="61"/>
      <c r="E559" s="61"/>
      <c r="F559" s="61"/>
      <c r="G559" s="61"/>
      <c r="H559" s="75">
        <f>SUM(H540:H558)</f>
        <v>2557</v>
      </c>
      <c r="I559" s="75">
        <f>SUM(I540:I558)</f>
        <v>2557</v>
      </c>
      <c r="J559" s="75">
        <f aca="true" t="shared" si="5" ref="J559:Q559">SUM(J540:J558)</f>
        <v>2557</v>
      </c>
      <c r="K559" s="75">
        <f t="shared" si="5"/>
        <v>2557</v>
      </c>
      <c r="L559" s="75">
        <f t="shared" si="5"/>
        <v>2557</v>
      </c>
      <c r="M559" s="75">
        <f t="shared" si="5"/>
        <v>2557</v>
      </c>
      <c r="N559" s="75">
        <f t="shared" si="5"/>
        <v>2557</v>
      </c>
      <c r="O559" s="75">
        <f t="shared" si="5"/>
        <v>2557</v>
      </c>
      <c r="P559" s="75">
        <f t="shared" si="5"/>
        <v>2557</v>
      </c>
      <c r="Q559" s="75">
        <f t="shared" si="5"/>
        <v>2557</v>
      </c>
      <c r="R559" s="75"/>
      <c r="S559" s="75"/>
    </row>
    <row r="560" spans="1:15" ht="12.75">
      <c r="A560" s="70"/>
      <c r="B560" s="70"/>
      <c r="C560" s="70"/>
      <c r="D560" s="70"/>
      <c r="E560" s="70"/>
      <c r="F560" s="70"/>
      <c r="G560" s="70"/>
      <c r="H560" s="71"/>
      <c r="I560" s="70"/>
      <c r="J560" s="70"/>
      <c r="K560" s="70"/>
      <c r="L560" s="14"/>
      <c r="M560" s="14"/>
      <c r="N560" s="49"/>
      <c r="O560" s="79"/>
    </row>
    <row r="561" spans="1:17" ht="12.75">
      <c r="A561" t="s">
        <v>700</v>
      </c>
      <c r="B561" t="s">
        <v>1248</v>
      </c>
      <c r="C561" t="s">
        <v>220</v>
      </c>
      <c r="D561" t="s">
        <v>727</v>
      </c>
      <c r="F561" s="177"/>
      <c r="G561" s="177"/>
      <c r="H561" s="181">
        <v>0</v>
      </c>
      <c r="I561" s="181">
        <v>100</v>
      </c>
      <c r="J561" s="181">
        <v>100</v>
      </c>
      <c r="K561" s="181">
        <v>100</v>
      </c>
      <c r="L561" s="181">
        <v>100</v>
      </c>
      <c r="M561" s="181">
        <v>100</v>
      </c>
      <c r="N561" s="181">
        <v>100</v>
      </c>
      <c r="O561" s="181">
        <v>100</v>
      </c>
      <c r="P561" s="181">
        <v>100</v>
      </c>
      <c r="Q561" s="181">
        <v>100</v>
      </c>
    </row>
    <row r="562" spans="1:17" ht="12.75">
      <c r="A562" t="s">
        <v>651</v>
      </c>
      <c r="B562" t="s">
        <v>1249</v>
      </c>
      <c r="C562" t="s">
        <v>1250</v>
      </c>
      <c r="D562" t="s">
        <v>728</v>
      </c>
      <c r="F562" s="177"/>
      <c r="G562" s="177"/>
      <c r="H562" s="181">
        <v>0</v>
      </c>
      <c r="I562" s="181">
        <v>925</v>
      </c>
      <c r="J562" s="181">
        <v>925</v>
      </c>
      <c r="K562" s="181">
        <v>925</v>
      </c>
      <c r="L562" s="181">
        <v>925</v>
      </c>
      <c r="M562" s="181">
        <v>925</v>
      </c>
      <c r="N562" s="181">
        <v>925</v>
      </c>
      <c r="O562" s="181">
        <v>925</v>
      </c>
      <c r="P562" s="181">
        <v>925</v>
      </c>
      <c r="Q562" s="181">
        <v>925</v>
      </c>
    </row>
    <row r="563" spans="1:17" ht="12.75">
      <c r="A563" t="s">
        <v>1245</v>
      </c>
      <c r="B563" t="s">
        <v>1246</v>
      </c>
      <c r="C563" t="s">
        <v>59</v>
      </c>
      <c r="D563" t="s">
        <v>728</v>
      </c>
      <c r="F563" s="177"/>
      <c r="G563" s="177"/>
      <c r="H563" s="181">
        <v>260</v>
      </c>
      <c r="I563" s="181">
        <v>260</v>
      </c>
      <c r="J563" s="181">
        <v>260</v>
      </c>
      <c r="K563" s="181">
        <v>260</v>
      </c>
      <c r="L563" s="181">
        <v>260</v>
      </c>
      <c r="M563" s="181">
        <v>260</v>
      </c>
      <c r="N563" s="181">
        <v>260</v>
      </c>
      <c r="O563" s="181">
        <v>260</v>
      </c>
      <c r="P563" s="181">
        <v>260</v>
      </c>
      <c r="Q563" s="181">
        <v>260</v>
      </c>
    </row>
    <row r="564" spans="1:17" ht="12.75">
      <c r="A564" t="s">
        <v>444</v>
      </c>
      <c r="B564" t="s">
        <v>1290</v>
      </c>
      <c r="C564" t="s">
        <v>156</v>
      </c>
      <c r="D564" t="s">
        <v>728</v>
      </c>
      <c r="F564" s="177"/>
      <c r="G564" s="177"/>
      <c r="H564" s="181">
        <v>0</v>
      </c>
      <c r="I564" s="181">
        <v>0</v>
      </c>
      <c r="J564" s="181">
        <v>0</v>
      </c>
      <c r="K564" s="181">
        <v>0</v>
      </c>
      <c r="L564" s="181">
        <v>0</v>
      </c>
      <c r="M564" s="181">
        <v>0</v>
      </c>
      <c r="N564" s="181">
        <v>660</v>
      </c>
      <c r="O564" s="181">
        <v>660</v>
      </c>
      <c r="P564" s="181">
        <v>660</v>
      </c>
      <c r="Q564" s="181">
        <v>660</v>
      </c>
    </row>
    <row r="565" spans="1:17" ht="12.75">
      <c r="A565" t="s">
        <v>1470</v>
      </c>
      <c r="B565" t="s">
        <v>1471</v>
      </c>
      <c r="C565" t="s">
        <v>46</v>
      </c>
      <c r="D565" t="s">
        <v>745</v>
      </c>
      <c r="F565" s="177"/>
      <c r="G565" s="177"/>
      <c r="H565" s="181">
        <v>0</v>
      </c>
      <c r="I565" s="181">
        <v>0</v>
      </c>
      <c r="J565" s="181">
        <v>0</v>
      </c>
      <c r="K565" s="181">
        <v>0</v>
      </c>
      <c r="L565" s="181">
        <v>780</v>
      </c>
      <c r="M565" s="181">
        <v>780</v>
      </c>
      <c r="N565" s="181">
        <v>780</v>
      </c>
      <c r="O565" s="181">
        <v>780</v>
      </c>
      <c r="P565" s="181">
        <v>780</v>
      </c>
      <c r="Q565" s="181">
        <v>780</v>
      </c>
    </row>
    <row r="566" spans="1:17" ht="12.75">
      <c r="A566" t="s">
        <v>1470</v>
      </c>
      <c r="B566" t="s">
        <v>1472</v>
      </c>
      <c r="C566" t="s">
        <v>46</v>
      </c>
      <c r="D566" t="s">
        <v>745</v>
      </c>
      <c r="F566" s="177"/>
      <c r="G566" s="177"/>
      <c r="H566" s="181">
        <v>0</v>
      </c>
      <c r="I566" s="181">
        <v>0</v>
      </c>
      <c r="J566" s="181">
        <v>0</v>
      </c>
      <c r="K566" s="181">
        <v>780</v>
      </c>
      <c r="L566" s="181">
        <v>780</v>
      </c>
      <c r="M566" s="181">
        <v>780</v>
      </c>
      <c r="N566" s="181">
        <v>780</v>
      </c>
      <c r="O566" s="181">
        <v>780</v>
      </c>
      <c r="P566" s="181">
        <v>780</v>
      </c>
      <c r="Q566" s="181">
        <v>780</v>
      </c>
    </row>
    <row r="567" spans="1:17" ht="12.75">
      <c r="A567" t="s">
        <v>701</v>
      </c>
      <c r="B567" t="s">
        <v>1247</v>
      </c>
      <c r="C567" t="s">
        <v>176</v>
      </c>
      <c r="D567" t="s">
        <v>745</v>
      </c>
      <c r="F567" s="177"/>
      <c r="G567" s="177"/>
      <c r="H567" s="181">
        <v>565</v>
      </c>
      <c r="I567" s="181">
        <v>565</v>
      </c>
      <c r="J567" s="181">
        <v>565</v>
      </c>
      <c r="K567" s="181">
        <v>565</v>
      </c>
      <c r="L567" s="181">
        <v>565</v>
      </c>
      <c r="M567" s="181">
        <v>565</v>
      </c>
      <c r="N567" s="181">
        <v>565</v>
      </c>
      <c r="O567" s="181">
        <v>565</v>
      </c>
      <c r="P567" s="181">
        <v>565</v>
      </c>
      <c r="Q567" s="181">
        <v>565</v>
      </c>
    </row>
    <row r="568" spans="1:17" ht="12.75">
      <c r="A568" t="s">
        <v>441</v>
      </c>
      <c r="B568" t="s">
        <v>1289</v>
      </c>
      <c r="C568" t="s">
        <v>164</v>
      </c>
      <c r="D568" t="s">
        <v>745</v>
      </c>
      <c r="F568" s="177"/>
      <c r="G568" s="177"/>
      <c r="H568" s="181">
        <v>0</v>
      </c>
      <c r="I568" s="181">
        <v>0</v>
      </c>
      <c r="J568" s="181">
        <v>0</v>
      </c>
      <c r="K568" s="181">
        <v>0</v>
      </c>
      <c r="L568" s="181">
        <v>1380</v>
      </c>
      <c r="M568" s="181">
        <v>1380</v>
      </c>
      <c r="N568" s="181">
        <v>1380</v>
      </c>
      <c r="O568" s="181">
        <v>1380</v>
      </c>
      <c r="P568" s="181">
        <v>1380</v>
      </c>
      <c r="Q568" s="181">
        <v>1380</v>
      </c>
    </row>
    <row r="569" spans="1:17" ht="12.75">
      <c r="A569" t="s">
        <v>443</v>
      </c>
      <c r="B569" t="s">
        <v>1473</v>
      </c>
      <c r="C569" t="s">
        <v>223</v>
      </c>
      <c r="D569" t="s">
        <v>731</v>
      </c>
      <c r="F569" s="177"/>
      <c r="G569" s="177"/>
      <c r="H569" s="181">
        <v>0</v>
      </c>
      <c r="I569" s="181">
        <v>0</v>
      </c>
      <c r="J569" s="181">
        <v>0</v>
      </c>
      <c r="K569" s="181">
        <v>0</v>
      </c>
      <c r="L569" s="181">
        <v>620</v>
      </c>
      <c r="M569" s="181">
        <v>620</v>
      </c>
      <c r="N569" s="181">
        <v>620</v>
      </c>
      <c r="O569" s="181">
        <v>620</v>
      </c>
      <c r="P569" s="181">
        <v>620</v>
      </c>
      <c r="Q569" s="181">
        <v>620</v>
      </c>
    </row>
    <row r="570" spans="1:17" ht="12.75">
      <c r="A570" t="s">
        <v>443</v>
      </c>
      <c r="B570" t="s">
        <v>1474</v>
      </c>
      <c r="C570" t="s">
        <v>223</v>
      </c>
      <c r="D570" t="s">
        <v>731</v>
      </c>
      <c r="F570" s="177"/>
      <c r="G570" s="177"/>
      <c r="H570" s="181">
        <v>0</v>
      </c>
      <c r="I570" s="181">
        <v>0</v>
      </c>
      <c r="J570" s="181">
        <v>0</v>
      </c>
      <c r="K570" s="181">
        <v>0</v>
      </c>
      <c r="L570" s="181">
        <v>0</v>
      </c>
      <c r="M570" s="181">
        <v>620</v>
      </c>
      <c r="N570" s="181">
        <v>620</v>
      </c>
      <c r="O570" s="181">
        <v>620</v>
      </c>
      <c r="P570" s="181">
        <v>620</v>
      </c>
      <c r="Q570" s="181">
        <v>620</v>
      </c>
    </row>
    <row r="571" spans="1:17" s="72" customFormat="1" ht="12.75">
      <c r="A571" s="69" t="s">
        <v>1499</v>
      </c>
      <c r="B571" s="69" t="s">
        <v>1500</v>
      </c>
      <c r="C571" s="69" t="s">
        <v>255</v>
      </c>
      <c r="D571" s="69" t="s">
        <v>1277</v>
      </c>
      <c r="E571" s="69"/>
      <c r="F571" s="69"/>
      <c r="G571" s="69"/>
      <c r="H571" s="179">
        <v>0</v>
      </c>
      <c r="I571" s="180">
        <v>60</v>
      </c>
      <c r="J571" s="180">
        <v>60</v>
      </c>
      <c r="K571" s="180">
        <v>60</v>
      </c>
      <c r="L571" s="180">
        <v>60</v>
      </c>
      <c r="M571" s="180">
        <v>60</v>
      </c>
      <c r="N571" s="180">
        <v>60</v>
      </c>
      <c r="O571" s="180">
        <v>60</v>
      </c>
      <c r="P571" s="180">
        <v>60</v>
      </c>
      <c r="Q571" s="180">
        <v>60</v>
      </c>
    </row>
    <row r="572" spans="1:17" ht="12.75">
      <c r="A572" t="s">
        <v>1475</v>
      </c>
      <c r="B572" t="s">
        <v>1476</v>
      </c>
      <c r="C572" t="s">
        <v>255</v>
      </c>
      <c r="D572" t="s">
        <v>1277</v>
      </c>
      <c r="F572" s="177"/>
      <c r="G572" s="177"/>
      <c r="H572" s="181">
        <v>0</v>
      </c>
      <c r="I572" s="181">
        <v>30</v>
      </c>
      <c r="J572" s="181">
        <v>30</v>
      </c>
      <c r="K572" s="181">
        <v>30</v>
      </c>
      <c r="L572" s="181">
        <v>30</v>
      </c>
      <c r="M572" s="181">
        <v>30</v>
      </c>
      <c r="N572" s="181">
        <v>30</v>
      </c>
      <c r="O572" s="181">
        <v>30</v>
      </c>
      <c r="P572" s="181">
        <v>30</v>
      </c>
      <c r="Q572" s="181">
        <v>30</v>
      </c>
    </row>
    <row r="573" spans="1:17" ht="12.75">
      <c r="A573" s="61" t="s">
        <v>660</v>
      </c>
      <c r="B573" s="61"/>
      <c r="E573" s="61"/>
      <c r="F573" s="61"/>
      <c r="G573" s="61"/>
      <c r="H573" s="182">
        <f>SUM(H561:H572)</f>
        <v>825</v>
      </c>
      <c r="I573" s="182">
        <f aca="true" t="shared" si="6" ref="I573:Q573">SUM(I561:I572)</f>
        <v>1940</v>
      </c>
      <c r="J573" s="182">
        <f t="shared" si="6"/>
        <v>1940</v>
      </c>
      <c r="K573" s="182">
        <f t="shared" si="6"/>
        <v>2720</v>
      </c>
      <c r="L573" s="182">
        <f t="shared" si="6"/>
        <v>5500</v>
      </c>
      <c r="M573" s="182">
        <f t="shared" si="6"/>
        <v>6120</v>
      </c>
      <c r="N573" s="182">
        <f t="shared" si="6"/>
        <v>6780</v>
      </c>
      <c r="O573" s="182">
        <f t="shared" si="6"/>
        <v>6780</v>
      </c>
      <c r="P573" s="182">
        <f t="shared" si="6"/>
        <v>6780</v>
      </c>
      <c r="Q573" s="182">
        <f t="shared" si="6"/>
        <v>6780</v>
      </c>
    </row>
    <row r="574" spans="1:17" ht="12.75">
      <c r="A574" s="69"/>
      <c r="B574" s="69"/>
      <c r="E574" s="69"/>
      <c r="F574" s="69"/>
      <c r="G574" s="69"/>
      <c r="H574" s="183"/>
      <c r="I574" s="183"/>
      <c r="J574" s="183"/>
      <c r="K574" s="183"/>
      <c r="L574" s="183"/>
      <c r="M574" s="183"/>
      <c r="N574" s="181"/>
      <c r="O574" s="181"/>
      <c r="P574" s="181"/>
      <c r="Q574" s="181"/>
    </row>
    <row r="575" spans="1:17" ht="12.75">
      <c r="A575" t="s">
        <v>323</v>
      </c>
      <c r="B575" t="s">
        <v>1244</v>
      </c>
      <c r="C575" t="s">
        <v>173</v>
      </c>
      <c r="D575" t="s">
        <v>732</v>
      </c>
      <c r="F575" s="177"/>
      <c r="G575" s="177"/>
      <c r="H575" s="181">
        <v>0</v>
      </c>
      <c r="I575" s="181">
        <v>0</v>
      </c>
      <c r="J575" s="181">
        <v>120</v>
      </c>
      <c r="K575" s="181">
        <v>120</v>
      </c>
      <c r="L575" s="181">
        <v>120</v>
      </c>
      <c r="M575" s="181">
        <v>120</v>
      </c>
      <c r="N575" s="181">
        <v>120</v>
      </c>
      <c r="O575" s="181">
        <v>120</v>
      </c>
      <c r="P575" s="181">
        <v>120</v>
      </c>
      <c r="Q575" s="181">
        <v>120</v>
      </c>
    </row>
    <row r="576" spans="1:17" ht="12.75">
      <c r="A576" t="s">
        <v>1477</v>
      </c>
      <c r="B576" t="s">
        <v>1478</v>
      </c>
      <c r="C576" t="s">
        <v>61</v>
      </c>
      <c r="D576" t="s">
        <v>732</v>
      </c>
      <c r="F576" s="177"/>
      <c r="G576" s="177"/>
      <c r="H576" s="181">
        <v>0</v>
      </c>
      <c r="I576" s="181">
        <v>0</v>
      </c>
      <c r="J576" s="181">
        <v>400</v>
      </c>
      <c r="K576" s="181">
        <v>400</v>
      </c>
      <c r="L576" s="181">
        <v>400</v>
      </c>
      <c r="M576" s="181">
        <v>400</v>
      </c>
      <c r="N576" s="181">
        <v>400</v>
      </c>
      <c r="O576" s="181">
        <v>400</v>
      </c>
      <c r="P576" s="181">
        <v>400</v>
      </c>
      <c r="Q576" s="181">
        <v>400</v>
      </c>
    </row>
    <row r="577" spans="1:17" ht="12.75">
      <c r="A577" t="s">
        <v>704</v>
      </c>
      <c r="B577" t="s">
        <v>1318</v>
      </c>
      <c r="C577" t="s">
        <v>273</v>
      </c>
      <c r="D577" t="s">
        <v>732</v>
      </c>
      <c r="F577" s="177"/>
      <c r="G577" s="177"/>
      <c r="H577" s="181">
        <v>0</v>
      </c>
      <c r="I577" s="181">
        <v>250.00000000000003</v>
      </c>
      <c r="J577" s="181">
        <v>250.00000000000003</v>
      </c>
      <c r="K577" s="181">
        <v>250.00000000000003</v>
      </c>
      <c r="L577" s="181">
        <v>250.00000000000003</v>
      </c>
      <c r="M577" s="181">
        <v>250.00000000000003</v>
      </c>
      <c r="N577" s="181">
        <v>250.00000000000003</v>
      </c>
      <c r="O577" s="181">
        <v>250.00000000000003</v>
      </c>
      <c r="P577" s="181">
        <v>250.00000000000003</v>
      </c>
      <c r="Q577" s="181">
        <v>250.00000000000003</v>
      </c>
    </row>
    <row r="578" spans="1:17" ht="12.75">
      <c r="A578" t="s">
        <v>1479</v>
      </c>
      <c r="B578" t="s">
        <v>1243</v>
      </c>
      <c r="C578" t="s">
        <v>186</v>
      </c>
      <c r="D578" t="s">
        <v>732</v>
      </c>
      <c r="F578" s="177"/>
      <c r="G578" s="177"/>
      <c r="H578" s="181">
        <v>0</v>
      </c>
      <c r="I578" s="181">
        <v>0</v>
      </c>
      <c r="J578" s="181">
        <v>0</v>
      </c>
      <c r="K578" s="181">
        <v>202</v>
      </c>
      <c r="L578" s="181">
        <v>202</v>
      </c>
      <c r="M578" s="181">
        <v>202</v>
      </c>
      <c r="N578" s="181">
        <v>202</v>
      </c>
      <c r="O578" s="181">
        <v>202</v>
      </c>
      <c r="P578" s="181">
        <v>202</v>
      </c>
      <c r="Q578" s="181">
        <v>202</v>
      </c>
    </row>
    <row r="579" spans="1:17" ht="12.75">
      <c r="A579" t="s">
        <v>322</v>
      </c>
      <c r="B579" t="s">
        <v>1241</v>
      </c>
      <c r="C579" t="s">
        <v>226</v>
      </c>
      <c r="D579" t="s">
        <v>732</v>
      </c>
      <c r="F579" s="177"/>
      <c r="G579" s="177"/>
      <c r="H579" s="181">
        <v>150</v>
      </c>
      <c r="I579" s="181">
        <v>150</v>
      </c>
      <c r="J579" s="181">
        <v>150</v>
      </c>
      <c r="K579" s="181">
        <v>150</v>
      </c>
      <c r="L579" s="181">
        <v>150</v>
      </c>
      <c r="M579" s="181">
        <v>150</v>
      </c>
      <c r="N579" s="181">
        <v>150</v>
      </c>
      <c r="O579" s="181">
        <v>150</v>
      </c>
      <c r="P579" s="181">
        <v>150</v>
      </c>
      <c r="Q579" s="181">
        <v>150</v>
      </c>
    </row>
    <row r="580" spans="1:17" ht="12.75">
      <c r="A580" t="s">
        <v>707</v>
      </c>
      <c r="B580" t="s">
        <v>1297</v>
      </c>
      <c r="C580" t="s">
        <v>187</v>
      </c>
      <c r="D580" t="s">
        <v>732</v>
      </c>
      <c r="H580" s="181">
        <v>0</v>
      </c>
      <c r="I580" s="181">
        <v>0</v>
      </c>
      <c r="J580" s="181">
        <v>30</v>
      </c>
      <c r="K580" s="181">
        <v>30</v>
      </c>
      <c r="L580" s="181">
        <v>30</v>
      </c>
      <c r="M580" s="181">
        <v>30</v>
      </c>
      <c r="N580" s="181">
        <v>30</v>
      </c>
      <c r="O580" s="181">
        <v>30</v>
      </c>
      <c r="P580" s="181">
        <v>30</v>
      </c>
      <c r="Q580" s="181">
        <v>30</v>
      </c>
    </row>
    <row r="581" spans="1:17" ht="12.75">
      <c r="A581" t="s">
        <v>1480</v>
      </c>
      <c r="B581" t="s">
        <v>1325</v>
      </c>
      <c r="C581" t="s">
        <v>268</v>
      </c>
      <c r="D581" t="s">
        <v>732</v>
      </c>
      <c r="F581" s="177"/>
      <c r="G581" s="177"/>
      <c r="H581" s="181">
        <v>0</v>
      </c>
      <c r="I581" s="181">
        <v>202</v>
      </c>
      <c r="J581" s="181">
        <v>202</v>
      </c>
      <c r="K581" s="181">
        <v>202</v>
      </c>
      <c r="L581" s="181">
        <v>202</v>
      </c>
      <c r="M581" s="181">
        <v>202</v>
      </c>
      <c r="N581" s="181">
        <v>202</v>
      </c>
      <c r="O581" s="181">
        <v>202</v>
      </c>
      <c r="P581" s="181">
        <v>202</v>
      </c>
      <c r="Q581" s="181">
        <v>202</v>
      </c>
    </row>
    <row r="582" spans="1:17" ht="12.75">
      <c r="A582" t="s">
        <v>702</v>
      </c>
      <c r="B582" t="s">
        <v>1242</v>
      </c>
      <c r="C582" t="s">
        <v>176</v>
      </c>
      <c r="D582" t="s">
        <v>732</v>
      </c>
      <c r="F582" s="177"/>
      <c r="G582" s="177"/>
      <c r="H582" s="181">
        <v>0</v>
      </c>
      <c r="I582" s="181">
        <v>150</v>
      </c>
      <c r="J582" s="181">
        <v>150</v>
      </c>
      <c r="K582" s="181">
        <v>150</v>
      </c>
      <c r="L582" s="181">
        <v>150</v>
      </c>
      <c r="M582" s="181">
        <v>150</v>
      </c>
      <c r="N582" s="181">
        <v>150</v>
      </c>
      <c r="O582" s="181">
        <v>150</v>
      </c>
      <c r="P582" s="181">
        <v>150</v>
      </c>
      <c r="Q582" s="181">
        <v>150</v>
      </c>
    </row>
    <row r="583" spans="1:17" ht="12.75">
      <c r="A583" s="61" t="s">
        <v>597</v>
      </c>
      <c r="B583" s="61"/>
      <c r="C583" s="61"/>
      <c r="D583" s="61"/>
      <c r="E583" s="61"/>
      <c r="F583" s="61"/>
      <c r="G583" s="61"/>
      <c r="H583" s="182">
        <f>SUM(H575:H582)</f>
        <v>150</v>
      </c>
      <c r="I583" s="182">
        <f aca="true" t="shared" si="7" ref="I583:Q583">SUM(I575:I582)</f>
        <v>752</v>
      </c>
      <c r="J583" s="182">
        <f t="shared" si="7"/>
        <v>1302</v>
      </c>
      <c r="K583" s="182">
        <f t="shared" si="7"/>
        <v>1504</v>
      </c>
      <c r="L583" s="182">
        <f t="shared" si="7"/>
        <v>1504</v>
      </c>
      <c r="M583" s="182">
        <f t="shared" si="7"/>
        <v>1504</v>
      </c>
      <c r="N583" s="182">
        <f t="shared" si="7"/>
        <v>1504</v>
      </c>
      <c r="O583" s="182">
        <f t="shared" si="7"/>
        <v>1504</v>
      </c>
      <c r="P583" s="182">
        <f t="shared" si="7"/>
        <v>1504</v>
      </c>
      <c r="Q583" s="182">
        <f t="shared" si="7"/>
        <v>1504</v>
      </c>
    </row>
    <row r="584" spans="1:17" ht="12.75">
      <c r="A584" s="61"/>
      <c r="B584" s="61"/>
      <c r="C584" s="61"/>
      <c r="D584" s="61"/>
      <c r="E584" s="61"/>
      <c r="F584" s="61"/>
      <c r="G584" s="61"/>
      <c r="H584" s="182"/>
      <c r="I584" s="182"/>
      <c r="J584" s="182"/>
      <c r="K584" s="182"/>
      <c r="L584" s="182"/>
      <c r="M584" s="182"/>
      <c r="N584" s="182"/>
      <c r="O584" s="182"/>
      <c r="P584" s="182"/>
      <c r="Q584" s="182"/>
    </row>
    <row r="585" spans="1:17" ht="12.75">
      <c r="A585" s="69" t="s">
        <v>630</v>
      </c>
      <c r="B585" s="69" t="s">
        <v>1257</v>
      </c>
      <c r="C585" s="69" t="s">
        <v>1258</v>
      </c>
      <c r="D585" s="69" t="s">
        <v>728</v>
      </c>
      <c r="E585" s="69"/>
      <c r="F585" s="69"/>
      <c r="G585" s="69"/>
      <c r="H585" s="183">
        <v>0</v>
      </c>
      <c r="I585" s="183">
        <v>165</v>
      </c>
      <c r="J585" s="183">
        <v>165</v>
      </c>
      <c r="K585" s="183">
        <v>165</v>
      </c>
      <c r="L585" s="183">
        <v>165</v>
      </c>
      <c r="M585" s="183">
        <v>165</v>
      </c>
      <c r="N585" s="183">
        <v>165</v>
      </c>
      <c r="O585" s="183">
        <v>165</v>
      </c>
      <c r="P585" s="183">
        <v>165</v>
      </c>
      <c r="Q585" s="183">
        <v>165</v>
      </c>
    </row>
    <row r="586" spans="1:17" ht="12.75">
      <c r="A586" s="69" t="s">
        <v>1292</v>
      </c>
      <c r="B586" s="69" t="s">
        <v>1293</v>
      </c>
      <c r="C586" s="69" t="s">
        <v>206</v>
      </c>
      <c r="D586" s="69" t="s">
        <v>728</v>
      </c>
      <c r="E586" s="69"/>
      <c r="F586" s="69"/>
      <c r="G586" s="69"/>
      <c r="H586" s="183">
        <v>0</v>
      </c>
      <c r="I586" s="183">
        <v>0</v>
      </c>
      <c r="J586" s="183">
        <v>0</v>
      </c>
      <c r="K586" s="183">
        <v>1200</v>
      </c>
      <c r="L586" s="183">
        <v>1200</v>
      </c>
      <c r="M586" s="183">
        <v>1200</v>
      </c>
      <c r="N586" s="183">
        <v>1200</v>
      </c>
      <c r="O586" s="183">
        <v>1200</v>
      </c>
      <c r="P586" s="183">
        <v>1200</v>
      </c>
      <c r="Q586" s="183">
        <v>1200</v>
      </c>
    </row>
    <row r="587" spans="1:17" ht="12.75">
      <c r="A587" s="69" t="s">
        <v>1259</v>
      </c>
      <c r="B587" s="69" t="s">
        <v>1260</v>
      </c>
      <c r="C587" s="69" t="s">
        <v>1261</v>
      </c>
      <c r="D587" s="69" t="s">
        <v>730</v>
      </c>
      <c r="E587" s="69"/>
      <c r="F587" s="69"/>
      <c r="G587" s="69"/>
      <c r="H587" s="183">
        <v>0</v>
      </c>
      <c r="I587" s="183">
        <v>0</v>
      </c>
      <c r="J587" s="183">
        <v>0</v>
      </c>
      <c r="K587" s="183">
        <v>0</v>
      </c>
      <c r="L587" s="183">
        <v>0</v>
      </c>
      <c r="M587" s="183">
        <v>0</v>
      </c>
      <c r="N587" s="183">
        <v>0</v>
      </c>
      <c r="O587" s="183">
        <v>0</v>
      </c>
      <c r="P587" s="183">
        <v>3200</v>
      </c>
      <c r="Q587" s="183">
        <v>3200</v>
      </c>
    </row>
    <row r="588" spans="1:17" ht="12.75">
      <c r="A588" s="69" t="s">
        <v>1262</v>
      </c>
      <c r="B588" s="69" t="s">
        <v>1263</v>
      </c>
      <c r="C588" s="69" t="s">
        <v>206</v>
      </c>
      <c r="D588" s="69" t="s">
        <v>730</v>
      </c>
      <c r="E588" s="69"/>
      <c r="F588" s="69"/>
      <c r="G588" s="69"/>
      <c r="H588" s="183">
        <v>0</v>
      </c>
      <c r="I588" s="183">
        <v>0</v>
      </c>
      <c r="J588" s="183">
        <v>0</v>
      </c>
      <c r="K588" s="183">
        <v>0</v>
      </c>
      <c r="L588" s="183">
        <v>0</v>
      </c>
      <c r="M588" s="183">
        <v>2700</v>
      </c>
      <c r="N588" s="183">
        <v>2700</v>
      </c>
      <c r="O588" s="183">
        <v>2700</v>
      </c>
      <c r="P588" s="183">
        <v>2700</v>
      </c>
      <c r="Q588" s="183">
        <v>2700</v>
      </c>
    </row>
    <row r="589" spans="1:17" ht="12.75">
      <c r="A589" s="61" t="s">
        <v>664</v>
      </c>
      <c r="B589" s="61"/>
      <c r="C589" s="61"/>
      <c r="D589" s="61"/>
      <c r="E589" s="61"/>
      <c r="F589" s="61"/>
      <c r="G589" s="61"/>
      <c r="H589" s="182">
        <f>SUM(H585:H588)</f>
        <v>0</v>
      </c>
      <c r="I589" s="182">
        <f aca="true" t="shared" si="8" ref="I589:Q589">SUM(I585:I588)</f>
        <v>165</v>
      </c>
      <c r="J589" s="182">
        <f t="shared" si="8"/>
        <v>165</v>
      </c>
      <c r="K589" s="182">
        <f t="shared" si="8"/>
        <v>1365</v>
      </c>
      <c r="L589" s="182">
        <f t="shared" si="8"/>
        <v>1365</v>
      </c>
      <c r="M589" s="182">
        <f t="shared" si="8"/>
        <v>4065</v>
      </c>
      <c r="N589" s="182">
        <f t="shared" si="8"/>
        <v>4065</v>
      </c>
      <c r="O589" s="182">
        <f t="shared" si="8"/>
        <v>4065</v>
      </c>
      <c r="P589" s="182">
        <f t="shared" si="8"/>
        <v>7265</v>
      </c>
      <c r="Q589" s="182">
        <f t="shared" si="8"/>
        <v>7265</v>
      </c>
    </row>
    <row r="590" spans="1:17" ht="12.75">
      <c r="A590" s="61"/>
      <c r="B590" s="61"/>
      <c r="C590" s="61"/>
      <c r="D590" s="61"/>
      <c r="E590" s="61"/>
      <c r="F590" s="61"/>
      <c r="G590" s="61"/>
      <c r="H590" s="182"/>
      <c r="I590" s="182"/>
      <c r="J590" s="182"/>
      <c r="K590" s="182"/>
      <c r="L590" s="182"/>
      <c r="M590" s="182"/>
      <c r="N590" s="182"/>
      <c r="O590" s="182"/>
      <c r="P590" s="182"/>
      <c r="Q590" s="182"/>
    </row>
    <row r="591" spans="1:17" ht="12.75">
      <c r="A591" s="69" t="s">
        <v>366</v>
      </c>
      <c r="B591" s="69" t="s">
        <v>1267</v>
      </c>
      <c r="C591" s="69" t="s">
        <v>253</v>
      </c>
      <c r="D591" s="69" t="s">
        <v>732</v>
      </c>
      <c r="E591" s="69"/>
      <c r="F591" s="69"/>
      <c r="G591" s="69"/>
      <c r="H591" s="183">
        <v>0</v>
      </c>
      <c r="I591" s="183">
        <v>400</v>
      </c>
      <c r="J591" s="183">
        <v>400</v>
      </c>
      <c r="K591" s="183">
        <v>400</v>
      </c>
      <c r="L591" s="183">
        <v>400</v>
      </c>
      <c r="M591" s="183">
        <v>400</v>
      </c>
      <c r="N591" s="183">
        <v>400</v>
      </c>
      <c r="O591" s="183">
        <v>400</v>
      </c>
      <c r="P591" s="183">
        <v>400</v>
      </c>
      <c r="Q591" s="183">
        <v>400</v>
      </c>
    </row>
    <row r="592" spans="1:17" ht="12.75">
      <c r="A592" s="69" t="s">
        <v>325</v>
      </c>
      <c r="B592" s="69" t="s">
        <v>1268</v>
      </c>
      <c r="C592" s="69" t="s">
        <v>222</v>
      </c>
      <c r="D592" s="69" t="s">
        <v>732</v>
      </c>
      <c r="E592" s="69"/>
      <c r="F592" s="69"/>
      <c r="G592" s="69"/>
      <c r="H592" s="183">
        <v>0</v>
      </c>
      <c r="I592" s="183">
        <v>465</v>
      </c>
      <c r="J592" s="183">
        <v>465</v>
      </c>
      <c r="K592" s="183">
        <v>465</v>
      </c>
      <c r="L592" s="183">
        <v>465</v>
      </c>
      <c r="M592" s="183">
        <v>465</v>
      </c>
      <c r="N592" s="183">
        <v>465</v>
      </c>
      <c r="O592" s="183">
        <v>465</v>
      </c>
      <c r="P592" s="183">
        <v>465</v>
      </c>
      <c r="Q592" s="183">
        <v>465</v>
      </c>
    </row>
    <row r="593" spans="1:17" ht="12.75">
      <c r="A593" s="69" t="s">
        <v>1481</v>
      </c>
      <c r="B593" s="69" t="s">
        <v>1482</v>
      </c>
      <c r="C593" s="69" t="s">
        <v>89</v>
      </c>
      <c r="D593" s="69" t="s">
        <v>732</v>
      </c>
      <c r="E593" s="69"/>
      <c r="F593" s="69"/>
      <c r="G593" s="69"/>
      <c r="H593" s="183">
        <v>0</v>
      </c>
      <c r="I593" s="183">
        <v>45</v>
      </c>
      <c r="J593" s="183">
        <v>45</v>
      </c>
      <c r="K593" s="183">
        <v>45</v>
      </c>
      <c r="L593" s="183">
        <v>45</v>
      </c>
      <c r="M593" s="183">
        <v>45</v>
      </c>
      <c r="N593" s="183">
        <v>45</v>
      </c>
      <c r="O593" s="183">
        <v>45</v>
      </c>
      <c r="P593" s="183">
        <v>45</v>
      </c>
      <c r="Q593" s="183">
        <v>45</v>
      </c>
    </row>
    <row r="594" spans="1:17" ht="12.75">
      <c r="A594" s="69" t="s">
        <v>634</v>
      </c>
      <c r="B594" s="69" t="s">
        <v>1270</v>
      </c>
      <c r="C594" s="69" t="s">
        <v>1271</v>
      </c>
      <c r="D594" s="69" t="s">
        <v>732</v>
      </c>
      <c r="E594" s="69"/>
      <c r="F594" s="69"/>
      <c r="G594" s="69"/>
      <c r="H594" s="183">
        <v>0</v>
      </c>
      <c r="I594" s="183">
        <v>1001</v>
      </c>
      <c r="J594" s="183">
        <v>1001</v>
      </c>
      <c r="K594" s="183">
        <v>1001</v>
      </c>
      <c r="L594" s="183">
        <v>1001</v>
      </c>
      <c r="M594" s="183">
        <v>1001</v>
      </c>
      <c r="N594" s="183">
        <v>1001</v>
      </c>
      <c r="O594" s="183">
        <v>1001</v>
      </c>
      <c r="P594" s="183">
        <v>1001</v>
      </c>
      <c r="Q594" s="183">
        <v>1001</v>
      </c>
    </row>
    <row r="595" spans="1:17" ht="12.75">
      <c r="A595" s="69" t="s">
        <v>636</v>
      </c>
      <c r="B595" s="69" t="s">
        <v>1272</v>
      </c>
      <c r="C595" s="69" t="s">
        <v>254</v>
      </c>
      <c r="D595" s="69" t="s">
        <v>732</v>
      </c>
      <c r="E595" s="69"/>
      <c r="F595" s="69"/>
      <c r="G595" s="69"/>
      <c r="H595" s="183">
        <v>0</v>
      </c>
      <c r="I595" s="183">
        <v>400</v>
      </c>
      <c r="J595" s="183">
        <v>400</v>
      </c>
      <c r="K595" s="183">
        <v>400</v>
      </c>
      <c r="L595" s="183">
        <v>400</v>
      </c>
      <c r="M595" s="183">
        <v>400</v>
      </c>
      <c r="N595" s="183">
        <v>400</v>
      </c>
      <c r="O595" s="183">
        <v>400</v>
      </c>
      <c r="P595" s="183">
        <v>400</v>
      </c>
      <c r="Q595" s="183">
        <v>400</v>
      </c>
    </row>
    <row r="596" spans="1:17" ht="12.75">
      <c r="A596" s="69" t="s">
        <v>326</v>
      </c>
      <c r="B596" s="69" t="s">
        <v>1266</v>
      </c>
      <c r="C596" s="69" t="s">
        <v>241</v>
      </c>
      <c r="D596" s="69" t="s">
        <v>732</v>
      </c>
      <c r="E596" s="69"/>
      <c r="F596" s="69"/>
      <c r="G596" s="69"/>
      <c r="H596" s="183">
        <v>0</v>
      </c>
      <c r="I596" s="183">
        <v>350</v>
      </c>
      <c r="J596" s="183">
        <v>350</v>
      </c>
      <c r="K596" s="183">
        <v>350</v>
      </c>
      <c r="L596" s="183">
        <v>350</v>
      </c>
      <c r="M596" s="183">
        <v>350</v>
      </c>
      <c r="N596" s="183">
        <v>350</v>
      </c>
      <c r="O596" s="183">
        <v>350</v>
      </c>
      <c r="P596" s="183">
        <v>350</v>
      </c>
      <c r="Q596" s="183">
        <v>350</v>
      </c>
    </row>
    <row r="597" spans="1:17" ht="12.75">
      <c r="A597" s="69" t="s">
        <v>656</v>
      </c>
      <c r="B597" s="69" t="s">
        <v>1265</v>
      </c>
      <c r="C597" s="69" t="s">
        <v>36</v>
      </c>
      <c r="D597" s="69" t="s">
        <v>732</v>
      </c>
      <c r="E597" s="69"/>
      <c r="F597" s="69"/>
      <c r="G597" s="69"/>
      <c r="H597" s="183">
        <v>0</v>
      </c>
      <c r="I597" s="183">
        <v>194.00000000000003</v>
      </c>
      <c r="J597" s="183">
        <v>194.00000000000003</v>
      </c>
      <c r="K597" s="183">
        <v>194.00000000000003</v>
      </c>
      <c r="L597" s="183">
        <v>194.00000000000003</v>
      </c>
      <c r="M597" s="183">
        <v>194.00000000000003</v>
      </c>
      <c r="N597" s="183">
        <v>194.00000000000003</v>
      </c>
      <c r="O597" s="183">
        <v>194.00000000000003</v>
      </c>
      <c r="P597" s="183">
        <v>194.00000000000003</v>
      </c>
      <c r="Q597" s="183">
        <v>194.00000000000003</v>
      </c>
    </row>
    <row r="598" spans="1:17" ht="12.75">
      <c r="A598" s="69" t="s">
        <v>635</v>
      </c>
      <c r="B598" s="69" t="s">
        <v>1264</v>
      </c>
      <c r="C598" s="69" t="s">
        <v>74</v>
      </c>
      <c r="D598" s="69" t="s">
        <v>732</v>
      </c>
      <c r="E598" s="69"/>
      <c r="F598" s="69"/>
      <c r="G598" s="69"/>
      <c r="H598" s="183">
        <v>0</v>
      </c>
      <c r="I598" s="183">
        <v>200</v>
      </c>
      <c r="J598" s="183">
        <v>200</v>
      </c>
      <c r="K598" s="183">
        <v>200</v>
      </c>
      <c r="L598" s="183">
        <v>200</v>
      </c>
      <c r="M598" s="183">
        <v>200</v>
      </c>
      <c r="N598" s="183">
        <v>200</v>
      </c>
      <c r="O598" s="183">
        <v>200</v>
      </c>
      <c r="P598" s="183">
        <v>200</v>
      </c>
      <c r="Q598" s="183">
        <v>200</v>
      </c>
    </row>
    <row r="599" spans="1:17" ht="12.75">
      <c r="A599" s="69" t="s">
        <v>633</v>
      </c>
      <c r="B599" s="69" t="s">
        <v>1269</v>
      </c>
      <c r="C599" s="69" t="s">
        <v>89</v>
      </c>
      <c r="D599" s="69" t="s">
        <v>732</v>
      </c>
      <c r="E599" s="69"/>
      <c r="F599" s="69"/>
      <c r="G599" s="69"/>
      <c r="H599" s="183">
        <v>0</v>
      </c>
      <c r="I599" s="183">
        <v>300</v>
      </c>
      <c r="J599" s="183">
        <v>300</v>
      </c>
      <c r="K599" s="183">
        <v>300</v>
      </c>
      <c r="L599" s="183">
        <v>300</v>
      </c>
      <c r="M599" s="183">
        <v>300</v>
      </c>
      <c r="N599" s="183">
        <v>300</v>
      </c>
      <c r="O599" s="183">
        <v>300</v>
      </c>
      <c r="P599" s="183">
        <v>300</v>
      </c>
      <c r="Q599" s="183">
        <v>300</v>
      </c>
    </row>
    <row r="600" spans="1:17" ht="12.75">
      <c r="A600" s="69" t="s">
        <v>1483</v>
      </c>
      <c r="B600" s="69" t="s">
        <v>1484</v>
      </c>
      <c r="C600" s="69" t="s">
        <v>89</v>
      </c>
      <c r="D600" s="69" t="s">
        <v>732</v>
      </c>
      <c r="E600" s="69"/>
      <c r="F600" s="69"/>
      <c r="G600" s="69"/>
      <c r="H600" s="183">
        <v>0</v>
      </c>
      <c r="I600" s="183">
        <v>0</v>
      </c>
      <c r="J600" s="183">
        <v>290</v>
      </c>
      <c r="K600" s="183">
        <v>290</v>
      </c>
      <c r="L600" s="183">
        <v>290</v>
      </c>
      <c r="M600" s="183">
        <v>290</v>
      </c>
      <c r="N600" s="183">
        <v>290</v>
      </c>
      <c r="O600" s="183">
        <v>290</v>
      </c>
      <c r="P600" s="183">
        <v>290</v>
      </c>
      <c r="Q600" s="183">
        <v>290</v>
      </c>
    </row>
    <row r="601" spans="1:17" ht="12.75">
      <c r="A601" s="61" t="s">
        <v>665</v>
      </c>
      <c r="B601" s="61"/>
      <c r="C601" s="61"/>
      <c r="D601" s="61"/>
      <c r="E601" s="61"/>
      <c r="F601" s="61"/>
      <c r="G601" s="61"/>
      <c r="H601" s="182">
        <f>SUM(H591:H600)</f>
        <v>0</v>
      </c>
      <c r="I601" s="182">
        <f aca="true" t="shared" si="9" ref="I601:Q601">SUM(I591:I600)</f>
        <v>3355</v>
      </c>
      <c r="J601" s="182">
        <f t="shared" si="9"/>
        <v>3645</v>
      </c>
      <c r="K601" s="182">
        <f t="shared" si="9"/>
        <v>3645</v>
      </c>
      <c r="L601" s="182">
        <f t="shared" si="9"/>
        <v>3645</v>
      </c>
      <c r="M601" s="182">
        <f t="shared" si="9"/>
        <v>3645</v>
      </c>
      <c r="N601" s="182">
        <f t="shared" si="9"/>
        <v>3645</v>
      </c>
      <c r="O601" s="182">
        <f t="shared" si="9"/>
        <v>3645</v>
      </c>
      <c r="P601" s="182">
        <f t="shared" si="9"/>
        <v>3645</v>
      </c>
      <c r="Q601" s="182">
        <f t="shared" si="9"/>
        <v>3645</v>
      </c>
    </row>
    <row r="602" spans="1:17" ht="12.75">
      <c r="A602" s="61"/>
      <c r="B602" s="61"/>
      <c r="C602" s="61"/>
      <c r="D602" s="61"/>
      <c r="E602" s="61"/>
      <c r="F602" s="61"/>
      <c r="G602" s="61"/>
      <c r="H602" s="130"/>
      <c r="I602" s="130"/>
      <c r="J602" s="130"/>
      <c r="K602" s="130"/>
      <c r="L602" s="130"/>
      <c r="M602" s="130"/>
      <c r="N602" s="130"/>
      <c r="O602" s="130"/>
      <c r="P602" s="130"/>
      <c r="Q602" s="130"/>
    </row>
    <row r="603" spans="1:17" s="72" customFormat="1" ht="12.75">
      <c r="A603" s="69"/>
      <c r="B603" s="69" t="s">
        <v>1278</v>
      </c>
      <c r="C603" s="69" t="s">
        <v>243</v>
      </c>
      <c r="D603" s="69" t="s">
        <v>727</v>
      </c>
      <c r="E603" s="69"/>
      <c r="F603" s="69"/>
      <c r="G603" s="69"/>
      <c r="H603" s="179">
        <v>0</v>
      </c>
      <c r="I603" s="179">
        <v>50</v>
      </c>
      <c r="J603" s="179">
        <v>50</v>
      </c>
      <c r="K603" s="179">
        <v>50</v>
      </c>
      <c r="L603" s="179">
        <v>50</v>
      </c>
      <c r="M603" s="179">
        <v>50</v>
      </c>
      <c r="N603" s="179">
        <v>50</v>
      </c>
      <c r="O603" s="179">
        <v>50</v>
      </c>
      <c r="P603" s="179">
        <v>50</v>
      </c>
      <c r="Q603" s="179">
        <v>50</v>
      </c>
    </row>
    <row r="604" spans="1:17" s="72" customFormat="1" ht="12.75">
      <c r="A604" s="69"/>
      <c r="B604" s="69" t="s">
        <v>1291</v>
      </c>
      <c r="C604" s="69" t="s">
        <v>222</v>
      </c>
      <c r="D604" s="69" t="s">
        <v>728</v>
      </c>
      <c r="E604" s="69"/>
      <c r="F604" s="69"/>
      <c r="G604" s="69"/>
      <c r="H604" s="179">
        <v>0</v>
      </c>
      <c r="I604" s="179">
        <v>0</v>
      </c>
      <c r="J604" s="179">
        <v>0</v>
      </c>
      <c r="K604" s="179">
        <v>850</v>
      </c>
      <c r="L604" s="179">
        <v>850</v>
      </c>
      <c r="M604" s="179">
        <v>850</v>
      </c>
      <c r="N604" s="179">
        <v>850</v>
      </c>
      <c r="O604" s="179">
        <v>850</v>
      </c>
      <c r="P604" s="179">
        <v>850</v>
      </c>
      <c r="Q604" s="179">
        <v>850</v>
      </c>
    </row>
    <row r="605" spans="1:17" s="72" customFormat="1" ht="12.75">
      <c r="A605" s="69"/>
      <c r="B605" s="69" t="s">
        <v>1485</v>
      </c>
      <c r="C605" s="69" t="s">
        <v>148</v>
      </c>
      <c r="D605" s="69" t="s">
        <v>728</v>
      </c>
      <c r="E605" s="69"/>
      <c r="F605" s="69"/>
      <c r="G605" s="69"/>
      <c r="H605" s="179">
        <v>0</v>
      </c>
      <c r="I605" s="179">
        <v>15</v>
      </c>
      <c r="J605" s="179">
        <v>15</v>
      </c>
      <c r="K605" s="179">
        <v>15</v>
      </c>
      <c r="L605" s="179">
        <v>15</v>
      </c>
      <c r="M605" s="179">
        <v>15</v>
      </c>
      <c r="N605" s="179">
        <v>15</v>
      </c>
      <c r="O605" s="179">
        <v>15</v>
      </c>
      <c r="P605" s="179">
        <v>15</v>
      </c>
      <c r="Q605" s="179">
        <v>15</v>
      </c>
    </row>
    <row r="606" spans="1:17" s="72" customFormat="1" ht="12.75">
      <c r="A606" s="69"/>
      <c r="B606" s="69" t="s">
        <v>1275</v>
      </c>
      <c r="C606" s="69" t="s">
        <v>221</v>
      </c>
      <c r="D606" s="69" t="s">
        <v>745</v>
      </c>
      <c r="E606" s="69"/>
      <c r="F606" s="69"/>
      <c r="G606" s="69"/>
      <c r="H606" s="179">
        <v>0</v>
      </c>
      <c r="I606" s="179">
        <v>775</v>
      </c>
      <c r="J606" s="179">
        <v>775</v>
      </c>
      <c r="K606" s="179">
        <v>775</v>
      </c>
      <c r="L606" s="179">
        <v>775</v>
      </c>
      <c r="M606" s="179">
        <v>775</v>
      </c>
      <c r="N606" s="179">
        <v>775</v>
      </c>
      <c r="O606" s="179">
        <v>775</v>
      </c>
      <c r="P606" s="179">
        <v>775</v>
      </c>
      <c r="Q606" s="179">
        <v>775</v>
      </c>
    </row>
    <row r="607" spans="1:17" s="72" customFormat="1" ht="12.75">
      <c r="A607" s="69"/>
      <c r="B607" s="69" t="s">
        <v>1273</v>
      </c>
      <c r="C607" s="69" t="s">
        <v>170</v>
      </c>
      <c r="D607" s="69" t="s">
        <v>745</v>
      </c>
      <c r="E607" s="69"/>
      <c r="F607" s="69"/>
      <c r="G607" s="69"/>
      <c r="H607" s="179">
        <v>0</v>
      </c>
      <c r="I607" s="179">
        <v>810</v>
      </c>
      <c r="J607" s="179">
        <v>810</v>
      </c>
      <c r="K607" s="179">
        <v>810</v>
      </c>
      <c r="L607" s="179">
        <v>810</v>
      </c>
      <c r="M607" s="179">
        <v>810</v>
      </c>
      <c r="N607" s="179">
        <v>810</v>
      </c>
      <c r="O607" s="179">
        <v>810</v>
      </c>
      <c r="P607" s="179">
        <v>810</v>
      </c>
      <c r="Q607" s="179">
        <v>810</v>
      </c>
    </row>
    <row r="608" spans="1:17" s="72" customFormat="1" ht="12.75">
      <c r="A608" s="69"/>
      <c r="B608" s="69" t="s">
        <v>1284</v>
      </c>
      <c r="C608" s="69" t="s">
        <v>151</v>
      </c>
      <c r="D608" s="69" t="s">
        <v>745</v>
      </c>
      <c r="E608" s="69"/>
      <c r="F608" s="69"/>
      <c r="G608" s="69"/>
      <c r="H608" s="179">
        <v>0</v>
      </c>
      <c r="I608" s="179">
        <v>640</v>
      </c>
      <c r="J608" s="179">
        <v>640</v>
      </c>
      <c r="K608" s="179">
        <v>640</v>
      </c>
      <c r="L608" s="179">
        <v>640</v>
      </c>
      <c r="M608" s="179">
        <v>640</v>
      </c>
      <c r="N608" s="179">
        <v>640</v>
      </c>
      <c r="O608" s="179">
        <v>640</v>
      </c>
      <c r="P608" s="179">
        <v>640</v>
      </c>
      <c r="Q608" s="179">
        <v>640</v>
      </c>
    </row>
    <row r="609" spans="1:17" s="72" customFormat="1" ht="12.75">
      <c r="A609" s="69"/>
      <c r="B609" s="69" t="s">
        <v>1283</v>
      </c>
      <c r="C609" s="69" t="s">
        <v>195</v>
      </c>
      <c r="D609" s="69" t="s">
        <v>745</v>
      </c>
      <c r="E609" s="69"/>
      <c r="F609" s="69"/>
      <c r="G609" s="69"/>
      <c r="H609" s="179">
        <v>0</v>
      </c>
      <c r="I609" s="179">
        <v>579</v>
      </c>
      <c r="J609" s="179">
        <v>579</v>
      </c>
      <c r="K609" s="179">
        <v>579</v>
      </c>
      <c r="L609" s="179">
        <v>579</v>
      </c>
      <c r="M609" s="179">
        <v>579</v>
      </c>
      <c r="N609" s="179">
        <v>579</v>
      </c>
      <c r="O609" s="179">
        <v>579</v>
      </c>
      <c r="P609" s="179">
        <v>579</v>
      </c>
      <c r="Q609" s="179">
        <v>579</v>
      </c>
    </row>
    <row r="610" spans="1:17" s="72" customFormat="1" ht="12.75">
      <c r="A610" s="69"/>
      <c r="B610" s="69" t="s">
        <v>1274</v>
      </c>
      <c r="C610" s="69" t="s">
        <v>89</v>
      </c>
      <c r="D610" s="69" t="s">
        <v>745</v>
      </c>
      <c r="E610" s="69"/>
      <c r="F610" s="69"/>
      <c r="G610" s="69"/>
      <c r="H610" s="179">
        <v>0</v>
      </c>
      <c r="I610" s="179">
        <v>275</v>
      </c>
      <c r="J610" s="179">
        <v>275</v>
      </c>
      <c r="K610" s="179">
        <v>275</v>
      </c>
      <c r="L610" s="179">
        <v>275</v>
      </c>
      <c r="M610" s="179">
        <v>275</v>
      </c>
      <c r="N610" s="179">
        <v>275</v>
      </c>
      <c r="O610" s="179">
        <v>275</v>
      </c>
      <c r="P610" s="179">
        <v>275</v>
      </c>
      <c r="Q610" s="179">
        <v>275</v>
      </c>
    </row>
    <row r="611" spans="1:17" s="72" customFormat="1" ht="12.75">
      <c r="A611" s="69"/>
      <c r="B611" s="69" t="s">
        <v>1282</v>
      </c>
      <c r="C611" s="69" t="s">
        <v>367</v>
      </c>
      <c r="D611" s="69" t="s">
        <v>745</v>
      </c>
      <c r="E611" s="69"/>
      <c r="F611" s="69"/>
      <c r="G611" s="69"/>
      <c r="H611" s="179">
        <v>0</v>
      </c>
      <c r="I611" s="179">
        <v>1200</v>
      </c>
      <c r="J611" s="179">
        <v>1200</v>
      </c>
      <c r="K611" s="179">
        <v>1200</v>
      </c>
      <c r="L611" s="179">
        <v>1200</v>
      </c>
      <c r="M611" s="179">
        <v>1200</v>
      </c>
      <c r="N611" s="179">
        <v>1200</v>
      </c>
      <c r="O611" s="179">
        <v>1200</v>
      </c>
      <c r="P611" s="179">
        <v>1200</v>
      </c>
      <c r="Q611" s="179">
        <v>1200</v>
      </c>
    </row>
    <row r="612" spans="1:17" s="72" customFormat="1" ht="12.75">
      <c r="A612" s="69"/>
      <c r="B612" s="69" t="s">
        <v>1288</v>
      </c>
      <c r="C612" s="69" t="s">
        <v>195</v>
      </c>
      <c r="D612" s="69" t="s">
        <v>745</v>
      </c>
      <c r="E612" s="69"/>
      <c r="F612" s="69"/>
      <c r="G612" s="69"/>
      <c r="H612" s="179">
        <v>0</v>
      </c>
      <c r="I612" s="179">
        <v>296</v>
      </c>
      <c r="J612" s="179">
        <v>296</v>
      </c>
      <c r="K612" s="179">
        <v>296</v>
      </c>
      <c r="L612" s="179">
        <v>296</v>
      </c>
      <c r="M612" s="179">
        <v>296</v>
      </c>
      <c r="N612" s="179">
        <v>296</v>
      </c>
      <c r="O612" s="179">
        <v>296</v>
      </c>
      <c r="P612" s="179">
        <v>296</v>
      </c>
      <c r="Q612" s="179">
        <v>296</v>
      </c>
    </row>
    <row r="613" spans="1:17" s="72" customFormat="1" ht="12.75">
      <c r="A613" s="69"/>
      <c r="B613" s="69" t="s">
        <v>1285</v>
      </c>
      <c r="C613" s="69" t="s">
        <v>158</v>
      </c>
      <c r="D613" s="69" t="s">
        <v>745</v>
      </c>
      <c r="E613" s="69"/>
      <c r="F613" s="69"/>
      <c r="G613" s="69"/>
      <c r="H613" s="179">
        <v>0</v>
      </c>
      <c r="I613" s="179">
        <v>646</v>
      </c>
      <c r="J613" s="179">
        <v>646</v>
      </c>
      <c r="K613" s="179">
        <v>646</v>
      </c>
      <c r="L613" s="179">
        <v>646</v>
      </c>
      <c r="M613" s="179">
        <v>646</v>
      </c>
      <c r="N613" s="179">
        <v>646</v>
      </c>
      <c r="O613" s="179">
        <v>646</v>
      </c>
      <c r="P613" s="179">
        <v>646</v>
      </c>
      <c r="Q613" s="179">
        <v>646</v>
      </c>
    </row>
    <row r="614" spans="1:17" s="72" customFormat="1" ht="12.75">
      <c r="A614" s="69"/>
      <c r="B614" s="69" t="s">
        <v>1286</v>
      </c>
      <c r="C614" s="69" t="s">
        <v>203</v>
      </c>
      <c r="D614" s="69" t="s">
        <v>745</v>
      </c>
      <c r="E614" s="69"/>
      <c r="F614" s="69"/>
      <c r="G614" s="69"/>
      <c r="H614" s="179">
        <v>0</v>
      </c>
      <c r="I614" s="180">
        <v>550</v>
      </c>
      <c r="J614" s="180">
        <v>550</v>
      </c>
      <c r="K614" s="180">
        <v>550</v>
      </c>
      <c r="L614" s="180">
        <v>550</v>
      </c>
      <c r="M614" s="180">
        <v>550</v>
      </c>
      <c r="N614" s="180">
        <v>550</v>
      </c>
      <c r="O614" s="180">
        <v>550</v>
      </c>
      <c r="P614" s="180">
        <v>550</v>
      </c>
      <c r="Q614" s="180">
        <v>550</v>
      </c>
    </row>
    <row r="615" spans="1:17" s="72" customFormat="1" ht="12.75">
      <c r="A615" s="69"/>
      <c r="B615" s="69" t="s">
        <v>1486</v>
      </c>
      <c r="C615" s="69" t="s">
        <v>201</v>
      </c>
      <c r="D615" s="69" t="s">
        <v>745</v>
      </c>
      <c r="E615" s="69"/>
      <c r="F615" s="69"/>
      <c r="G615" s="69"/>
      <c r="H615" s="179">
        <v>0</v>
      </c>
      <c r="I615" s="180">
        <v>0</v>
      </c>
      <c r="J615" s="180">
        <v>0</v>
      </c>
      <c r="K615" s="180">
        <v>0</v>
      </c>
      <c r="L615" s="180">
        <v>600</v>
      </c>
      <c r="M615" s="180">
        <v>600</v>
      </c>
      <c r="N615" s="180">
        <v>600</v>
      </c>
      <c r="O615" s="180">
        <v>600</v>
      </c>
      <c r="P615" s="180">
        <v>600</v>
      </c>
      <c r="Q615" s="180">
        <v>600</v>
      </c>
    </row>
    <row r="616" spans="1:17" s="72" customFormat="1" ht="12.75">
      <c r="A616" s="69"/>
      <c r="B616" s="69" t="s">
        <v>1487</v>
      </c>
      <c r="C616" s="69" t="s">
        <v>1488</v>
      </c>
      <c r="D616" s="69" t="s">
        <v>745</v>
      </c>
      <c r="E616" s="69"/>
      <c r="F616" s="69"/>
      <c r="G616" s="69"/>
      <c r="H616" s="179">
        <v>0</v>
      </c>
      <c r="I616" s="180">
        <v>0</v>
      </c>
      <c r="J616" s="180">
        <v>0</v>
      </c>
      <c r="K616" s="180">
        <v>392</v>
      </c>
      <c r="L616" s="180">
        <v>392</v>
      </c>
      <c r="M616" s="180">
        <v>392</v>
      </c>
      <c r="N616" s="180">
        <v>392</v>
      </c>
      <c r="O616" s="180">
        <v>392</v>
      </c>
      <c r="P616" s="180">
        <v>392</v>
      </c>
      <c r="Q616" s="180">
        <v>392</v>
      </c>
    </row>
    <row r="617" spans="1:17" s="72" customFormat="1" ht="12.75">
      <c r="A617" s="69"/>
      <c r="B617" s="69" t="s">
        <v>1489</v>
      </c>
      <c r="C617" s="69" t="s">
        <v>89</v>
      </c>
      <c r="D617" s="69" t="s">
        <v>745</v>
      </c>
      <c r="E617" s="69"/>
      <c r="F617" s="69"/>
      <c r="G617" s="69"/>
      <c r="H617" s="179">
        <v>0</v>
      </c>
      <c r="I617" s="180">
        <v>0</v>
      </c>
      <c r="J617" s="180">
        <v>240</v>
      </c>
      <c r="K617" s="180">
        <v>240</v>
      </c>
      <c r="L617" s="180">
        <v>240</v>
      </c>
      <c r="M617" s="180">
        <v>240</v>
      </c>
      <c r="N617" s="180">
        <v>240</v>
      </c>
      <c r="O617" s="180">
        <v>240</v>
      </c>
      <c r="P617" s="180">
        <v>240</v>
      </c>
      <c r="Q617" s="180">
        <v>240</v>
      </c>
    </row>
    <row r="618" spans="1:17" s="72" customFormat="1" ht="12.75">
      <c r="A618" s="69"/>
      <c r="B618" s="69" t="s">
        <v>1287</v>
      </c>
      <c r="C618" s="69" t="s">
        <v>265</v>
      </c>
      <c r="D618" s="69" t="s">
        <v>745</v>
      </c>
      <c r="E618" s="69"/>
      <c r="F618" s="69"/>
      <c r="G618" s="69"/>
      <c r="H618" s="179">
        <v>0</v>
      </c>
      <c r="I618" s="180">
        <v>275</v>
      </c>
      <c r="J618" s="180">
        <v>275</v>
      </c>
      <c r="K618" s="180">
        <v>275</v>
      </c>
      <c r="L618" s="180">
        <v>275</v>
      </c>
      <c r="M618" s="180">
        <v>275</v>
      </c>
      <c r="N618" s="180">
        <v>275</v>
      </c>
      <c r="O618" s="180">
        <v>275</v>
      </c>
      <c r="P618" s="180">
        <v>275</v>
      </c>
      <c r="Q618" s="180">
        <v>275</v>
      </c>
    </row>
    <row r="619" spans="1:17" s="72" customFormat="1" ht="12.75">
      <c r="A619" s="69"/>
      <c r="B619" s="69" t="s">
        <v>1490</v>
      </c>
      <c r="C619" s="69" t="s">
        <v>164</v>
      </c>
      <c r="D619" s="69" t="s">
        <v>745</v>
      </c>
      <c r="E619" s="69"/>
      <c r="F619" s="69"/>
      <c r="G619" s="69"/>
      <c r="H619" s="179">
        <v>0</v>
      </c>
      <c r="I619" s="180">
        <v>7</v>
      </c>
      <c r="J619" s="180">
        <v>7</v>
      </c>
      <c r="K619" s="180">
        <v>7</v>
      </c>
      <c r="L619" s="180">
        <v>7</v>
      </c>
      <c r="M619" s="180">
        <v>7</v>
      </c>
      <c r="N619" s="180">
        <v>7</v>
      </c>
      <c r="O619" s="180">
        <v>7</v>
      </c>
      <c r="P619" s="180">
        <v>7</v>
      </c>
      <c r="Q619" s="180">
        <v>7</v>
      </c>
    </row>
    <row r="620" spans="1:17" s="72" customFormat="1" ht="12.75">
      <c r="A620" s="69"/>
      <c r="B620" s="69" t="s">
        <v>1491</v>
      </c>
      <c r="C620" s="69" t="s">
        <v>51</v>
      </c>
      <c r="D620" s="69" t="s">
        <v>731</v>
      </c>
      <c r="E620" s="69"/>
      <c r="F620" s="69"/>
      <c r="G620" s="69"/>
      <c r="H620" s="179">
        <v>0</v>
      </c>
      <c r="I620" s="180">
        <v>0</v>
      </c>
      <c r="J620" s="180">
        <v>0</v>
      </c>
      <c r="K620" s="180">
        <v>0</v>
      </c>
      <c r="L620" s="180">
        <v>0</v>
      </c>
      <c r="M620" s="180">
        <v>0</v>
      </c>
      <c r="N620" s="180">
        <v>700</v>
      </c>
      <c r="O620" s="180">
        <v>700</v>
      </c>
      <c r="P620" s="180">
        <v>700</v>
      </c>
      <c r="Q620" s="180">
        <v>700</v>
      </c>
    </row>
    <row r="621" spans="1:17" s="72" customFormat="1" ht="12.75">
      <c r="A621" s="69"/>
      <c r="B621" s="69" t="s">
        <v>1492</v>
      </c>
      <c r="C621" s="69" t="s">
        <v>164</v>
      </c>
      <c r="D621" s="69" t="s">
        <v>731</v>
      </c>
      <c r="E621" s="69"/>
      <c r="F621" s="69"/>
      <c r="G621" s="69"/>
      <c r="H621" s="179">
        <v>0</v>
      </c>
      <c r="I621" s="180">
        <v>40</v>
      </c>
      <c r="J621" s="180">
        <v>40</v>
      </c>
      <c r="K621" s="180">
        <v>40</v>
      </c>
      <c r="L621" s="180">
        <v>40</v>
      </c>
      <c r="M621" s="180">
        <v>40</v>
      </c>
      <c r="N621" s="180">
        <v>40</v>
      </c>
      <c r="O621" s="180">
        <v>40</v>
      </c>
      <c r="P621" s="180">
        <v>40</v>
      </c>
      <c r="Q621" s="180">
        <v>40</v>
      </c>
    </row>
    <row r="622" spans="1:17" s="72" customFormat="1" ht="12.75">
      <c r="A622" s="69"/>
      <c r="B622" s="69" t="s">
        <v>1276</v>
      </c>
      <c r="C622" s="69" t="s">
        <v>227</v>
      </c>
      <c r="D622" s="69" t="s">
        <v>1277</v>
      </c>
      <c r="E622" s="69"/>
      <c r="F622" s="69"/>
      <c r="G622" s="69"/>
      <c r="H622" s="179">
        <v>0</v>
      </c>
      <c r="I622" s="180">
        <v>144</v>
      </c>
      <c r="J622" s="180">
        <v>144</v>
      </c>
      <c r="K622" s="180">
        <v>144</v>
      </c>
      <c r="L622" s="180">
        <v>144</v>
      </c>
      <c r="M622" s="180">
        <v>144</v>
      </c>
      <c r="N622" s="180">
        <v>144</v>
      </c>
      <c r="O622" s="180">
        <v>144</v>
      </c>
      <c r="P622" s="180">
        <v>144</v>
      </c>
      <c r="Q622" s="180">
        <v>144</v>
      </c>
    </row>
    <row r="623" spans="1:17" s="72" customFormat="1" ht="12.75">
      <c r="A623" s="69"/>
      <c r="B623" s="69" t="s">
        <v>1493</v>
      </c>
      <c r="C623" s="69" t="s">
        <v>89</v>
      </c>
      <c r="D623" s="69" t="s">
        <v>1277</v>
      </c>
      <c r="E623" s="69"/>
      <c r="F623" s="69"/>
      <c r="G623" s="69"/>
      <c r="H623" s="179">
        <v>0</v>
      </c>
      <c r="I623" s="180">
        <v>40</v>
      </c>
      <c r="J623" s="180">
        <v>40</v>
      </c>
      <c r="K623" s="180">
        <v>40</v>
      </c>
      <c r="L623" s="180">
        <v>40</v>
      </c>
      <c r="M623" s="180">
        <v>40</v>
      </c>
      <c r="N623" s="180">
        <v>40</v>
      </c>
      <c r="O623" s="180">
        <v>40</v>
      </c>
      <c r="P623" s="180">
        <v>40</v>
      </c>
      <c r="Q623" s="180">
        <v>40</v>
      </c>
    </row>
    <row r="624" spans="1:17" s="72" customFormat="1" ht="12.75">
      <c r="A624" s="69"/>
      <c r="B624" s="69" t="s">
        <v>1494</v>
      </c>
      <c r="C624" s="69" t="s">
        <v>187</v>
      </c>
      <c r="D624" s="69" t="s">
        <v>1277</v>
      </c>
      <c r="E624" s="69"/>
      <c r="F624" s="69"/>
      <c r="G624" s="69"/>
      <c r="H624" s="179">
        <v>0</v>
      </c>
      <c r="I624" s="180">
        <v>100</v>
      </c>
      <c r="J624" s="180">
        <v>100</v>
      </c>
      <c r="K624" s="180">
        <v>100</v>
      </c>
      <c r="L624" s="180">
        <v>100</v>
      </c>
      <c r="M624" s="180">
        <v>100</v>
      </c>
      <c r="N624" s="180">
        <v>100</v>
      </c>
      <c r="O624" s="180">
        <v>100</v>
      </c>
      <c r="P624" s="180">
        <v>100</v>
      </c>
      <c r="Q624" s="180">
        <v>100</v>
      </c>
    </row>
    <row r="625" spans="1:17" s="72" customFormat="1" ht="12.75">
      <c r="A625" s="69"/>
      <c r="B625" s="69" t="s">
        <v>1495</v>
      </c>
      <c r="C625" s="69" t="s">
        <v>89</v>
      </c>
      <c r="D625" s="69" t="s">
        <v>1277</v>
      </c>
      <c r="E625" s="69"/>
      <c r="F625" s="69"/>
      <c r="G625" s="69"/>
      <c r="H625" s="179">
        <v>0</v>
      </c>
      <c r="I625" s="180">
        <v>0</v>
      </c>
      <c r="J625" s="180">
        <v>40</v>
      </c>
      <c r="K625" s="180">
        <v>40</v>
      </c>
      <c r="L625" s="180">
        <v>40</v>
      </c>
      <c r="M625" s="180">
        <v>40</v>
      </c>
      <c r="N625" s="180">
        <v>40</v>
      </c>
      <c r="O625" s="180">
        <v>40</v>
      </c>
      <c r="P625" s="180">
        <v>40</v>
      </c>
      <c r="Q625" s="180">
        <v>40</v>
      </c>
    </row>
    <row r="626" spans="1:17" s="72" customFormat="1" ht="12.75">
      <c r="A626" s="69"/>
      <c r="B626" s="69" t="s">
        <v>1496</v>
      </c>
      <c r="C626" s="69" t="s">
        <v>173</v>
      </c>
      <c r="D626" s="69" t="s">
        <v>1277</v>
      </c>
      <c r="E626" s="69"/>
      <c r="F626" s="69"/>
      <c r="G626" s="69"/>
      <c r="H626" s="179">
        <v>0</v>
      </c>
      <c r="I626" s="180">
        <v>60</v>
      </c>
      <c r="J626" s="180">
        <v>60</v>
      </c>
      <c r="K626" s="180">
        <v>60</v>
      </c>
      <c r="L626" s="180">
        <v>60</v>
      </c>
      <c r="M626" s="180">
        <v>60</v>
      </c>
      <c r="N626" s="180">
        <v>60</v>
      </c>
      <c r="O626" s="180">
        <v>60</v>
      </c>
      <c r="P626" s="180">
        <v>60</v>
      </c>
      <c r="Q626" s="180">
        <v>60</v>
      </c>
    </row>
    <row r="627" spans="1:17" s="72" customFormat="1" ht="12.75">
      <c r="A627" s="69"/>
      <c r="B627" s="69" t="s">
        <v>1497</v>
      </c>
      <c r="C627" s="69" t="s">
        <v>49</v>
      </c>
      <c r="D627" s="69" t="s">
        <v>1277</v>
      </c>
      <c r="E627" s="69"/>
      <c r="F627" s="69"/>
      <c r="G627" s="69"/>
      <c r="H627" s="179">
        <v>0</v>
      </c>
      <c r="I627" s="180">
        <v>0</v>
      </c>
      <c r="J627" s="180">
        <v>0</v>
      </c>
      <c r="K627" s="180">
        <v>0</v>
      </c>
      <c r="L627" s="180">
        <v>0</v>
      </c>
      <c r="M627" s="180">
        <v>38</v>
      </c>
      <c r="N627" s="180">
        <v>38</v>
      </c>
      <c r="O627" s="180">
        <v>38</v>
      </c>
      <c r="P627" s="180">
        <v>38</v>
      </c>
      <c r="Q627" s="180">
        <v>38</v>
      </c>
    </row>
    <row r="628" spans="1:17" s="72" customFormat="1" ht="12.75">
      <c r="A628" s="69"/>
      <c r="B628" s="69" t="s">
        <v>1498</v>
      </c>
      <c r="C628" s="69" t="s">
        <v>232</v>
      </c>
      <c r="D628" s="69" t="s">
        <v>1277</v>
      </c>
      <c r="E628" s="69"/>
      <c r="F628" s="69"/>
      <c r="G628" s="69"/>
      <c r="H628" s="179">
        <v>0</v>
      </c>
      <c r="I628" s="180">
        <v>50</v>
      </c>
      <c r="J628" s="180">
        <v>50</v>
      </c>
      <c r="K628" s="180">
        <v>50</v>
      </c>
      <c r="L628" s="180">
        <v>50</v>
      </c>
      <c r="M628" s="180">
        <v>50</v>
      </c>
      <c r="N628" s="180">
        <v>50</v>
      </c>
      <c r="O628" s="180">
        <v>50</v>
      </c>
      <c r="P628" s="180">
        <v>50</v>
      </c>
      <c r="Q628" s="180">
        <v>50</v>
      </c>
    </row>
    <row r="629" spans="1:17" s="72" customFormat="1" ht="12.75">
      <c r="A629" s="69"/>
      <c r="B629" s="69" t="s">
        <v>1281</v>
      </c>
      <c r="C629" s="69" t="s">
        <v>227</v>
      </c>
      <c r="D629" s="69" t="s">
        <v>1277</v>
      </c>
      <c r="E629" s="69"/>
      <c r="F629" s="69"/>
      <c r="G629" s="69"/>
      <c r="H629" s="179">
        <v>0</v>
      </c>
      <c r="I629" s="180">
        <v>90</v>
      </c>
      <c r="J629" s="180">
        <v>90</v>
      </c>
      <c r="K629" s="180">
        <v>90</v>
      </c>
      <c r="L629" s="180">
        <v>90</v>
      </c>
      <c r="M629" s="180">
        <v>90</v>
      </c>
      <c r="N629" s="180">
        <v>90</v>
      </c>
      <c r="O629" s="180">
        <v>90</v>
      </c>
      <c r="P629" s="180">
        <v>90</v>
      </c>
      <c r="Q629" s="180">
        <v>90</v>
      </c>
    </row>
    <row r="630" spans="1:17" s="72" customFormat="1" ht="12.75">
      <c r="A630" s="69"/>
      <c r="B630" s="69" t="s">
        <v>1280</v>
      </c>
      <c r="C630" s="69" t="s">
        <v>254</v>
      </c>
      <c r="D630" s="69" t="s">
        <v>1277</v>
      </c>
      <c r="E630" s="69"/>
      <c r="F630" s="69"/>
      <c r="G630" s="69"/>
      <c r="H630" s="179">
        <v>0</v>
      </c>
      <c r="I630" s="180">
        <v>90</v>
      </c>
      <c r="J630" s="180">
        <v>90</v>
      </c>
      <c r="K630" s="180">
        <v>90</v>
      </c>
      <c r="L630" s="180">
        <v>90</v>
      </c>
      <c r="M630" s="180">
        <v>90</v>
      </c>
      <c r="N630" s="180">
        <v>90</v>
      </c>
      <c r="O630" s="180">
        <v>90</v>
      </c>
      <c r="P630" s="180">
        <v>90</v>
      </c>
      <c r="Q630" s="180">
        <v>90</v>
      </c>
    </row>
    <row r="631" spans="1:17" s="72" customFormat="1" ht="12.75">
      <c r="A631" s="69"/>
      <c r="B631" s="69" t="s">
        <v>1279</v>
      </c>
      <c r="C631" s="69" t="s">
        <v>226</v>
      </c>
      <c r="D631" s="69" t="s">
        <v>1277</v>
      </c>
      <c r="E631" s="69"/>
      <c r="F631" s="69"/>
      <c r="G631" s="69"/>
      <c r="H631" s="179">
        <v>0</v>
      </c>
      <c r="I631" s="180">
        <v>135</v>
      </c>
      <c r="J631" s="180">
        <v>135</v>
      </c>
      <c r="K631" s="180">
        <v>135</v>
      </c>
      <c r="L631" s="180">
        <v>135</v>
      </c>
      <c r="M631" s="180">
        <v>135</v>
      </c>
      <c r="N631" s="180">
        <v>135</v>
      </c>
      <c r="O631" s="180">
        <v>135</v>
      </c>
      <c r="P631" s="180">
        <v>135</v>
      </c>
      <c r="Q631" s="180">
        <v>135</v>
      </c>
    </row>
    <row r="632" spans="1:17" ht="12.75">
      <c r="A632" s="61" t="s">
        <v>1501</v>
      </c>
      <c r="B632" s="61"/>
      <c r="C632" s="61"/>
      <c r="D632" s="61"/>
      <c r="E632" s="61"/>
      <c r="F632" s="61"/>
      <c r="G632" s="61"/>
      <c r="H632" s="130">
        <f aca="true" t="shared" si="10" ref="H632:Q632">SUM(H603:H631)</f>
        <v>0</v>
      </c>
      <c r="I632" s="130">
        <f t="shared" si="10"/>
        <v>6867</v>
      </c>
      <c r="J632" s="130">
        <f t="shared" si="10"/>
        <v>7147</v>
      </c>
      <c r="K632" s="130">
        <f t="shared" si="10"/>
        <v>8389</v>
      </c>
      <c r="L632" s="130">
        <f t="shared" si="10"/>
        <v>8989</v>
      </c>
      <c r="M632" s="130">
        <f t="shared" si="10"/>
        <v>9027</v>
      </c>
      <c r="N632" s="130">
        <f t="shared" si="10"/>
        <v>9727</v>
      </c>
      <c r="O632" s="130">
        <f t="shared" si="10"/>
        <v>9727</v>
      </c>
      <c r="P632" s="130">
        <f t="shared" si="10"/>
        <v>9727</v>
      </c>
      <c r="Q632" s="130">
        <f t="shared" si="10"/>
        <v>9727</v>
      </c>
    </row>
    <row r="633" spans="1:17" ht="12.75">
      <c r="A633" s="61"/>
      <c r="B633" s="61"/>
      <c r="C633" s="61"/>
      <c r="D633" s="61"/>
      <c r="E633" s="61"/>
      <c r="F633" s="61"/>
      <c r="G633" s="61"/>
      <c r="H633" s="130"/>
      <c r="I633" s="178"/>
      <c r="J633" s="178"/>
      <c r="K633" s="178"/>
      <c r="L633" s="178"/>
      <c r="M633" s="178"/>
      <c r="N633" s="178"/>
      <c r="O633" s="178"/>
      <c r="P633" s="178"/>
      <c r="Q633" s="178"/>
    </row>
    <row r="634" spans="1:17" ht="12.75">
      <c r="A634"/>
      <c r="B634" t="s">
        <v>1316</v>
      </c>
      <c r="C634" t="s">
        <v>66</v>
      </c>
      <c r="D634" t="s">
        <v>732</v>
      </c>
      <c r="E634" s="61"/>
      <c r="F634" s="61"/>
      <c r="G634" s="61"/>
      <c r="H634" s="179">
        <v>0</v>
      </c>
      <c r="I634" s="180">
        <v>200</v>
      </c>
      <c r="J634" s="180">
        <v>200</v>
      </c>
      <c r="K634" s="180">
        <v>200</v>
      </c>
      <c r="L634" s="180">
        <v>200</v>
      </c>
      <c r="M634" s="180">
        <v>200</v>
      </c>
      <c r="N634" s="180">
        <v>200</v>
      </c>
      <c r="O634" s="180">
        <v>200</v>
      </c>
      <c r="P634" s="180">
        <v>200</v>
      </c>
      <c r="Q634" s="180">
        <v>200</v>
      </c>
    </row>
    <row r="635" spans="1:17" ht="12.75">
      <c r="A635"/>
      <c r="B635" t="s">
        <v>1345</v>
      </c>
      <c r="C635" t="s">
        <v>1258</v>
      </c>
      <c r="D635" t="s">
        <v>732</v>
      </c>
      <c r="E635" s="61"/>
      <c r="F635" s="61"/>
      <c r="G635" s="61"/>
      <c r="H635" s="179">
        <v>0</v>
      </c>
      <c r="I635" s="180">
        <v>0</v>
      </c>
      <c r="J635" s="180">
        <v>0</v>
      </c>
      <c r="K635" s="180">
        <v>250.00000000000003</v>
      </c>
      <c r="L635" s="180">
        <v>250.00000000000003</v>
      </c>
      <c r="M635" s="180">
        <v>250.00000000000003</v>
      </c>
      <c r="N635" s="180">
        <v>250.00000000000003</v>
      </c>
      <c r="O635" s="180">
        <v>250.00000000000003</v>
      </c>
      <c r="P635" s="180">
        <v>250.00000000000003</v>
      </c>
      <c r="Q635" s="180">
        <v>250.00000000000003</v>
      </c>
    </row>
    <row r="636" spans="1:17" ht="12.75">
      <c r="A636"/>
      <c r="B636" t="s">
        <v>1346</v>
      </c>
      <c r="C636" t="s">
        <v>1258</v>
      </c>
      <c r="D636" t="s">
        <v>732</v>
      </c>
      <c r="E636" s="61"/>
      <c r="F636" s="61"/>
      <c r="G636" s="61"/>
      <c r="H636" s="179">
        <v>0</v>
      </c>
      <c r="I636" s="180">
        <v>0</v>
      </c>
      <c r="J636" s="180">
        <v>0</v>
      </c>
      <c r="K636" s="180">
        <v>250.00000000000003</v>
      </c>
      <c r="L636" s="180">
        <v>250.00000000000003</v>
      </c>
      <c r="M636" s="180">
        <v>250.00000000000003</v>
      </c>
      <c r="N636" s="180">
        <v>250.00000000000003</v>
      </c>
      <c r="O636" s="180">
        <v>250.00000000000003</v>
      </c>
      <c r="P636" s="180">
        <v>250.00000000000003</v>
      </c>
      <c r="Q636" s="180">
        <v>250.00000000000003</v>
      </c>
    </row>
    <row r="637" spans="1:17" ht="12.75">
      <c r="A637"/>
      <c r="B637" t="s">
        <v>1347</v>
      </c>
      <c r="C637" t="s">
        <v>1258</v>
      </c>
      <c r="D637" t="s">
        <v>732</v>
      </c>
      <c r="E637" s="61"/>
      <c r="F637" s="61"/>
      <c r="G637" s="61"/>
      <c r="H637" s="179">
        <v>0</v>
      </c>
      <c r="I637" s="180">
        <v>0</v>
      </c>
      <c r="J637" s="180">
        <v>0</v>
      </c>
      <c r="K637" s="180">
        <v>250.00000000000003</v>
      </c>
      <c r="L637" s="180">
        <v>250.00000000000003</v>
      </c>
      <c r="M637" s="180">
        <v>250.00000000000003</v>
      </c>
      <c r="N637" s="180">
        <v>250.00000000000003</v>
      </c>
      <c r="O637" s="180">
        <v>250.00000000000003</v>
      </c>
      <c r="P637" s="180">
        <v>250.00000000000003</v>
      </c>
      <c r="Q637" s="180">
        <v>250.00000000000003</v>
      </c>
    </row>
    <row r="638" spans="1:17" ht="12.75">
      <c r="A638"/>
      <c r="B638" t="s">
        <v>1334</v>
      </c>
      <c r="C638" t="s">
        <v>88</v>
      </c>
      <c r="D638" t="s">
        <v>732</v>
      </c>
      <c r="E638" s="61"/>
      <c r="F638" s="61"/>
      <c r="G638" s="61"/>
      <c r="H638" s="179">
        <v>0</v>
      </c>
      <c r="I638" s="180">
        <v>200</v>
      </c>
      <c r="J638" s="180">
        <v>200</v>
      </c>
      <c r="K638" s="180">
        <v>200</v>
      </c>
      <c r="L638" s="180">
        <v>200</v>
      </c>
      <c r="M638" s="180">
        <v>200</v>
      </c>
      <c r="N638" s="180">
        <v>200</v>
      </c>
      <c r="O638" s="180">
        <v>200</v>
      </c>
      <c r="P638" s="180">
        <v>200</v>
      </c>
      <c r="Q638" s="180">
        <v>200</v>
      </c>
    </row>
    <row r="639" spans="1:17" ht="12.75">
      <c r="A639"/>
      <c r="B639" t="s">
        <v>1343</v>
      </c>
      <c r="C639" t="s">
        <v>64</v>
      </c>
      <c r="D639" t="s">
        <v>732</v>
      </c>
      <c r="E639" s="61"/>
      <c r="F639" s="61"/>
      <c r="G639" s="61"/>
      <c r="H639" s="179">
        <v>0</v>
      </c>
      <c r="I639" s="180">
        <v>100</v>
      </c>
      <c r="J639" s="180">
        <v>100</v>
      </c>
      <c r="K639" s="180">
        <v>100</v>
      </c>
      <c r="L639" s="180">
        <v>100</v>
      </c>
      <c r="M639" s="180">
        <v>100</v>
      </c>
      <c r="N639" s="180">
        <v>100</v>
      </c>
      <c r="O639" s="180">
        <v>100</v>
      </c>
      <c r="P639" s="180">
        <v>100</v>
      </c>
      <c r="Q639" s="180">
        <v>100</v>
      </c>
    </row>
    <row r="640" spans="1:17" ht="12.75">
      <c r="A640"/>
      <c r="B640" t="s">
        <v>1344</v>
      </c>
      <c r="C640" t="s">
        <v>66</v>
      </c>
      <c r="D640" t="s">
        <v>732</v>
      </c>
      <c r="E640" s="61"/>
      <c r="F640" s="61"/>
      <c r="G640" s="61"/>
      <c r="H640" s="179">
        <v>0</v>
      </c>
      <c r="I640" s="180">
        <v>0</v>
      </c>
      <c r="J640" s="180">
        <v>200</v>
      </c>
      <c r="K640" s="180">
        <v>200</v>
      </c>
      <c r="L640" s="180">
        <v>200</v>
      </c>
      <c r="M640" s="180">
        <v>200</v>
      </c>
      <c r="N640" s="180">
        <v>200</v>
      </c>
      <c r="O640" s="180">
        <v>200</v>
      </c>
      <c r="P640" s="180">
        <v>200</v>
      </c>
      <c r="Q640" s="180">
        <v>200</v>
      </c>
    </row>
    <row r="641" spans="1:17" ht="12.75">
      <c r="A641"/>
      <c r="B641" t="s">
        <v>1348</v>
      </c>
      <c r="C641" t="s">
        <v>66</v>
      </c>
      <c r="D641" t="s">
        <v>732</v>
      </c>
      <c r="E641" s="61"/>
      <c r="F641" s="61"/>
      <c r="G641" s="61"/>
      <c r="H641" s="179">
        <v>0</v>
      </c>
      <c r="I641" s="180">
        <v>0</v>
      </c>
      <c r="J641" s="180">
        <v>200</v>
      </c>
      <c r="K641" s="180">
        <v>200</v>
      </c>
      <c r="L641" s="180">
        <v>200</v>
      </c>
      <c r="M641" s="180">
        <v>200</v>
      </c>
      <c r="N641" s="180">
        <v>200</v>
      </c>
      <c r="O641" s="180">
        <v>200</v>
      </c>
      <c r="P641" s="180">
        <v>200</v>
      </c>
      <c r="Q641" s="180">
        <v>200</v>
      </c>
    </row>
    <row r="642" spans="1:17" ht="12.75">
      <c r="A642"/>
      <c r="B642" t="s">
        <v>1502</v>
      </c>
      <c r="C642" t="s">
        <v>65</v>
      </c>
      <c r="D642" t="s">
        <v>732</v>
      </c>
      <c r="E642" s="61"/>
      <c r="F642" s="61"/>
      <c r="G642" s="61"/>
      <c r="H642" s="179">
        <v>0</v>
      </c>
      <c r="I642" s="180">
        <v>0</v>
      </c>
      <c r="J642" s="180">
        <v>50</v>
      </c>
      <c r="K642" s="180">
        <v>50</v>
      </c>
      <c r="L642" s="180">
        <v>50</v>
      </c>
      <c r="M642" s="180">
        <v>50</v>
      </c>
      <c r="N642" s="180">
        <v>50</v>
      </c>
      <c r="O642" s="180">
        <v>50</v>
      </c>
      <c r="P642" s="180">
        <v>50</v>
      </c>
      <c r="Q642" s="180">
        <v>50</v>
      </c>
    </row>
    <row r="643" spans="1:17" ht="12.75">
      <c r="A643"/>
      <c r="B643" t="s">
        <v>1349</v>
      </c>
      <c r="C643" t="s">
        <v>72</v>
      </c>
      <c r="D643" t="s">
        <v>732</v>
      </c>
      <c r="E643" s="61"/>
      <c r="F643" s="61"/>
      <c r="G643" s="61"/>
      <c r="H643" s="179">
        <v>0</v>
      </c>
      <c r="I643" s="180">
        <v>0</v>
      </c>
      <c r="J643" s="180">
        <v>180</v>
      </c>
      <c r="K643" s="180">
        <v>180</v>
      </c>
      <c r="L643" s="180">
        <v>180</v>
      </c>
      <c r="M643" s="180">
        <v>180</v>
      </c>
      <c r="N643" s="180">
        <v>180</v>
      </c>
      <c r="O643" s="180">
        <v>180</v>
      </c>
      <c r="P643" s="180">
        <v>180</v>
      </c>
      <c r="Q643" s="180">
        <v>180</v>
      </c>
    </row>
    <row r="644" spans="1:17" ht="12.75">
      <c r="A644"/>
      <c r="B644" t="s">
        <v>1328</v>
      </c>
      <c r="C644" t="s">
        <v>216</v>
      </c>
      <c r="D644" t="s">
        <v>732</v>
      </c>
      <c r="E644" s="61"/>
      <c r="F644" s="61"/>
      <c r="G644" s="61"/>
      <c r="H644" s="179">
        <v>0</v>
      </c>
      <c r="I644" s="180">
        <v>0</v>
      </c>
      <c r="J644" s="180">
        <v>300</v>
      </c>
      <c r="K644" s="180">
        <v>300</v>
      </c>
      <c r="L644" s="180">
        <v>300</v>
      </c>
      <c r="M644" s="180">
        <v>300</v>
      </c>
      <c r="N644" s="180">
        <v>300</v>
      </c>
      <c r="O644" s="180">
        <v>300</v>
      </c>
      <c r="P644" s="180">
        <v>300</v>
      </c>
      <c r="Q644" s="180">
        <v>300</v>
      </c>
    </row>
    <row r="645" spans="1:17" ht="12.75">
      <c r="A645"/>
      <c r="B645" t="s">
        <v>1342</v>
      </c>
      <c r="C645" t="s">
        <v>176</v>
      </c>
      <c r="D645" t="s">
        <v>732</v>
      </c>
      <c r="E645" s="73"/>
      <c r="F645" s="73"/>
      <c r="G645" s="73"/>
      <c r="H645" s="179">
        <v>0</v>
      </c>
      <c r="I645" s="64">
        <v>100</v>
      </c>
      <c r="J645" s="64">
        <v>100</v>
      </c>
      <c r="K645" s="64">
        <v>100</v>
      </c>
      <c r="L645" s="64">
        <v>100</v>
      </c>
      <c r="M645" s="64">
        <v>100</v>
      </c>
      <c r="N645" s="158">
        <v>100</v>
      </c>
      <c r="O645" s="159">
        <v>100</v>
      </c>
      <c r="P645" s="72">
        <v>100</v>
      </c>
      <c r="Q645" s="72">
        <v>100</v>
      </c>
    </row>
    <row r="646" spans="1:17" ht="12.75">
      <c r="A646"/>
      <c r="B646" t="s">
        <v>1295</v>
      </c>
      <c r="C646" t="s">
        <v>49</v>
      </c>
      <c r="D646" t="s">
        <v>732</v>
      </c>
      <c r="H646" s="179">
        <v>0</v>
      </c>
      <c r="I646" s="72">
        <v>0</v>
      </c>
      <c r="J646" s="72">
        <v>249.00000000000003</v>
      </c>
      <c r="K646" s="72">
        <v>249.00000000000003</v>
      </c>
      <c r="L646" s="72">
        <v>249.00000000000003</v>
      </c>
      <c r="M646" s="72">
        <v>249.00000000000003</v>
      </c>
      <c r="N646" s="72">
        <v>249.00000000000003</v>
      </c>
      <c r="O646" s="72">
        <v>249.00000000000003</v>
      </c>
      <c r="P646" s="72">
        <v>249.00000000000003</v>
      </c>
      <c r="Q646" s="72">
        <v>249.00000000000003</v>
      </c>
    </row>
    <row r="647" spans="1:17" ht="12.75">
      <c r="A647"/>
      <c r="B647" t="s">
        <v>1296</v>
      </c>
      <c r="C647" t="s">
        <v>248</v>
      </c>
      <c r="D647" t="s">
        <v>732</v>
      </c>
      <c r="H647" s="179">
        <v>0</v>
      </c>
      <c r="I647" s="72">
        <v>148.5</v>
      </c>
      <c r="J647" s="72">
        <v>148.5</v>
      </c>
      <c r="K647" s="72">
        <v>148.5</v>
      </c>
      <c r="L647" s="72">
        <v>148.5</v>
      </c>
      <c r="M647" s="72">
        <v>148.5</v>
      </c>
      <c r="N647" s="72">
        <v>148.5</v>
      </c>
      <c r="O647" s="72">
        <v>148.5</v>
      </c>
      <c r="P647" s="72">
        <v>148.5</v>
      </c>
      <c r="Q647" s="72">
        <v>148.5</v>
      </c>
    </row>
    <row r="648" spans="1:17" ht="12.75">
      <c r="A648"/>
      <c r="B648" t="s">
        <v>1298</v>
      </c>
      <c r="C648" t="s">
        <v>173</v>
      </c>
      <c r="D648" t="s">
        <v>732</v>
      </c>
      <c r="H648" s="179">
        <v>0</v>
      </c>
      <c r="I648" s="72">
        <v>0</v>
      </c>
      <c r="J648" s="72">
        <v>250.00000000000003</v>
      </c>
      <c r="K648" s="72">
        <v>250.00000000000003</v>
      </c>
      <c r="L648" s="72">
        <v>250.00000000000003</v>
      </c>
      <c r="M648" s="72">
        <v>250.00000000000003</v>
      </c>
      <c r="N648" s="72">
        <v>250.00000000000003</v>
      </c>
      <c r="O648" s="72">
        <v>250.00000000000003</v>
      </c>
      <c r="P648" s="72">
        <v>250.00000000000003</v>
      </c>
      <c r="Q648" s="72">
        <v>250.00000000000003</v>
      </c>
    </row>
    <row r="649" spans="1:17" ht="12.75">
      <c r="A649"/>
      <c r="B649" t="s">
        <v>1294</v>
      </c>
      <c r="C649" t="s">
        <v>241</v>
      </c>
      <c r="D649" t="s">
        <v>732</v>
      </c>
      <c r="H649" s="179">
        <v>0</v>
      </c>
      <c r="I649" s="72">
        <v>0</v>
      </c>
      <c r="J649" s="72">
        <v>0</v>
      </c>
      <c r="K649" s="72">
        <v>200</v>
      </c>
      <c r="L649" s="72">
        <v>200</v>
      </c>
      <c r="M649" s="72">
        <v>200</v>
      </c>
      <c r="N649" s="72">
        <v>200</v>
      </c>
      <c r="O649" s="72">
        <v>200</v>
      </c>
      <c r="P649" s="72">
        <v>200</v>
      </c>
      <c r="Q649" s="72">
        <v>200</v>
      </c>
    </row>
    <row r="650" spans="1:17" ht="12.75">
      <c r="A650"/>
      <c r="B650" t="s">
        <v>1312</v>
      </c>
      <c r="C650" t="s">
        <v>219</v>
      </c>
      <c r="D650" t="s">
        <v>732</v>
      </c>
      <c r="H650" s="179">
        <v>0</v>
      </c>
      <c r="I650" s="72">
        <v>70</v>
      </c>
      <c r="J650" s="72">
        <v>70</v>
      </c>
      <c r="K650" s="72">
        <v>70</v>
      </c>
      <c r="L650" s="72">
        <v>70</v>
      </c>
      <c r="M650" s="72">
        <v>70</v>
      </c>
      <c r="N650" s="72">
        <v>70</v>
      </c>
      <c r="O650" s="72">
        <v>70</v>
      </c>
      <c r="P650" s="72">
        <v>70</v>
      </c>
      <c r="Q650" s="72">
        <v>70</v>
      </c>
    </row>
    <row r="651" spans="1:17" ht="12.75">
      <c r="A651"/>
      <c r="B651" t="s">
        <v>1300</v>
      </c>
      <c r="C651" t="s">
        <v>229</v>
      </c>
      <c r="D651" t="s">
        <v>732</v>
      </c>
      <c r="H651" s="179">
        <v>0</v>
      </c>
      <c r="I651" s="72">
        <v>0</v>
      </c>
      <c r="J651" s="72">
        <v>0</v>
      </c>
      <c r="K651" s="72">
        <v>500.00000000000006</v>
      </c>
      <c r="L651" s="72">
        <v>500.00000000000006</v>
      </c>
      <c r="M651" s="72">
        <v>500.00000000000006</v>
      </c>
      <c r="N651" s="72">
        <v>500.00000000000006</v>
      </c>
      <c r="O651" s="72">
        <v>500.00000000000006</v>
      </c>
      <c r="P651" s="72">
        <v>500.00000000000006</v>
      </c>
      <c r="Q651" s="72">
        <v>500.00000000000006</v>
      </c>
    </row>
    <row r="652" spans="1:17" ht="12.75">
      <c r="A652"/>
      <c r="B652" t="s">
        <v>1317</v>
      </c>
      <c r="C652" t="s">
        <v>226</v>
      </c>
      <c r="D652" t="s">
        <v>732</v>
      </c>
      <c r="H652" s="179">
        <v>0</v>
      </c>
      <c r="I652" s="72">
        <v>500.00000000000006</v>
      </c>
      <c r="J652" s="72">
        <v>500.00000000000006</v>
      </c>
      <c r="K652" s="72">
        <v>500.00000000000006</v>
      </c>
      <c r="L652" s="72">
        <v>500.00000000000006</v>
      </c>
      <c r="M652" s="72">
        <v>500.00000000000006</v>
      </c>
      <c r="N652" s="72">
        <v>500.00000000000006</v>
      </c>
      <c r="O652" s="72">
        <v>500.00000000000006</v>
      </c>
      <c r="P652" s="72">
        <v>500.00000000000006</v>
      </c>
      <c r="Q652" s="72">
        <v>500.00000000000006</v>
      </c>
    </row>
    <row r="653" spans="1:17" ht="12.75">
      <c r="A653"/>
      <c r="B653" t="s">
        <v>1330</v>
      </c>
      <c r="C653" t="s">
        <v>1331</v>
      </c>
      <c r="D653" t="s">
        <v>732</v>
      </c>
      <c r="H653" s="179">
        <v>0</v>
      </c>
      <c r="I653" s="72">
        <v>0</v>
      </c>
      <c r="J653" s="72">
        <v>0</v>
      </c>
      <c r="K653" s="72">
        <v>300</v>
      </c>
      <c r="L653" s="72">
        <v>300</v>
      </c>
      <c r="M653" s="72">
        <v>300</v>
      </c>
      <c r="N653" s="72">
        <v>300</v>
      </c>
      <c r="O653" s="72">
        <v>300</v>
      </c>
      <c r="P653" s="72">
        <v>300</v>
      </c>
      <c r="Q653" s="72">
        <v>300</v>
      </c>
    </row>
    <row r="654" spans="1:17" ht="12.75">
      <c r="A654"/>
      <c r="B654" t="s">
        <v>1309</v>
      </c>
      <c r="C654" t="s">
        <v>256</v>
      </c>
      <c r="D654" t="s">
        <v>732</v>
      </c>
      <c r="H654" s="179">
        <v>0</v>
      </c>
      <c r="I654" s="72">
        <v>400</v>
      </c>
      <c r="J654" s="72">
        <v>400</v>
      </c>
      <c r="K654" s="72">
        <v>400</v>
      </c>
      <c r="L654" s="72">
        <v>400</v>
      </c>
      <c r="M654" s="72">
        <v>400</v>
      </c>
      <c r="N654" s="72">
        <v>400</v>
      </c>
      <c r="O654" s="72">
        <v>400</v>
      </c>
      <c r="P654" s="72">
        <v>400</v>
      </c>
      <c r="Q654" s="72">
        <v>400</v>
      </c>
    </row>
    <row r="655" spans="1:17" ht="12.75">
      <c r="A655"/>
      <c r="B655" t="s">
        <v>1311</v>
      </c>
      <c r="C655" t="s">
        <v>216</v>
      </c>
      <c r="D655" t="s">
        <v>732</v>
      </c>
      <c r="H655" s="179">
        <v>0</v>
      </c>
      <c r="I655" s="72">
        <v>0</v>
      </c>
      <c r="J655" s="72">
        <v>0</v>
      </c>
      <c r="K655" s="72">
        <v>350</v>
      </c>
      <c r="L655" s="72">
        <v>350</v>
      </c>
      <c r="M655" s="72">
        <v>350</v>
      </c>
      <c r="N655" s="72">
        <v>350</v>
      </c>
      <c r="O655" s="72">
        <v>350</v>
      </c>
      <c r="P655" s="72">
        <v>350</v>
      </c>
      <c r="Q655" s="72">
        <v>350</v>
      </c>
    </row>
    <row r="656" spans="1:17" ht="12.75">
      <c r="A656"/>
      <c r="B656" t="s">
        <v>1304</v>
      </c>
      <c r="C656" t="s">
        <v>64</v>
      </c>
      <c r="D656" t="s">
        <v>732</v>
      </c>
      <c r="H656" s="179">
        <v>0</v>
      </c>
      <c r="I656" s="72">
        <v>150</v>
      </c>
      <c r="J656" s="72">
        <v>150</v>
      </c>
      <c r="K656" s="72">
        <v>150</v>
      </c>
      <c r="L656" s="72">
        <v>150</v>
      </c>
      <c r="M656" s="72">
        <v>150</v>
      </c>
      <c r="N656" s="72">
        <v>150</v>
      </c>
      <c r="O656" s="72">
        <v>150</v>
      </c>
      <c r="P656" s="72">
        <v>150</v>
      </c>
      <c r="Q656" s="72">
        <v>150</v>
      </c>
    </row>
    <row r="657" spans="1:17" ht="12.75">
      <c r="A657"/>
      <c r="B657" t="s">
        <v>1319</v>
      </c>
      <c r="C657" t="s">
        <v>1320</v>
      </c>
      <c r="D657" t="s">
        <v>732</v>
      </c>
      <c r="H657" s="179">
        <v>0</v>
      </c>
      <c r="I657" s="72">
        <v>609</v>
      </c>
      <c r="J657" s="72">
        <v>609</v>
      </c>
      <c r="K657" s="72">
        <v>609</v>
      </c>
      <c r="L657" s="72">
        <v>609</v>
      </c>
      <c r="M657" s="72">
        <v>609</v>
      </c>
      <c r="N657" s="72">
        <v>609</v>
      </c>
      <c r="O657" s="72">
        <v>609</v>
      </c>
      <c r="P657" s="72">
        <v>609</v>
      </c>
      <c r="Q657" s="72">
        <v>609</v>
      </c>
    </row>
    <row r="658" spans="1:17" ht="12.75">
      <c r="A658"/>
      <c r="B658" t="s">
        <v>1305</v>
      </c>
      <c r="C658" t="s">
        <v>165</v>
      </c>
      <c r="D658" t="s">
        <v>732</v>
      </c>
      <c r="H658" s="179">
        <v>0</v>
      </c>
      <c r="I658" s="72">
        <v>386.00000000000006</v>
      </c>
      <c r="J658" s="72">
        <v>386.00000000000006</v>
      </c>
      <c r="K658" s="72">
        <v>386.00000000000006</v>
      </c>
      <c r="L658" s="72">
        <v>386.00000000000006</v>
      </c>
      <c r="M658" s="72">
        <v>386.00000000000006</v>
      </c>
      <c r="N658" s="72">
        <v>386.00000000000006</v>
      </c>
      <c r="O658" s="72">
        <v>386.00000000000006</v>
      </c>
      <c r="P658" s="72">
        <v>386.00000000000006</v>
      </c>
      <c r="Q658" s="72">
        <v>386.00000000000006</v>
      </c>
    </row>
    <row r="659" spans="1:17" ht="12.75">
      <c r="A659"/>
      <c r="B659" t="s">
        <v>1301</v>
      </c>
      <c r="C659" t="s">
        <v>1302</v>
      </c>
      <c r="D659" t="s">
        <v>732</v>
      </c>
      <c r="H659" s="179">
        <v>0</v>
      </c>
      <c r="I659" s="72">
        <v>0</v>
      </c>
      <c r="J659" s="72">
        <v>2940</v>
      </c>
      <c r="K659" s="72">
        <v>2940</v>
      </c>
      <c r="L659" s="72">
        <v>2940</v>
      </c>
      <c r="M659" s="72">
        <v>2940</v>
      </c>
      <c r="N659" s="72">
        <v>2940</v>
      </c>
      <c r="O659" s="72">
        <v>2940</v>
      </c>
      <c r="P659" s="72">
        <v>2940</v>
      </c>
      <c r="Q659" s="72">
        <v>2940</v>
      </c>
    </row>
    <row r="660" spans="1:17" ht="12.75">
      <c r="A660"/>
      <c r="B660" t="s">
        <v>1321</v>
      </c>
      <c r="C660" t="s">
        <v>1322</v>
      </c>
      <c r="D660" t="s">
        <v>732</v>
      </c>
      <c r="H660" s="179">
        <v>0</v>
      </c>
      <c r="I660" s="72">
        <v>399.00000000000006</v>
      </c>
      <c r="J660" s="72">
        <v>399.00000000000006</v>
      </c>
      <c r="K660" s="72">
        <v>399.00000000000006</v>
      </c>
      <c r="L660" s="72">
        <v>399.00000000000006</v>
      </c>
      <c r="M660" s="72">
        <v>399.00000000000006</v>
      </c>
      <c r="N660" s="72">
        <v>399.00000000000006</v>
      </c>
      <c r="O660" s="72">
        <v>399.00000000000006</v>
      </c>
      <c r="P660" s="72">
        <v>399.00000000000006</v>
      </c>
      <c r="Q660" s="72">
        <v>399.00000000000006</v>
      </c>
    </row>
    <row r="661" spans="1:17" ht="12.75">
      <c r="A661"/>
      <c r="B661" t="s">
        <v>1313</v>
      </c>
      <c r="C661" t="s">
        <v>146</v>
      </c>
      <c r="D661" t="s">
        <v>732</v>
      </c>
      <c r="H661" s="179">
        <v>0</v>
      </c>
      <c r="I661" s="72">
        <v>135</v>
      </c>
      <c r="J661" s="72">
        <v>135</v>
      </c>
      <c r="K661" s="72">
        <v>135</v>
      </c>
      <c r="L661" s="72">
        <v>135</v>
      </c>
      <c r="M661" s="72">
        <v>135</v>
      </c>
      <c r="N661" s="72">
        <v>135</v>
      </c>
      <c r="O661" s="72">
        <v>135</v>
      </c>
      <c r="P661" s="72">
        <v>135</v>
      </c>
      <c r="Q661" s="72">
        <v>135</v>
      </c>
    </row>
    <row r="662" spans="1:17" ht="12.75">
      <c r="A662"/>
      <c r="B662" t="s">
        <v>1323</v>
      </c>
      <c r="C662" t="s">
        <v>205</v>
      </c>
      <c r="D662" t="s">
        <v>732</v>
      </c>
      <c r="H662" s="179">
        <v>0</v>
      </c>
      <c r="I662" s="72">
        <v>170</v>
      </c>
      <c r="J662" s="72">
        <v>170</v>
      </c>
      <c r="K662" s="72">
        <v>170</v>
      </c>
      <c r="L662" s="72">
        <v>170</v>
      </c>
      <c r="M662" s="72">
        <v>170</v>
      </c>
      <c r="N662" s="72">
        <v>170</v>
      </c>
      <c r="O662" s="72">
        <v>170</v>
      </c>
      <c r="P662" s="72">
        <v>170</v>
      </c>
      <c r="Q662" s="72">
        <v>170</v>
      </c>
    </row>
    <row r="663" spans="1:17" ht="12.75">
      <c r="A663"/>
      <c r="B663" t="s">
        <v>1303</v>
      </c>
      <c r="C663" t="s">
        <v>163</v>
      </c>
      <c r="D663" t="s">
        <v>732</v>
      </c>
      <c r="H663" s="179">
        <v>0</v>
      </c>
      <c r="I663" s="72">
        <v>1000.0000000000001</v>
      </c>
      <c r="J663" s="72">
        <v>1000.0000000000001</v>
      </c>
      <c r="K663" s="72">
        <v>1000.0000000000001</v>
      </c>
      <c r="L663" s="72">
        <v>1000.0000000000001</v>
      </c>
      <c r="M663" s="72">
        <v>1000.0000000000001</v>
      </c>
      <c r="N663" s="72">
        <v>1000.0000000000001</v>
      </c>
      <c r="O663" s="72">
        <v>1000.0000000000001</v>
      </c>
      <c r="P663" s="72">
        <v>1000.0000000000001</v>
      </c>
      <c r="Q663" s="72">
        <v>1000.0000000000001</v>
      </c>
    </row>
    <row r="664" spans="1:17" ht="12.75">
      <c r="A664"/>
      <c r="B664" t="s">
        <v>1327</v>
      </c>
      <c r="C664" t="s">
        <v>51</v>
      </c>
      <c r="D664" t="s">
        <v>732</v>
      </c>
      <c r="H664" s="179">
        <v>0</v>
      </c>
      <c r="I664" s="72">
        <v>200</v>
      </c>
      <c r="J664" s="72">
        <v>200</v>
      </c>
      <c r="K664" s="72">
        <v>200</v>
      </c>
      <c r="L664" s="72">
        <v>200</v>
      </c>
      <c r="M664" s="72">
        <v>200</v>
      </c>
      <c r="N664" s="72">
        <v>200</v>
      </c>
      <c r="O664" s="72">
        <v>200</v>
      </c>
      <c r="P664" s="72">
        <v>200</v>
      </c>
      <c r="Q664" s="72">
        <v>200</v>
      </c>
    </row>
    <row r="665" spans="1:17" ht="12.75">
      <c r="A665"/>
      <c r="B665" t="s">
        <v>1310</v>
      </c>
      <c r="C665" t="s">
        <v>193</v>
      </c>
      <c r="D665" t="s">
        <v>732</v>
      </c>
      <c r="H665" s="179">
        <v>0</v>
      </c>
      <c r="I665" s="72">
        <v>21</v>
      </c>
      <c r="J665" s="72">
        <v>21</v>
      </c>
      <c r="K665" s="72">
        <v>21</v>
      </c>
      <c r="L665" s="72">
        <v>21</v>
      </c>
      <c r="M665" s="72">
        <v>21</v>
      </c>
      <c r="N665" s="72">
        <v>21</v>
      </c>
      <c r="O665" s="72">
        <v>21</v>
      </c>
      <c r="P665" s="72">
        <v>21</v>
      </c>
      <c r="Q665" s="72">
        <v>21</v>
      </c>
    </row>
    <row r="666" spans="1:17" ht="12.75">
      <c r="A666"/>
      <c r="B666" t="s">
        <v>1306</v>
      </c>
      <c r="C666" t="s">
        <v>224</v>
      </c>
      <c r="D666" t="s">
        <v>732</v>
      </c>
      <c r="H666" s="179">
        <v>0</v>
      </c>
      <c r="I666" s="72">
        <v>36</v>
      </c>
      <c r="J666" s="72">
        <v>36</v>
      </c>
      <c r="K666" s="72">
        <v>36</v>
      </c>
      <c r="L666" s="72">
        <v>36</v>
      </c>
      <c r="M666" s="72">
        <v>36</v>
      </c>
      <c r="N666" s="72">
        <v>36</v>
      </c>
      <c r="O666" s="72">
        <v>36</v>
      </c>
      <c r="P666" s="72">
        <v>36</v>
      </c>
      <c r="Q666" s="72">
        <v>36</v>
      </c>
    </row>
    <row r="667" spans="1:17" ht="12.75">
      <c r="A667"/>
      <c r="B667" t="s">
        <v>1324</v>
      </c>
      <c r="C667" t="s">
        <v>49</v>
      </c>
      <c r="D667" t="s">
        <v>732</v>
      </c>
      <c r="H667" s="179">
        <v>0</v>
      </c>
      <c r="I667" s="72">
        <v>0</v>
      </c>
      <c r="J667" s="72">
        <v>249.00000000000003</v>
      </c>
      <c r="K667" s="72">
        <v>249.00000000000003</v>
      </c>
      <c r="L667" s="72">
        <v>249.00000000000003</v>
      </c>
      <c r="M667" s="72">
        <v>249.00000000000003</v>
      </c>
      <c r="N667" s="72">
        <v>249.00000000000003</v>
      </c>
      <c r="O667" s="72">
        <v>249.00000000000003</v>
      </c>
      <c r="P667" s="72">
        <v>249.00000000000003</v>
      </c>
      <c r="Q667" s="72">
        <v>249.00000000000003</v>
      </c>
    </row>
    <row r="668" spans="1:17" ht="12.75">
      <c r="A668"/>
      <c r="B668" t="s">
        <v>1307</v>
      </c>
      <c r="C668" t="s">
        <v>226</v>
      </c>
      <c r="D668" t="s">
        <v>732</v>
      </c>
      <c r="H668" s="179">
        <v>0</v>
      </c>
      <c r="I668" s="72">
        <v>80</v>
      </c>
      <c r="J668" s="72">
        <v>80</v>
      </c>
      <c r="K668" s="72">
        <v>80</v>
      </c>
      <c r="L668" s="72">
        <v>80</v>
      </c>
      <c r="M668" s="72">
        <v>80</v>
      </c>
      <c r="N668" s="72">
        <v>80</v>
      </c>
      <c r="O668" s="72">
        <v>80</v>
      </c>
      <c r="P668" s="72">
        <v>80</v>
      </c>
      <c r="Q668" s="72">
        <v>80</v>
      </c>
    </row>
    <row r="669" spans="1:17" ht="12.75">
      <c r="A669"/>
      <c r="B669" t="s">
        <v>1333</v>
      </c>
      <c r="C669" t="s">
        <v>226</v>
      </c>
      <c r="D669" t="s">
        <v>732</v>
      </c>
      <c r="H669" s="179">
        <v>0</v>
      </c>
      <c r="I669" s="72">
        <v>0</v>
      </c>
      <c r="J669" s="72">
        <v>219.99999999999997</v>
      </c>
      <c r="K669" s="72">
        <v>219.99999999999997</v>
      </c>
      <c r="L669" s="72">
        <v>219.99999999999997</v>
      </c>
      <c r="M669" s="72">
        <v>219.99999999999997</v>
      </c>
      <c r="N669" s="72">
        <v>219.99999999999997</v>
      </c>
      <c r="O669" s="72">
        <v>219.99999999999997</v>
      </c>
      <c r="P669" s="72">
        <v>219.99999999999997</v>
      </c>
      <c r="Q669" s="72">
        <v>219.99999999999997</v>
      </c>
    </row>
    <row r="670" spans="1:17" ht="12.75">
      <c r="A670"/>
      <c r="B670" t="s">
        <v>1326</v>
      </c>
      <c r="C670" t="s">
        <v>60</v>
      </c>
      <c r="D670" t="s">
        <v>732</v>
      </c>
      <c r="H670" s="179">
        <v>0</v>
      </c>
      <c r="I670" s="72">
        <v>0</v>
      </c>
      <c r="J670" s="72">
        <v>101</v>
      </c>
      <c r="K670" s="72">
        <v>101</v>
      </c>
      <c r="L670" s="72">
        <v>101</v>
      </c>
      <c r="M670" s="72">
        <v>101</v>
      </c>
      <c r="N670" s="72">
        <v>101</v>
      </c>
      <c r="O670" s="72">
        <v>101</v>
      </c>
      <c r="P670" s="72">
        <v>101</v>
      </c>
      <c r="Q670" s="72">
        <v>101</v>
      </c>
    </row>
    <row r="671" spans="1:17" ht="12.75">
      <c r="A671"/>
      <c r="B671" t="s">
        <v>1308</v>
      </c>
      <c r="C671" t="s">
        <v>222</v>
      </c>
      <c r="D671" t="s">
        <v>732</v>
      </c>
      <c r="H671" s="179">
        <v>0</v>
      </c>
      <c r="I671" s="72">
        <v>60</v>
      </c>
      <c r="J671" s="72">
        <v>60</v>
      </c>
      <c r="K671" s="72">
        <v>60</v>
      </c>
      <c r="L671" s="72">
        <v>60</v>
      </c>
      <c r="M671" s="72">
        <v>60</v>
      </c>
      <c r="N671" s="72">
        <v>60</v>
      </c>
      <c r="O671" s="72">
        <v>60</v>
      </c>
      <c r="P671" s="72">
        <v>60</v>
      </c>
      <c r="Q671" s="72">
        <v>60</v>
      </c>
    </row>
    <row r="672" spans="1:17" ht="12.75">
      <c r="A672"/>
      <c r="B672" t="s">
        <v>1314</v>
      </c>
      <c r="C672" t="s">
        <v>65</v>
      </c>
      <c r="D672" t="s">
        <v>732</v>
      </c>
      <c r="H672" s="179">
        <v>0</v>
      </c>
      <c r="I672" s="72">
        <v>30.4</v>
      </c>
      <c r="J672" s="72">
        <v>30.4</v>
      </c>
      <c r="K672" s="72">
        <v>30.4</v>
      </c>
      <c r="L672" s="72">
        <v>30.4</v>
      </c>
      <c r="M672" s="72">
        <v>30.4</v>
      </c>
      <c r="N672" s="72">
        <v>30.4</v>
      </c>
      <c r="O672" s="72">
        <v>30.4</v>
      </c>
      <c r="P672" s="72">
        <v>30.4</v>
      </c>
      <c r="Q672" s="72">
        <v>30.4</v>
      </c>
    </row>
    <row r="673" spans="1:17" ht="12.75">
      <c r="A673"/>
      <c r="B673" t="s">
        <v>1339</v>
      </c>
      <c r="C673" t="s">
        <v>65</v>
      </c>
      <c r="D673" t="s">
        <v>732</v>
      </c>
      <c r="H673" s="179">
        <v>0</v>
      </c>
      <c r="I673" s="72">
        <v>19.2</v>
      </c>
      <c r="J673" s="72">
        <v>19.2</v>
      </c>
      <c r="K673" s="72">
        <v>19.2</v>
      </c>
      <c r="L673" s="72">
        <v>19.2</v>
      </c>
      <c r="M673" s="72">
        <v>19.2</v>
      </c>
      <c r="N673" s="72">
        <v>19.2</v>
      </c>
      <c r="O673" s="72">
        <v>19.2</v>
      </c>
      <c r="P673" s="72">
        <v>19.2</v>
      </c>
      <c r="Q673" s="72">
        <v>19.2</v>
      </c>
    </row>
    <row r="674" spans="1:17" ht="12.75">
      <c r="A674"/>
      <c r="B674" t="s">
        <v>1299</v>
      </c>
      <c r="C674" t="s">
        <v>215</v>
      </c>
      <c r="D674" t="s">
        <v>732</v>
      </c>
      <c r="H674" s="179">
        <v>0</v>
      </c>
      <c r="I674" s="72">
        <v>0</v>
      </c>
      <c r="J674" s="72">
        <v>0</v>
      </c>
      <c r="K674" s="72">
        <v>150</v>
      </c>
      <c r="L674" s="72">
        <v>150</v>
      </c>
      <c r="M674" s="72">
        <v>150</v>
      </c>
      <c r="N674" s="72">
        <v>150</v>
      </c>
      <c r="O674" s="72">
        <v>150</v>
      </c>
      <c r="P674" s="72">
        <v>150</v>
      </c>
      <c r="Q674" s="72">
        <v>150</v>
      </c>
    </row>
    <row r="675" spans="1:17" ht="12.75">
      <c r="A675"/>
      <c r="B675" t="s">
        <v>1335</v>
      </c>
      <c r="C675" t="s">
        <v>256</v>
      </c>
      <c r="D675" t="s">
        <v>732</v>
      </c>
      <c r="H675" s="179">
        <v>0</v>
      </c>
      <c r="I675" s="72">
        <v>200</v>
      </c>
      <c r="J675" s="72">
        <v>200</v>
      </c>
      <c r="K675" s="72">
        <v>200</v>
      </c>
      <c r="L675" s="72">
        <v>200</v>
      </c>
      <c r="M675" s="72">
        <v>200</v>
      </c>
      <c r="N675" s="72">
        <v>200</v>
      </c>
      <c r="O675" s="72">
        <v>200</v>
      </c>
      <c r="P675" s="72">
        <v>200</v>
      </c>
      <c r="Q675" s="72">
        <v>200</v>
      </c>
    </row>
    <row r="676" spans="1:17" ht="12.75">
      <c r="A676"/>
      <c r="B676" t="s">
        <v>1340</v>
      </c>
      <c r="C676" t="s">
        <v>77</v>
      </c>
      <c r="D676" t="s">
        <v>732</v>
      </c>
      <c r="H676" s="179">
        <v>0</v>
      </c>
      <c r="I676" s="72">
        <v>400</v>
      </c>
      <c r="J676" s="72">
        <v>400</v>
      </c>
      <c r="K676" s="72">
        <v>400</v>
      </c>
      <c r="L676" s="72">
        <v>400</v>
      </c>
      <c r="M676" s="72">
        <v>400</v>
      </c>
      <c r="N676" s="72">
        <v>400</v>
      </c>
      <c r="O676" s="72">
        <v>400</v>
      </c>
      <c r="P676" s="72">
        <v>400</v>
      </c>
      <c r="Q676" s="72">
        <v>400</v>
      </c>
    </row>
    <row r="677" spans="1:17" ht="12.75">
      <c r="A677"/>
      <c r="B677" t="s">
        <v>1315</v>
      </c>
      <c r="C677" t="s">
        <v>253</v>
      </c>
      <c r="D677" t="s">
        <v>732</v>
      </c>
      <c r="H677" s="179">
        <v>0</v>
      </c>
      <c r="I677" s="72">
        <v>200</v>
      </c>
      <c r="J677" s="72">
        <v>200</v>
      </c>
      <c r="K677" s="72">
        <v>200</v>
      </c>
      <c r="L677" s="72">
        <v>200</v>
      </c>
      <c r="M677" s="72">
        <v>200</v>
      </c>
      <c r="N677" s="72">
        <v>200</v>
      </c>
      <c r="O677" s="72">
        <v>200</v>
      </c>
      <c r="P677" s="72">
        <v>200</v>
      </c>
      <c r="Q677" s="72">
        <v>200</v>
      </c>
    </row>
    <row r="678" spans="1:17" ht="12.75">
      <c r="A678"/>
      <c r="B678" t="s">
        <v>1337</v>
      </c>
      <c r="C678" t="s">
        <v>245</v>
      </c>
      <c r="D678" t="s">
        <v>732</v>
      </c>
      <c r="H678" s="179">
        <v>0</v>
      </c>
      <c r="I678" s="72">
        <v>201</v>
      </c>
      <c r="J678" s="72">
        <v>201</v>
      </c>
      <c r="K678" s="72">
        <v>201</v>
      </c>
      <c r="L678" s="72">
        <v>201</v>
      </c>
      <c r="M678" s="72">
        <v>201</v>
      </c>
      <c r="N678" s="72">
        <v>201</v>
      </c>
      <c r="O678" s="72">
        <v>201</v>
      </c>
      <c r="P678" s="72">
        <v>201</v>
      </c>
      <c r="Q678" s="72">
        <v>201</v>
      </c>
    </row>
    <row r="679" spans="1:17" ht="12.75">
      <c r="A679"/>
      <c r="B679" t="s">
        <v>1341</v>
      </c>
      <c r="C679" t="s">
        <v>66</v>
      </c>
      <c r="D679" t="s">
        <v>732</v>
      </c>
      <c r="H679" s="179">
        <v>0</v>
      </c>
      <c r="I679" s="72">
        <v>300</v>
      </c>
      <c r="J679" s="72">
        <v>300</v>
      </c>
      <c r="K679" s="72">
        <v>300</v>
      </c>
      <c r="L679" s="72">
        <v>300</v>
      </c>
      <c r="M679" s="72">
        <v>300</v>
      </c>
      <c r="N679" s="72">
        <v>300</v>
      </c>
      <c r="O679" s="72">
        <v>300</v>
      </c>
      <c r="P679" s="72">
        <v>300</v>
      </c>
      <c r="Q679" s="72">
        <v>300</v>
      </c>
    </row>
    <row r="680" spans="1:17" ht="12.75">
      <c r="A680"/>
      <c r="B680" t="s">
        <v>1338</v>
      </c>
      <c r="C680" t="s">
        <v>1320</v>
      </c>
      <c r="D680" t="s">
        <v>732</v>
      </c>
      <c r="H680" s="179">
        <v>0</v>
      </c>
      <c r="I680" s="72">
        <v>600</v>
      </c>
      <c r="J680" s="72">
        <v>600</v>
      </c>
      <c r="K680" s="72">
        <v>600</v>
      </c>
      <c r="L680" s="72">
        <v>600</v>
      </c>
      <c r="M680" s="72">
        <v>600</v>
      </c>
      <c r="N680" s="72">
        <v>600</v>
      </c>
      <c r="O680" s="72">
        <v>600</v>
      </c>
      <c r="P680" s="72">
        <v>600</v>
      </c>
      <c r="Q680" s="72">
        <v>600</v>
      </c>
    </row>
    <row r="681" spans="1:17" ht="12.75">
      <c r="A681"/>
      <c r="B681" t="s">
        <v>1329</v>
      </c>
      <c r="C681" t="s">
        <v>78</v>
      </c>
      <c r="D681" t="s">
        <v>732</v>
      </c>
      <c r="H681" s="179">
        <v>0</v>
      </c>
      <c r="I681" s="72">
        <v>149</v>
      </c>
      <c r="J681" s="72">
        <v>149</v>
      </c>
      <c r="K681" s="72">
        <v>149</v>
      </c>
      <c r="L681" s="72">
        <v>149</v>
      </c>
      <c r="M681" s="72">
        <v>149</v>
      </c>
      <c r="N681" s="72">
        <v>149</v>
      </c>
      <c r="O681" s="72">
        <v>149</v>
      </c>
      <c r="P681" s="72">
        <v>149</v>
      </c>
      <c r="Q681" s="72">
        <v>149</v>
      </c>
    </row>
    <row r="682" spans="1:17" ht="12.75">
      <c r="A682"/>
      <c r="B682" t="s">
        <v>1378</v>
      </c>
      <c r="C682" t="s">
        <v>238</v>
      </c>
      <c r="D682" t="s">
        <v>732</v>
      </c>
      <c r="H682" s="179">
        <v>0</v>
      </c>
      <c r="I682" s="72">
        <v>161</v>
      </c>
      <c r="J682" s="72">
        <v>161</v>
      </c>
      <c r="K682" s="72">
        <v>161</v>
      </c>
      <c r="L682" s="72">
        <v>161</v>
      </c>
      <c r="M682" s="72">
        <v>161</v>
      </c>
      <c r="N682" s="72">
        <v>161</v>
      </c>
      <c r="O682" s="72">
        <v>161</v>
      </c>
      <c r="P682" s="72">
        <v>161</v>
      </c>
      <c r="Q682" s="72">
        <v>161</v>
      </c>
    </row>
    <row r="683" spans="1:17" ht="12.75">
      <c r="A683"/>
      <c r="B683" t="s">
        <v>1336</v>
      </c>
      <c r="C683" t="s">
        <v>61</v>
      </c>
      <c r="D683" t="s">
        <v>732</v>
      </c>
      <c r="H683" s="179">
        <v>0</v>
      </c>
      <c r="I683" s="72">
        <v>165</v>
      </c>
      <c r="J683" s="72">
        <v>165</v>
      </c>
      <c r="K683" s="72">
        <v>165</v>
      </c>
      <c r="L683" s="72">
        <v>165</v>
      </c>
      <c r="M683" s="72">
        <v>165</v>
      </c>
      <c r="N683" s="72">
        <v>165</v>
      </c>
      <c r="O683" s="72">
        <v>165</v>
      </c>
      <c r="P683" s="72">
        <v>165</v>
      </c>
      <c r="Q683" s="72">
        <v>165</v>
      </c>
    </row>
    <row r="684" spans="1:17" ht="12.75">
      <c r="A684"/>
      <c r="B684" t="s">
        <v>1332</v>
      </c>
      <c r="C684" t="s">
        <v>223</v>
      </c>
      <c r="D684" t="s">
        <v>732</v>
      </c>
      <c r="H684" s="179">
        <v>0</v>
      </c>
      <c r="I684" s="72">
        <v>149</v>
      </c>
      <c r="J684" s="72">
        <v>149</v>
      </c>
      <c r="K684" s="72">
        <v>149</v>
      </c>
      <c r="L684" s="72">
        <v>149</v>
      </c>
      <c r="M684" s="72">
        <v>149</v>
      </c>
      <c r="N684" s="72">
        <v>149</v>
      </c>
      <c r="O684" s="72">
        <v>149</v>
      </c>
      <c r="P684" s="72">
        <v>149</v>
      </c>
      <c r="Q684" s="72">
        <v>149</v>
      </c>
    </row>
    <row r="685" spans="1:17" ht="12.75">
      <c r="A685"/>
      <c r="B685" t="s">
        <v>1379</v>
      </c>
      <c r="C685" t="s">
        <v>223</v>
      </c>
      <c r="D685" t="s">
        <v>732</v>
      </c>
      <c r="H685" s="179">
        <v>0</v>
      </c>
      <c r="I685" s="72">
        <v>240</v>
      </c>
      <c r="J685" s="72">
        <v>240</v>
      </c>
      <c r="K685" s="72">
        <v>240</v>
      </c>
      <c r="L685" s="72">
        <v>240</v>
      </c>
      <c r="M685" s="72">
        <v>240</v>
      </c>
      <c r="N685" s="72">
        <v>240</v>
      </c>
      <c r="O685" s="72">
        <v>240</v>
      </c>
      <c r="P685" s="72">
        <v>240</v>
      </c>
      <c r="Q685" s="72">
        <v>240</v>
      </c>
    </row>
    <row r="686" spans="1:17" ht="12.75">
      <c r="A686"/>
      <c r="B686" t="s">
        <v>1380</v>
      </c>
      <c r="C686" t="s">
        <v>61</v>
      </c>
      <c r="D686" t="s">
        <v>732</v>
      </c>
      <c r="H686" s="179">
        <v>0</v>
      </c>
      <c r="I686" s="72">
        <v>0</v>
      </c>
      <c r="J686" s="72">
        <v>78</v>
      </c>
      <c r="K686" s="72">
        <v>78</v>
      </c>
      <c r="L686" s="72">
        <v>78</v>
      </c>
      <c r="M686" s="72">
        <v>78</v>
      </c>
      <c r="N686" s="72">
        <v>78</v>
      </c>
      <c r="O686" s="72">
        <v>78</v>
      </c>
      <c r="P686" s="72">
        <v>78</v>
      </c>
      <c r="Q686" s="72">
        <v>78</v>
      </c>
    </row>
    <row r="687" spans="1:17" ht="12.75">
      <c r="A687"/>
      <c r="B687" t="s">
        <v>1503</v>
      </c>
      <c r="C687" t="s">
        <v>39</v>
      </c>
      <c r="D687" t="s">
        <v>732</v>
      </c>
      <c r="H687" s="179">
        <v>0</v>
      </c>
      <c r="I687" s="72">
        <v>94</v>
      </c>
      <c r="J687" s="72">
        <v>94</v>
      </c>
      <c r="K687" s="72">
        <v>94</v>
      </c>
      <c r="L687" s="72">
        <v>94</v>
      </c>
      <c r="M687" s="72">
        <v>94</v>
      </c>
      <c r="N687" s="72">
        <v>94</v>
      </c>
      <c r="O687" s="72">
        <v>94</v>
      </c>
      <c r="P687" s="72">
        <v>94</v>
      </c>
      <c r="Q687" s="72">
        <v>94</v>
      </c>
    </row>
    <row r="688" spans="1:17" ht="12.75">
      <c r="A688"/>
      <c r="B688" t="s">
        <v>1504</v>
      </c>
      <c r="C688" t="s">
        <v>65</v>
      </c>
      <c r="D688" t="s">
        <v>732</v>
      </c>
      <c r="H688" s="179">
        <v>0</v>
      </c>
      <c r="I688" s="72">
        <v>200</v>
      </c>
      <c r="J688" s="72">
        <v>200</v>
      </c>
      <c r="K688" s="72">
        <v>200</v>
      </c>
      <c r="L688" s="72">
        <v>200</v>
      </c>
      <c r="M688" s="72">
        <v>200</v>
      </c>
      <c r="N688" s="72">
        <v>200</v>
      </c>
      <c r="O688" s="72">
        <v>200</v>
      </c>
      <c r="P688" s="72">
        <v>200</v>
      </c>
      <c r="Q688" s="72">
        <v>200</v>
      </c>
    </row>
    <row r="689" spans="1:17" ht="12.75">
      <c r="A689"/>
      <c r="B689" t="s">
        <v>1505</v>
      </c>
      <c r="C689" t="s">
        <v>705</v>
      </c>
      <c r="D689" t="s">
        <v>732</v>
      </c>
      <c r="H689" s="179">
        <v>0</v>
      </c>
      <c r="I689" s="72">
        <v>0</v>
      </c>
      <c r="J689" s="72">
        <v>72</v>
      </c>
      <c r="K689" s="72">
        <v>72</v>
      </c>
      <c r="L689" s="72">
        <v>72</v>
      </c>
      <c r="M689" s="72">
        <v>72</v>
      </c>
      <c r="N689" s="72">
        <v>72</v>
      </c>
      <c r="O689" s="72">
        <v>72</v>
      </c>
      <c r="P689" s="72">
        <v>72</v>
      </c>
      <c r="Q689" s="72">
        <v>72</v>
      </c>
    </row>
    <row r="690" spans="1:17" ht="12.75">
      <c r="A690"/>
      <c r="B690" t="s">
        <v>1506</v>
      </c>
      <c r="C690" t="s">
        <v>258</v>
      </c>
      <c r="D690" t="s">
        <v>732</v>
      </c>
      <c r="H690" s="179">
        <v>0</v>
      </c>
      <c r="I690" s="72">
        <v>0</v>
      </c>
      <c r="J690" s="72">
        <v>0</v>
      </c>
      <c r="K690" s="72">
        <v>50</v>
      </c>
      <c r="L690" s="72">
        <v>50</v>
      </c>
      <c r="M690" s="72">
        <v>50</v>
      </c>
      <c r="N690" s="72">
        <v>50</v>
      </c>
      <c r="O690" s="72">
        <v>50</v>
      </c>
      <c r="P690" s="72">
        <v>50</v>
      </c>
      <c r="Q690" s="72">
        <v>50</v>
      </c>
    </row>
    <row r="691" spans="1:17" ht="12.75">
      <c r="A691"/>
      <c r="B691" t="s">
        <v>1507</v>
      </c>
      <c r="C691" t="s">
        <v>258</v>
      </c>
      <c r="D691" t="s">
        <v>732</v>
      </c>
      <c r="H691" s="179">
        <v>0</v>
      </c>
      <c r="I691" s="72">
        <v>0</v>
      </c>
      <c r="J691" s="72">
        <v>150</v>
      </c>
      <c r="K691" s="72">
        <v>150</v>
      </c>
      <c r="L691" s="72">
        <v>150</v>
      </c>
      <c r="M691" s="72">
        <v>150</v>
      </c>
      <c r="N691" s="72">
        <v>150</v>
      </c>
      <c r="O691" s="72">
        <v>150</v>
      </c>
      <c r="P691" s="72">
        <v>150</v>
      </c>
      <c r="Q691" s="72">
        <v>150</v>
      </c>
    </row>
    <row r="692" spans="1:17" ht="12.75">
      <c r="A692"/>
      <c r="B692" t="s">
        <v>1508</v>
      </c>
      <c r="C692" t="s">
        <v>77</v>
      </c>
      <c r="D692" t="s">
        <v>732</v>
      </c>
      <c r="H692" s="179">
        <v>0</v>
      </c>
      <c r="I692" s="72">
        <v>0</v>
      </c>
      <c r="J692" s="72">
        <v>0</v>
      </c>
      <c r="K692" s="72">
        <v>50</v>
      </c>
      <c r="L692" s="72">
        <v>50</v>
      </c>
      <c r="M692" s="72">
        <v>50</v>
      </c>
      <c r="N692" s="72">
        <v>50</v>
      </c>
      <c r="O692" s="72">
        <v>50</v>
      </c>
      <c r="P692" s="72">
        <v>50</v>
      </c>
      <c r="Q692" s="72">
        <v>50</v>
      </c>
    </row>
    <row r="693" spans="1:17" ht="12.75">
      <c r="A693"/>
      <c r="B693" t="s">
        <v>1509</v>
      </c>
      <c r="C693" t="s">
        <v>77</v>
      </c>
      <c r="D693" t="s">
        <v>732</v>
      </c>
      <c r="H693" s="179">
        <v>0</v>
      </c>
      <c r="I693" s="72">
        <v>0</v>
      </c>
      <c r="J693" s="72">
        <v>100</v>
      </c>
      <c r="K693" s="72">
        <v>100</v>
      </c>
      <c r="L693" s="72">
        <v>100</v>
      </c>
      <c r="M693" s="72">
        <v>100</v>
      </c>
      <c r="N693" s="72">
        <v>100</v>
      </c>
      <c r="O693" s="72">
        <v>100</v>
      </c>
      <c r="P693" s="72">
        <v>100</v>
      </c>
      <c r="Q693" s="72">
        <v>100</v>
      </c>
    </row>
    <row r="694" spans="1:17" ht="12.75">
      <c r="A694"/>
      <c r="B694" t="s">
        <v>1510</v>
      </c>
      <c r="C694" t="s">
        <v>222</v>
      </c>
      <c r="D694" t="s">
        <v>732</v>
      </c>
      <c r="H694" s="179">
        <v>0</v>
      </c>
      <c r="I694" s="72">
        <v>106</v>
      </c>
      <c r="J694" s="72">
        <v>106</v>
      </c>
      <c r="K694" s="72">
        <v>106</v>
      </c>
      <c r="L694" s="72">
        <v>106</v>
      </c>
      <c r="M694" s="72">
        <v>106</v>
      </c>
      <c r="N694" s="72">
        <v>106</v>
      </c>
      <c r="O694" s="72">
        <v>106</v>
      </c>
      <c r="P694" s="72">
        <v>106</v>
      </c>
      <c r="Q694" s="72">
        <v>106</v>
      </c>
    </row>
    <row r="695" spans="1:17" ht="12.75">
      <c r="A695"/>
      <c r="B695" t="s">
        <v>1511</v>
      </c>
      <c r="C695" t="s">
        <v>264</v>
      </c>
      <c r="D695" t="s">
        <v>732</v>
      </c>
      <c r="H695" s="179">
        <v>0</v>
      </c>
      <c r="I695" s="72">
        <v>92</v>
      </c>
      <c r="J695" s="72">
        <v>92</v>
      </c>
      <c r="K695" s="72">
        <v>92</v>
      </c>
      <c r="L695" s="72">
        <v>92</v>
      </c>
      <c r="M695" s="72">
        <v>92</v>
      </c>
      <c r="N695" s="72">
        <v>92</v>
      </c>
      <c r="O695" s="72">
        <v>92</v>
      </c>
      <c r="P695" s="72">
        <v>92</v>
      </c>
      <c r="Q695" s="72">
        <v>92</v>
      </c>
    </row>
    <row r="696" spans="1:17" ht="12.75">
      <c r="A696"/>
      <c r="B696" t="s">
        <v>1512</v>
      </c>
      <c r="C696" t="s">
        <v>1302</v>
      </c>
      <c r="D696" t="s">
        <v>732</v>
      </c>
      <c r="H696" s="179">
        <v>0</v>
      </c>
      <c r="I696" s="72">
        <v>0</v>
      </c>
      <c r="J696" s="72">
        <v>0</v>
      </c>
      <c r="K696" s="72">
        <v>200</v>
      </c>
      <c r="L696" s="72">
        <v>200</v>
      </c>
      <c r="M696" s="72">
        <v>200</v>
      </c>
      <c r="N696" s="72">
        <v>200</v>
      </c>
      <c r="O696" s="72">
        <v>200</v>
      </c>
      <c r="P696" s="72">
        <v>200</v>
      </c>
      <c r="Q696" s="72">
        <v>200</v>
      </c>
    </row>
    <row r="697" spans="1:17" ht="12.75">
      <c r="A697"/>
      <c r="B697" t="s">
        <v>1513</v>
      </c>
      <c r="C697" t="s">
        <v>1302</v>
      </c>
      <c r="D697" t="s">
        <v>732</v>
      </c>
      <c r="H697" s="179">
        <v>0</v>
      </c>
      <c r="I697" s="72">
        <v>0</v>
      </c>
      <c r="J697" s="72">
        <v>0</v>
      </c>
      <c r="K697" s="72">
        <v>0</v>
      </c>
      <c r="L697" s="72">
        <v>200</v>
      </c>
      <c r="M697" s="72">
        <v>200</v>
      </c>
      <c r="N697" s="72">
        <v>200</v>
      </c>
      <c r="O697" s="72">
        <v>200</v>
      </c>
      <c r="P697" s="72">
        <v>200</v>
      </c>
      <c r="Q697" s="72">
        <v>200</v>
      </c>
    </row>
    <row r="698" spans="1:17" ht="12.75">
      <c r="A698"/>
      <c r="B698" t="s">
        <v>1514</v>
      </c>
      <c r="C698" t="s">
        <v>1302</v>
      </c>
      <c r="D698" t="s">
        <v>732</v>
      </c>
      <c r="H698" s="179">
        <v>0</v>
      </c>
      <c r="I698" s="72">
        <v>0</v>
      </c>
      <c r="J698" s="72">
        <v>0</v>
      </c>
      <c r="K698" s="72">
        <v>0</v>
      </c>
      <c r="L698" s="72">
        <v>0</v>
      </c>
      <c r="M698" s="72">
        <v>350</v>
      </c>
      <c r="N698" s="72">
        <v>350</v>
      </c>
      <c r="O698" s="72">
        <v>350</v>
      </c>
      <c r="P698" s="72">
        <v>350</v>
      </c>
      <c r="Q698" s="72">
        <v>350</v>
      </c>
    </row>
    <row r="699" spans="1:17" ht="12.75">
      <c r="A699"/>
      <c r="B699" t="s">
        <v>1350</v>
      </c>
      <c r="C699" t="s">
        <v>146</v>
      </c>
      <c r="D699" t="s">
        <v>732</v>
      </c>
      <c r="H699" s="179">
        <v>0</v>
      </c>
      <c r="I699" s="72">
        <v>0</v>
      </c>
      <c r="J699" s="72">
        <v>1100</v>
      </c>
      <c r="K699" s="72">
        <v>1100</v>
      </c>
      <c r="L699" s="72">
        <v>1100</v>
      </c>
      <c r="M699" s="72">
        <v>1100</v>
      </c>
      <c r="N699" s="72">
        <v>1100</v>
      </c>
      <c r="O699" s="72">
        <v>1100</v>
      </c>
      <c r="P699" s="72">
        <v>1100</v>
      </c>
      <c r="Q699" s="72">
        <v>1100</v>
      </c>
    </row>
    <row r="700" spans="1:17" ht="12.75">
      <c r="A700"/>
      <c r="B700" t="s">
        <v>1351</v>
      </c>
      <c r="C700" t="s">
        <v>1258</v>
      </c>
      <c r="D700" t="s">
        <v>732</v>
      </c>
      <c r="H700" s="179">
        <v>0</v>
      </c>
      <c r="I700" s="72">
        <v>0</v>
      </c>
      <c r="J700" s="72">
        <v>500.00000000000006</v>
      </c>
      <c r="K700" s="72">
        <v>500.00000000000006</v>
      </c>
      <c r="L700" s="72">
        <v>500.00000000000006</v>
      </c>
      <c r="M700" s="72">
        <v>500.00000000000006</v>
      </c>
      <c r="N700" s="72">
        <v>500.00000000000006</v>
      </c>
      <c r="O700" s="72">
        <v>500.00000000000006</v>
      </c>
      <c r="P700" s="72">
        <v>500.00000000000006</v>
      </c>
      <c r="Q700" s="72">
        <v>500.00000000000006</v>
      </c>
    </row>
    <row r="701" spans="1:17" ht="12.75">
      <c r="A701"/>
      <c r="B701" t="s">
        <v>1382</v>
      </c>
      <c r="C701" t="s">
        <v>1387</v>
      </c>
      <c r="D701" t="s">
        <v>732</v>
      </c>
      <c r="H701" s="179">
        <v>0</v>
      </c>
      <c r="I701" s="72">
        <v>0</v>
      </c>
      <c r="J701" s="72">
        <v>400</v>
      </c>
      <c r="K701" s="72">
        <v>400</v>
      </c>
      <c r="L701" s="72">
        <v>400</v>
      </c>
      <c r="M701" s="72">
        <v>400</v>
      </c>
      <c r="N701" s="72">
        <v>400</v>
      </c>
      <c r="O701" s="72">
        <v>400</v>
      </c>
      <c r="P701" s="72">
        <v>400</v>
      </c>
      <c r="Q701" s="72">
        <v>400</v>
      </c>
    </row>
    <row r="702" spans="1:17" ht="12.75">
      <c r="A702"/>
      <c r="B702" t="s">
        <v>1383</v>
      </c>
      <c r="C702" t="s">
        <v>1258</v>
      </c>
      <c r="D702" t="s">
        <v>732</v>
      </c>
      <c r="H702" s="179">
        <v>0</v>
      </c>
      <c r="I702" s="72">
        <v>0</v>
      </c>
      <c r="J702" s="72">
        <v>200</v>
      </c>
      <c r="K702" s="72">
        <v>200</v>
      </c>
      <c r="L702" s="72">
        <v>200</v>
      </c>
      <c r="M702" s="72">
        <v>200</v>
      </c>
      <c r="N702" s="72">
        <v>200</v>
      </c>
      <c r="O702" s="72">
        <v>200</v>
      </c>
      <c r="P702" s="72">
        <v>200</v>
      </c>
      <c r="Q702" s="72">
        <v>200</v>
      </c>
    </row>
    <row r="703" spans="1:17" ht="12.75">
      <c r="A703"/>
      <c r="B703" t="s">
        <v>1352</v>
      </c>
      <c r="C703" t="s">
        <v>1353</v>
      </c>
      <c r="D703" t="s">
        <v>732</v>
      </c>
      <c r="H703" s="179">
        <v>0</v>
      </c>
      <c r="I703" s="72">
        <v>0</v>
      </c>
      <c r="J703" s="72">
        <v>500.00000000000006</v>
      </c>
      <c r="K703" s="72">
        <v>500.00000000000006</v>
      </c>
      <c r="L703" s="72">
        <v>500.00000000000006</v>
      </c>
      <c r="M703" s="72">
        <v>500.00000000000006</v>
      </c>
      <c r="N703" s="72">
        <v>500.00000000000006</v>
      </c>
      <c r="O703" s="72">
        <v>500.00000000000006</v>
      </c>
      <c r="P703" s="72">
        <v>500.00000000000006</v>
      </c>
      <c r="Q703" s="72">
        <v>500.00000000000006</v>
      </c>
    </row>
    <row r="704" spans="1:17" ht="12.75">
      <c r="A704"/>
      <c r="B704" t="s">
        <v>1381</v>
      </c>
      <c r="C704" t="s">
        <v>219</v>
      </c>
      <c r="D704" t="s">
        <v>732</v>
      </c>
      <c r="H704" s="179">
        <v>0</v>
      </c>
      <c r="I704" s="72">
        <v>150</v>
      </c>
      <c r="J704" s="72">
        <v>150</v>
      </c>
      <c r="K704" s="72">
        <v>150</v>
      </c>
      <c r="L704" s="72">
        <v>150</v>
      </c>
      <c r="M704" s="72">
        <v>150</v>
      </c>
      <c r="N704" s="72">
        <v>150</v>
      </c>
      <c r="O704" s="72">
        <v>150</v>
      </c>
      <c r="P704" s="72">
        <v>150</v>
      </c>
      <c r="Q704" s="72">
        <v>150</v>
      </c>
    </row>
    <row r="705" spans="1:17" ht="12.75">
      <c r="A705"/>
      <c r="B705" t="s">
        <v>1385</v>
      </c>
      <c r="C705" t="s">
        <v>49</v>
      </c>
      <c r="D705" t="s">
        <v>732</v>
      </c>
      <c r="H705" s="179">
        <v>0</v>
      </c>
      <c r="I705" s="72">
        <v>0</v>
      </c>
      <c r="J705" s="72">
        <v>342</v>
      </c>
      <c r="K705" s="72">
        <v>342</v>
      </c>
      <c r="L705" s="72">
        <v>342</v>
      </c>
      <c r="M705" s="72">
        <v>342</v>
      </c>
      <c r="N705" s="72">
        <v>342</v>
      </c>
      <c r="O705" s="72">
        <v>342</v>
      </c>
      <c r="P705" s="72">
        <v>342</v>
      </c>
      <c r="Q705" s="72">
        <v>342</v>
      </c>
    </row>
    <row r="706" spans="1:17" ht="12.75">
      <c r="A706"/>
      <c r="B706" t="s">
        <v>1384</v>
      </c>
      <c r="C706" t="s">
        <v>223</v>
      </c>
      <c r="D706" t="s">
        <v>732</v>
      </c>
      <c r="H706" s="179">
        <v>0</v>
      </c>
      <c r="I706" s="72">
        <v>0</v>
      </c>
      <c r="J706" s="72">
        <v>249.00000000000003</v>
      </c>
      <c r="K706" s="72">
        <v>249.00000000000003</v>
      </c>
      <c r="L706" s="72">
        <v>249.00000000000003</v>
      </c>
      <c r="M706" s="72">
        <v>249.00000000000003</v>
      </c>
      <c r="N706" s="72">
        <v>249.00000000000003</v>
      </c>
      <c r="O706" s="72">
        <v>249.00000000000003</v>
      </c>
      <c r="P706" s="72">
        <v>249.00000000000003</v>
      </c>
      <c r="Q706" s="72">
        <v>249.00000000000003</v>
      </c>
    </row>
    <row r="707" spans="1:17" ht="12.75">
      <c r="A707"/>
      <c r="B707" t="s">
        <v>1515</v>
      </c>
      <c r="C707" t="s">
        <v>1320</v>
      </c>
      <c r="D707" t="s">
        <v>732</v>
      </c>
      <c r="H707" s="179">
        <v>0</v>
      </c>
      <c r="I707" s="72">
        <v>400</v>
      </c>
      <c r="J707" s="72">
        <v>400</v>
      </c>
      <c r="K707" s="72">
        <v>400</v>
      </c>
      <c r="L707" s="72">
        <v>400</v>
      </c>
      <c r="M707" s="72">
        <v>400</v>
      </c>
      <c r="N707" s="72">
        <v>400</v>
      </c>
      <c r="O707" s="72">
        <v>400</v>
      </c>
      <c r="P707" s="72">
        <v>400</v>
      </c>
      <c r="Q707" s="72">
        <v>400</v>
      </c>
    </row>
    <row r="708" spans="1:17" ht="12.75">
      <c r="A708"/>
      <c r="B708" t="s">
        <v>1516</v>
      </c>
      <c r="C708" t="s">
        <v>192</v>
      </c>
      <c r="D708" t="s">
        <v>732</v>
      </c>
      <c r="H708" s="179">
        <v>0</v>
      </c>
      <c r="I708" s="72">
        <v>135</v>
      </c>
      <c r="J708" s="72">
        <v>135</v>
      </c>
      <c r="K708" s="72">
        <v>135</v>
      </c>
      <c r="L708" s="72">
        <v>135</v>
      </c>
      <c r="M708" s="72">
        <v>135</v>
      </c>
      <c r="N708" s="72">
        <v>135</v>
      </c>
      <c r="O708" s="72">
        <v>135</v>
      </c>
      <c r="P708" s="72">
        <v>135</v>
      </c>
      <c r="Q708" s="72">
        <v>135</v>
      </c>
    </row>
    <row r="709" spans="1:17" ht="12.75">
      <c r="A709"/>
      <c r="B709" t="s">
        <v>1517</v>
      </c>
      <c r="C709" t="s">
        <v>77</v>
      </c>
      <c r="D709" t="s">
        <v>732</v>
      </c>
      <c r="H709" s="179">
        <v>0</v>
      </c>
      <c r="I709" s="72">
        <v>615</v>
      </c>
      <c r="J709" s="72">
        <v>615</v>
      </c>
      <c r="K709" s="72">
        <v>615</v>
      </c>
      <c r="L709" s="72">
        <v>615</v>
      </c>
      <c r="M709" s="72">
        <v>615</v>
      </c>
      <c r="N709" s="72">
        <v>615</v>
      </c>
      <c r="O709" s="72">
        <v>615</v>
      </c>
      <c r="P709" s="72">
        <v>615</v>
      </c>
      <c r="Q709" s="72">
        <v>615</v>
      </c>
    </row>
    <row r="710" spans="1:17" ht="12.75">
      <c r="A710"/>
      <c r="B710" t="s">
        <v>1518</v>
      </c>
      <c r="C710" t="s">
        <v>191</v>
      </c>
      <c r="D710" t="s">
        <v>732</v>
      </c>
      <c r="H710" s="179">
        <v>0</v>
      </c>
      <c r="I710" s="72">
        <v>0</v>
      </c>
      <c r="J710" s="72">
        <v>100</v>
      </c>
      <c r="K710" s="72">
        <v>100</v>
      </c>
      <c r="L710" s="72">
        <v>100</v>
      </c>
      <c r="M710" s="72">
        <v>100</v>
      </c>
      <c r="N710" s="72">
        <v>100</v>
      </c>
      <c r="O710" s="72">
        <v>100</v>
      </c>
      <c r="P710" s="72">
        <v>100</v>
      </c>
      <c r="Q710" s="72">
        <v>100</v>
      </c>
    </row>
    <row r="711" spans="1:17" ht="12.75">
      <c r="A711"/>
      <c r="B711" t="s">
        <v>1519</v>
      </c>
      <c r="C711" t="s">
        <v>267</v>
      </c>
      <c r="D711" t="s">
        <v>732</v>
      </c>
      <c r="H711" s="179">
        <v>0</v>
      </c>
      <c r="I711" s="72">
        <v>499</v>
      </c>
      <c r="J711" s="72">
        <v>499</v>
      </c>
      <c r="K711" s="72">
        <v>499</v>
      </c>
      <c r="L711" s="72">
        <v>499</v>
      </c>
      <c r="M711" s="72">
        <v>499</v>
      </c>
      <c r="N711" s="72">
        <v>499</v>
      </c>
      <c r="O711" s="72">
        <v>499</v>
      </c>
      <c r="P711" s="72">
        <v>499</v>
      </c>
      <c r="Q711" s="72">
        <v>499</v>
      </c>
    </row>
    <row r="712" spans="1:17" ht="12.75">
      <c r="A712"/>
      <c r="B712" t="s">
        <v>1386</v>
      </c>
      <c r="C712" t="s">
        <v>1320</v>
      </c>
      <c r="D712" t="s">
        <v>732</v>
      </c>
      <c r="H712" s="179">
        <v>0</v>
      </c>
      <c r="I712" s="72">
        <v>0</v>
      </c>
      <c r="J712" s="72">
        <v>0</v>
      </c>
      <c r="K712" s="72">
        <v>500.00000000000006</v>
      </c>
      <c r="L712" s="72">
        <v>500.00000000000006</v>
      </c>
      <c r="M712" s="72">
        <v>500.00000000000006</v>
      </c>
      <c r="N712" s="72">
        <v>500.00000000000006</v>
      </c>
      <c r="O712" s="72">
        <v>500.00000000000006</v>
      </c>
      <c r="P712" s="72">
        <v>500.00000000000006</v>
      </c>
      <c r="Q712" s="72">
        <v>500.00000000000006</v>
      </c>
    </row>
    <row r="713" spans="1:17" ht="12.75">
      <c r="A713"/>
      <c r="B713" t="s">
        <v>1354</v>
      </c>
      <c r="C713" t="s">
        <v>1271</v>
      </c>
      <c r="D713" t="s">
        <v>732</v>
      </c>
      <c r="H713" s="179">
        <v>0</v>
      </c>
      <c r="I713" s="72">
        <v>0</v>
      </c>
      <c r="J713" s="72">
        <v>0</v>
      </c>
      <c r="K713" s="72">
        <v>600</v>
      </c>
      <c r="L713" s="72">
        <v>600</v>
      </c>
      <c r="M713" s="72">
        <v>600</v>
      </c>
      <c r="N713" s="72">
        <v>600</v>
      </c>
      <c r="O713" s="72">
        <v>600</v>
      </c>
      <c r="P713" s="72">
        <v>600</v>
      </c>
      <c r="Q713" s="72">
        <v>600</v>
      </c>
    </row>
    <row r="714" spans="1:17" ht="12.75">
      <c r="A714"/>
      <c r="B714" t="s">
        <v>1355</v>
      </c>
      <c r="C714" t="s">
        <v>1258</v>
      </c>
      <c r="D714" t="s">
        <v>732</v>
      </c>
      <c r="H714" s="179">
        <v>0</v>
      </c>
      <c r="I714" s="72">
        <v>0</v>
      </c>
      <c r="J714" s="72">
        <v>0</v>
      </c>
      <c r="K714" s="72">
        <v>750</v>
      </c>
      <c r="L714" s="72">
        <v>750</v>
      </c>
      <c r="M714" s="72">
        <v>750</v>
      </c>
      <c r="N714" s="72">
        <v>750</v>
      </c>
      <c r="O714" s="72">
        <v>750</v>
      </c>
      <c r="P714" s="72">
        <v>750</v>
      </c>
      <c r="Q714" s="72">
        <v>750</v>
      </c>
    </row>
    <row r="715" spans="1:17" ht="12.75">
      <c r="A715"/>
      <c r="B715" t="s">
        <v>1520</v>
      </c>
      <c r="C715" t="s">
        <v>226</v>
      </c>
      <c r="D715" t="s">
        <v>732</v>
      </c>
      <c r="H715" s="179">
        <v>0</v>
      </c>
      <c r="I715" s="72">
        <v>0</v>
      </c>
      <c r="J715" s="72">
        <v>0</v>
      </c>
      <c r="K715" s="72">
        <v>200</v>
      </c>
      <c r="L715" s="72">
        <v>200</v>
      </c>
      <c r="M715" s="72">
        <v>200</v>
      </c>
      <c r="N715" s="72">
        <v>200</v>
      </c>
      <c r="O715" s="72">
        <v>200</v>
      </c>
      <c r="P715" s="72">
        <v>200</v>
      </c>
      <c r="Q715" s="72">
        <v>200</v>
      </c>
    </row>
    <row r="716" spans="1:17" ht="12.75">
      <c r="A716"/>
      <c r="B716" t="s">
        <v>1521</v>
      </c>
      <c r="C716" t="s">
        <v>1388</v>
      </c>
      <c r="D716" t="s">
        <v>732</v>
      </c>
      <c r="H716" s="179">
        <v>0</v>
      </c>
      <c r="I716" s="72">
        <v>0</v>
      </c>
      <c r="J716" s="72">
        <v>200</v>
      </c>
      <c r="K716" s="72">
        <v>200</v>
      </c>
      <c r="L716" s="72">
        <v>200</v>
      </c>
      <c r="M716" s="72">
        <v>200</v>
      </c>
      <c r="N716" s="72">
        <v>200</v>
      </c>
      <c r="O716" s="72">
        <v>200</v>
      </c>
      <c r="P716" s="72">
        <v>200</v>
      </c>
      <c r="Q716" s="72">
        <v>200</v>
      </c>
    </row>
    <row r="717" spans="1:17" ht="12.75">
      <c r="A717"/>
      <c r="B717" t="s">
        <v>1522</v>
      </c>
      <c r="C717" t="s">
        <v>1388</v>
      </c>
      <c r="D717" t="s">
        <v>732</v>
      </c>
      <c r="H717" s="179">
        <v>0</v>
      </c>
      <c r="I717" s="72">
        <v>0</v>
      </c>
      <c r="J717" s="72">
        <v>0</v>
      </c>
      <c r="K717" s="72">
        <v>500.00000000000006</v>
      </c>
      <c r="L717" s="72">
        <v>500.00000000000006</v>
      </c>
      <c r="M717" s="72">
        <v>500.00000000000006</v>
      </c>
      <c r="N717" s="72">
        <v>500.00000000000006</v>
      </c>
      <c r="O717" s="72">
        <v>500.00000000000006</v>
      </c>
      <c r="P717" s="72">
        <v>500.00000000000006</v>
      </c>
      <c r="Q717" s="72">
        <v>500.00000000000006</v>
      </c>
    </row>
    <row r="718" spans="1:17" ht="12.75">
      <c r="A718"/>
      <c r="B718" t="s">
        <v>1523</v>
      </c>
      <c r="C718" t="s">
        <v>1388</v>
      </c>
      <c r="D718" t="s">
        <v>732</v>
      </c>
      <c r="H718" s="179">
        <v>0</v>
      </c>
      <c r="I718" s="72">
        <v>0</v>
      </c>
      <c r="J718" s="72">
        <v>0</v>
      </c>
      <c r="K718" s="72">
        <v>0</v>
      </c>
      <c r="L718" s="72">
        <v>500.00000000000006</v>
      </c>
      <c r="M718" s="72">
        <v>500.00000000000006</v>
      </c>
      <c r="N718" s="72">
        <v>500.00000000000006</v>
      </c>
      <c r="O718" s="72">
        <v>500.00000000000006</v>
      </c>
      <c r="P718" s="72">
        <v>500.00000000000006</v>
      </c>
      <c r="Q718" s="72">
        <v>500.00000000000006</v>
      </c>
    </row>
    <row r="719" spans="1:17" ht="12.75">
      <c r="A719"/>
      <c r="B719" t="s">
        <v>1524</v>
      </c>
      <c r="C719" t="s">
        <v>1320</v>
      </c>
      <c r="D719" t="s">
        <v>732</v>
      </c>
      <c r="H719" s="179">
        <v>0</v>
      </c>
      <c r="I719" s="72">
        <v>0</v>
      </c>
      <c r="J719" s="72">
        <v>0</v>
      </c>
      <c r="K719" s="72">
        <v>250.5</v>
      </c>
      <c r="L719" s="72">
        <v>250.5</v>
      </c>
      <c r="M719" s="72">
        <v>250.5</v>
      </c>
      <c r="N719" s="72">
        <v>250.5</v>
      </c>
      <c r="O719" s="72">
        <v>250.5</v>
      </c>
      <c r="P719" s="72">
        <v>250.5</v>
      </c>
      <c r="Q719" s="72">
        <v>250.5</v>
      </c>
    </row>
    <row r="720" spans="1:17" ht="12.75">
      <c r="A720"/>
      <c r="B720" t="s">
        <v>1525</v>
      </c>
      <c r="C720" t="s">
        <v>64</v>
      </c>
      <c r="D720" t="s">
        <v>732</v>
      </c>
      <c r="H720" s="179">
        <v>0</v>
      </c>
      <c r="I720" s="72">
        <v>0</v>
      </c>
      <c r="J720" s="72">
        <v>0</v>
      </c>
      <c r="K720" s="72">
        <v>200</v>
      </c>
      <c r="L720" s="72">
        <v>200</v>
      </c>
      <c r="M720" s="72">
        <v>200</v>
      </c>
      <c r="N720" s="72">
        <v>200</v>
      </c>
      <c r="O720" s="72">
        <v>200</v>
      </c>
      <c r="P720" s="72">
        <v>200</v>
      </c>
      <c r="Q720" s="72">
        <v>200</v>
      </c>
    </row>
    <row r="721" spans="1:17" ht="12.75">
      <c r="A721"/>
      <c r="B721" t="s">
        <v>1526</v>
      </c>
      <c r="C721" t="s">
        <v>155</v>
      </c>
      <c r="D721" t="s">
        <v>732</v>
      </c>
      <c r="H721" s="179">
        <v>0</v>
      </c>
      <c r="I721" s="72">
        <v>0</v>
      </c>
      <c r="J721" s="72">
        <v>200</v>
      </c>
      <c r="K721" s="72">
        <v>200</v>
      </c>
      <c r="L721" s="72">
        <v>200</v>
      </c>
      <c r="M721" s="72">
        <v>200</v>
      </c>
      <c r="N721" s="72">
        <v>200</v>
      </c>
      <c r="O721" s="72">
        <v>200</v>
      </c>
      <c r="P721" s="72">
        <v>200</v>
      </c>
      <c r="Q721" s="72">
        <v>200</v>
      </c>
    </row>
    <row r="722" spans="1:17" ht="12.75">
      <c r="A722"/>
      <c r="B722" t="s">
        <v>1527</v>
      </c>
      <c r="C722" t="s">
        <v>155</v>
      </c>
      <c r="D722" t="s">
        <v>732</v>
      </c>
      <c r="H722" s="179">
        <v>0</v>
      </c>
      <c r="I722" s="72">
        <v>0</v>
      </c>
      <c r="J722" s="72">
        <v>0</v>
      </c>
      <c r="K722" s="72">
        <v>150</v>
      </c>
      <c r="L722" s="72">
        <v>150</v>
      </c>
      <c r="M722" s="72">
        <v>150</v>
      </c>
      <c r="N722" s="72">
        <v>150</v>
      </c>
      <c r="O722" s="72">
        <v>150</v>
      </c>
      <c r="P722" s="72">
        <v>150</v>
      </c>
      <c r="Q722" s="72">
        <v>150</v>
      </c>
    </row>
    <row r="723" spans="1:17" ht="12.75">
      <c r="A723"/>
      <c r="B723" t="s">
        <v>1528</v>
      </c>
      <c r="C723" t="s">
        <v>1387</v>
      </c>
      <c r="D723" t="s">
        <v>732</v>
      </c>
      <c r="H723" s="179">
        <v>0</v>
      </c>
      <c r="I723" s="72">
        <v>0</v>
      </c>
      <c r="J723" s="72">
        <v>0</v>
      </c>
      <c r="K723" s="72">
        <v>150</v>
      </c>
      <c r="L723" s="72">
        <v>150</v>
      </c>
      <c r="M723" s="72">
        <v>150</v>
      </c>
      <c r="N723" s="72">
        <v>150</v>
      </c>
      <c r="O723" s="72">
        <v>150</v>
      </c>
      <c r="P723" s="72">
        <v>150</v>
      </c>
      <c r="Q723" s="72">
        <v>150</v>
      </c>
    </row>
    <row r="724" spans="1:17" ht="12.75">
      <c r="A724"/>
      <c r="B724" t="s">
        <v>1529</v>
      </c>
      <c r="C724" t="s">
        <v>1530</v>
      </c>
      <c r="D724" t="s">
        <v>732</v>
      </c>
      <c r="H724" s="179">
        <v>0</v>
      </c>
      <c r="I724" s="72">
        <v>0</v>
      </c>
      <c r="J724" s="72">
        <v>0</v>
      </c>
      <c r="K724" s="72">
        <v>201</v>
      </c>
      <c r="L724" s="72">
        <v>201</v>
      </c>
      <c r="M724" s="72">
        <v>201</v>
      </c>
      <c r="N724" s="72">
        <v>201</v>
      </c>
      <c r="O724" s="72">
        <v>201</v>
      </c>
      <c r="P724" s="72">
        <v>201</v>
      </c>
      <c r="Q724" s="72">
        <v>201</v>
      </c>
    </row>
    <row r="725" spans="1:17" ht="12.75">
      <c r="A725"/>
      <c r="B725" t="s">
        <v>1531</v>
      </c>
      <c r="C725" t="s">
        <v>168</v>
      </c>
      <c r="D725" t="s">
        <v>732</v>
      </c>
      <c r="H725" s="179">
        <v>0</v>
      </c>
      <c r="I725" s="72">
        <v>0</v>
      </c>
      <c r="J725" s="72">
        <v>200</v>
      </c>
      <c r="K725" s="72">
        <v>200</v>
      </c>
      <c r="L725" s="72">
        <v>200</v>
      </c>
      <c r="M725" s="72">
        <v>200</v>
      </c>
      <c r="N725" s="72">
        <v>200</v>
      </c>
      <c r="O725" s="72">
        <v>200</v>
      </c>
      <c r="P725" s="72">
        <v>200</v>
      </c>
      <c r="Q725" s="72">
        <v>200</v>
      </c>
    </row>
    <row r="726" spans="1:17" ht="12.75">
      <c r="A726"/>
      <c r="B726" t="s">
        <v>1356</v>
      </c>
      <c r="C726" t="s">
        <v>226</v>
      </c>
      <c r="D726" t="s">
        <v>732</v>
      </c>
      <c r="H726" s="179">
        <v>0</v>
      </c>
      <c r="I726" s="72">
        <v>0</v>
      </c>
      <c r="J726" s="72">
        <v>0</v>
      </c>
      <c r="K726" s="72">
        <v>0</v>
      </c>
      <c r="L726" s="72">
        <v>500.00000000000006</v>
      </c>
      <c r="M726" s="72">
        <v>500.00000000000006</v>
      </c>
      <c r="N726" s="72">
        <v>500.00000000000006</v>
      </c>
      <c r="O726" s="72">
        <v>500.00000000000006</v>
      </c>
      <c r="P726" s="72">
        <v>500.00000000000006</v>
      </c>
      <c r="Q726" s="72">
        <v>500.00000000000006</v>
      </c>
    </row>
    <row r="727" spans="1:17" ht="12.75">
      <c r="A727"/>
      <c r="B727" t="s">
        <v>1532</v>
      </c>
      <c r="C727" t="s">
        <v>146</v>
      </c>
      <c r="D727" t="s">
        <v>732</v>
      </c>
      <c r="H727" s="179">
        <v>0</v>
      </c>
      <c r="I727" s="72">
        <v>0</v>
      </c>
      <c r="J727" s="72">
        <v>0</v>
      </c>
      <c r="K727" s="72">
        <v>0</v>
      </c>
      <c r="L727" s="72">
        <v>151</v>
      </c>
      <c r="M727" s="72">
        <v>151</v>
      </c>
      <c r="N727" s="72">
        <v>151</v>
      </c>
      <c r="O727" s="72">
        <v>151</v>
      </c>
      <c r="P727" s="72">
        <v>151</v>
      </c>
      <c r="Q727" s="72">
        <v>151</v>
      </c>
    </row>
    <row r="728" spans="1:17" ht="12.75">
      <c r="A728"/>
      <c r="B728" t="s">
        <v>1533</v>
      </c>
      <c r="C728" t="s">
        <v>49</v>
      </c>
      <c r="D728" t="s">
        <v>732</v>
      </c>
      <c r="H728" s="179">
        <v>0</v>
      </c>
      <c r="I728" s="72">
        <v>0</v>
      </c>
      <c r="J728" s="72">
        <v>0</v>
      </c>
      <c r="K728" s="72">
        <v>0</v>
      </c>
      <c r="L728" s="72">
        <v>0</v>
      </c>
      <c r="M728" s="72">
        <v>112</v>
      </c>
      <c r="N728" s="72">
        <v>112</v>
      </c>
      <c r="O728" s="72">
        <v>112</v>
      </c>
      <c r="P728" s="72">
        <v>112</v>
      </c>
      <c r="Q728" s="72">
        <v>112</v>
      </c>
    </row>
    <row r="729" spans="1:17" ht="12.75">
      <c r="A729" s="61" t="s">
        <v>1534</v>
      </c>
      <c r="H729" s="179">
        <v>0</v>
      </c>
      <c r="I729" s="184">
        <f aca="true" t="shared" si="11" ref="I729:Q729">SUM(I633:I728)</f>
        <v>10070.099999999999</v>
      </c>
      <c r="J729" s="184">
        <f t="shared" si="11"/>
        <v>19400.1</v>
      </c>
      <c r="K729" s="184">
        <f t="shared" si="11"/>
        <v>25451.6</v>
      </c>
      <c r="L729" s="184">
        <f t="shared" si="11"/>
        <v>26802.6</v>
      </c>
      <c r="M729" s="184">
        <f t="shared" si="11"/>
        <v>27264.6</v>
      </c>
      <c r="N729" s="184">
        <f t="shared" si="11"/>
        <v>27264.6</v>
      </c>
      <c r="O729" s="184">
        <f t="shared" si="11"/>
        <v>27264.6</v>
      </c>
      <c r="P729" s="184">
        <f t="shared" si="11"/>
        <v>27264.6</v>
      </c>
      <c r="Q729" s="184">
        <f t="shared" si="11"/>
        <v>27264.6</v>
      </c>
    </row>
    <row r="730" spans="1:17" ht="12.75">
      <c r="A730"/>
      <c r="H730" s="179"/>
      <c r="I730" s="184"/>
      <c r="J730" s="184"/>
      <c r="K730" s="184"/>
      <c r="L730" s="184"/>
      <c r="M730" s="184"/>
      <c r="N730" s="184"/>
      <c r="O730" s="184"/>
      <c r="P730" s="184"/>
      <c r="Q730" s="184"/>
    </row>
    <row r="732" ht="12.75">
      <c r="A732" s="87" t="s">
        <v>1567</v>
      </c>
    </row>
    <row r="733" spans="1:17" ht="12.75">
      <c r="A733" t="s">
        <v>653</v>
      </c>
      <c r="B733" t="s">
        <v>1357</v>
      </c>
      <c r="C733" t="s">
        <v>174</v>
      </c>
      <c r="D733" t="s">
        <v>745</v>
      </c>
      <c r="F733" s="177"/>
      <c r="G733" s="177"/>
      <c r="H733" s="181">
        <v>0</v>
      </c>
      <c r="I733" s="181">
        <v>0</v>
      </c>
      <c r="J733" s="181">
        <v>0</v>
      </c>
      <c r="K733" s="181">
        <v>1792</v>
      </c>
      <c r="L733" s="181">
        <v>1792</v>
      </c>
      <c r="M733" s="181">
        <v>1792</v>
      </c>
      <c r="N733" s="181">
        <v>1792</v>
      </c>
      <c r="O733" s="181">
        <v>1792</v>
      </c>
      <c r="P733" s="181">
        <v>1792</v>
      </c>
      <c r="Q733" s="181">
        <v>1792</v>
      </c>
    </row>
  </sheetData>
  <sheetProtection/>
  <mergeCells count="5">
    <mergeCell ref="B6:F6"/>
    <mergeCell ref="A2:F2"/>
    <mergeCell ref="A3:L3"/>
    <mergeCell ref="A1:Q1"/>
    <mergeCell ref="A4:Q4"/>
  </mergeCells>
  <conditionalFormatting sqref="A540:A558 A354:A391 A187:A352 A450:A492 A529:A537 A8:A63 A65:A185">
    <cfRule type="cellIs" priority="7" dxfId="10" operator="equal">
      <formula>"PUN"</formula>
    </cfRule>
    <cfRule type="cellIs" priority="8" dxfId="9" operator="equal">
      <formula>"future"</formula>
    </cfRule>
    <cfRule type="cellIs" priority="9" dxfId="8" operator="equal">
      <formula>"new"</formula>
    </cfRule>
  </conditionalFormatting>
  <printOptions horizontalCentered="1"/>
  <pageMargins left="0.75" right="0.75" top="1" bottom="1" header="0.5" footer="0.5"/>
  <pageSetup fitToHeight="20" fitToWidth="1" horizontalDpi="600" verticalDpi="6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Dottie Roark</cp:lastModifiedBy>
  <cp:lastPrinted>2011-06-02T18:38:43Z</cp:lastPrinted>
  <dcterms:created xsi:type="dcterms:W3CDTF">2008-05-08T20:14:27Z</dcterms:created>
  <dcterms:modified xsi:type="dcterms:W3CDTF">2011-06-10T19:18:35Z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