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firstSheet="1"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<sst xmlns="http://schemas.openxmlformats.org/spreadsheetml/2006/main" count="7393" uniqueCount="1829">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</sst>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3"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3" fillId="0" borderId="10" xfId="0" applyFont="1" applyBorder="1" applyAlignment="1">
      <alignment/>
    </xf>
    <xf numFmtId="0" fontId="7" fillId="0" borderId="0" xfId="0" applyFont="1" applyAlignment="1">
      <alignment horizontal="center"/>
    </xf>
    <xf numFmtId="0" fontId="8" fillId="0" borderId="14" xfId="0" applyFont="1" applyBorder="1" applyAlignment="1">
      <alignment wrapText="1"/>
    </xf>
    <xf numFmtId="3" fontId="8" fillId="0" borderId="13" xfId="0" applyNumberFormat="1"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5" xfId="0" applyNumberFormat="1" applyFont="1" applyBorder="1" applyAlignment="1">
      <alignment wrapText="1"/>
    </xf>
    <xf numFmtId="3" fontId="8" fillId="0" borderId="96" xfId="0" applyNumberFormat="1" applyFont="1" applyBorder="1" applyAlignment="1">
      <alignment wrapText="1"/>
    </xf>
    <xf numFmtId="3" fontId="8" fillId="0" borderId="82" xfId="0" applyNumberFormat="1" applyFont="1" applyBorder="1" applyAlignment="1">
      <alignment horizontal="right" wrapText="1"/>
    </xf>
    <xf numFmtId="3" fontId="8" fillId="0" borderId="97"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7"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7"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7"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1">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75" t="s">
        <v>532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76" t="s">
        <v>1485</v>
      </c>
      <c r="B16" s="476" t="s">
        <v>1306</v>
      </c>
      <c r="C16" s="40">
        <f>SUM(C4:C15)</f>
        <v>182880</v>
      </c>
      <c r="D16" s="478">
        <f>SUM(D4:D15)</f>
        <v>0</v>
      </c>
      <c r="E16" s="480">
        <f>C16-D16</f>
        <v>182880</v>
      </c>
      <c r="F16" s="482">
        <f>SUM(F4:F15)</f>
        <v>1235</v>
      </c>
      <c r="G16" s="484">
        <f>(C16-F16)/C16</f>
        <v>0.9932469378827646</v>
      </c>
      <c r="H16" s="486">
        <f>SUM(H4:H15)</f>
        <v>0</v>
      </c>
      <c r="I16" s="487">
        <f>SUM(I4:I15)</f>
        <v>0</v>
      </c>
      <c r="J16" s="487"/>
      <c r="K16" s="502">
        <f>(C16-D16)/C16</f>
        <v>1</v>
      </c>
    </row>
    <row r="17" spans="1:12" ht="23.25" customHeight="1" thickBot="1">
      <c r="A17" s="477"/>
      <c r="B17" s="477"/>
      <c r="C17" s="41" t="s">
        <v>1486</v>
      </c>
      <c r="D17" s="479"/>
      <c r="E17" s="481"/>
      <c r="F17" s="483"/>
      <c r="G17" s="485"/>
      <c r="H17" s="483"/>
      <c r="I17" s="483"/>
      <c r="J17" s="483"/>
      <c r="K17" s="485"/>
      <c r="L17" s="292">
        <f>(C16-D16-F16-I16)/C16</f>
        <v>0.9932469378827646</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532</v>
      </c>
      <c r="B1" s="475"/>
      <c r="C1" s="475"/>
      <c r="D1" s="475"/>
      <c r="E1" s="475"/>
      <c r="F1" s="475"/>
      <c r="G1" s="475"/>
      <c r="H1" s="475"/>
      <c r="I1" s="475"/>
      <c r="J1" s="475"/>
      <c r="K1" s="475"/>
      <c r="L1" s="475"/>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76" t="s">
        <v>1485</v>
      </c>
      <c r="B16" s="476" t="s">
        <v>1306</v>
      </c>
      <c r="C16" s="40">
        <f>SUM(C4:C15)</f>
        <v>342720</v>
      </c>
      <c r="D16" s="478">
        <f>SUM(D4:D15)</f>
        <v>19865</v>
      </c>
      <c r="E16" s="488">
        <f>C16-D16</f>
        <v>322855</v>
      </c>
      <c r="F16" s="482">
        <f>SUM(F4:F15)</f>
        <v>2661</v>
      </c>
      <c r="G16" s="484">
        <f>(E16-F16)/E16</f>
        <v>0.991757909897632</v>
      </c>
      <c r="H16" s="486">
        <f>SUM(H4:H15)</f>
        <v>0</v>
      </c>
      <c r="I16" s="487">
        <f>SUM(I4:I15)</f>
        <v>0</v>
      </c>
      <c r="J16" s="487"/>
      <c r="K16" s="502">
        <f>(C16-D16)/C16</f>
        <v>0.9420372315592904</v>
      </c>
    </row>
    <row r="17" spans="1:12" ht="23.25" customHeight="1" thickBot="1">
      <c r="A17" s="477"/>
      <c r="B17" s="477"/>
      <c r="C17" s="41" t="s">
        <v>1486</v>
      </c>
      <c r="D17" s="479"/>
      <c r="E17" s="489"/>
      <c r="F17" s="483"/>
      <c r="G17" s="485"/>
      <c r="H17" s="483"/>
      <c r="I17" s="483"/>
      <c r="J17" s="483"/>
      <c r="K17" s="485"/>
      <c r="L17" s="292">
        <f>(C16-D16-F16-I16)/C16</f>
        <v>0.9342728758169935</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553</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76" t="s">
        <v>1485</v>
      </c>
      <c r="B16" s="476" t="s">
        <v>848</v>
      </c>
      <c r="C16" s="40">
        <f>SUM(C4:C15)</f>
        <v>525600</v>
      </c>
      <c r="D16" s="478">
        <f>SUM(D4:D15)</f>
        <v>19865</v>
      </c>
      <c r="E16" s="488">
        <f>C16-D16</f>
        <v>505735</v>
      </c>
      <c r="F16" s="486">
        <f>SUM(F4:F15)</f>
        <v>1915</v>
      </c>
      <c r="G16" s="484">
        <f>(E16-F16)/E16</f>
        <v>0.9962134319356976</v>
      </c>
      <c r="H16" s="486">
        <f>SUM(H4:H15)</f>
        <v>0</v>
      </c>
      <c r="I16" s="486">
        <f>SUM(I4:I15)</f>
        <v>0</v>
      </c>
      <c r="J16" s="486"/>
      <c r="K16" s="484">
        <f>(C16-D16)/C16</f>
        <v>0.962205098934551</v>
      </c>
    </row>
    <row r="17" spans="1:12" ht="23.25" customHeight="1" thickBot="1">
      <c r="A17" s="477"/>
      <c r="B17" s="477"/>
      <c r="C17" s="41" t="s">
        <v>1486</v>
      </c>
      <c r="D17" s="479"/>
      <c r="E17" s="489"/>
      <c r="F17" s="483"/>
      <c r="G17" s="485"/>
      <c r="H17" s="483"/>
      <c r="I17" s="483"/>
      <c r="J17" s="483"/>
      <c r="K17" s="485"/>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552</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76" t="s">
        <v>1485</v>
      </c>
      <c r="B16" s="476" t="s">
        <v>847</v>
      </c>
      <c r="C16" s="40">
        <f>SUM(C4:C15)</f>
        <v>195360</v>
      </c>
      <c r="D16" s="478">
        <f>SUM(D4:D15)</f>
        <v>20765</v>
      </c>
      <c r="E16" s="478">
        <f>C16-D16</f>
        <v>174595</v>
      </c>
      <c r="F16" s="490">
        <f>SUM(F4:F15)</f>
        <v>276</v>
      </c>
      <c r="G16" s="484">
        <f>(E16-F16)/E16</f>
        <v>0.9984191987170309</v>
      </c>
      <c r="H16" s="486">
        <f>SUM(H4:H15)</f>
        <v>0</v>
      </c>
      <c r="I16" s="486">
        <f>SUM(I4:I15)</f>
        <v>0</v>
      </c>
      <c r="J16" s="486"/>
      <c r="K16" s="503">
        <f>(C16-D16)/C16</f>
        <v>0.89370904995905</v>
      </c>
    </row>
    <row r="17" spans="1:12" ht="23.25" customHeight="1" thickBot="1">
      <c r="A17" s="477"/>
      <c r="B17" s="477"/>
      <c r="C17" s="41" t="s">
        <v>1486</v>
      </c>
      <c r="D17" s="479"/>
      <c r="E17" s="479"/>
      <c r="F17" s="491"/>
      <c r="G17" s="485"/>
      <c r="H17" s="483"/>
      <c r="I17" s="483"/>
      <c r="J17" s="483"/>
      <c r="K17" s="504"/>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L1">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07"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08"/>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07"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08"/>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05"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06"/>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1482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76" t="s">
        <v>1485</v>
      </c>
      <c r="B16" s="476" t="s">
        <v>1306</v>
      </c>
      <c r="C16" s="40">
        <f>SUM(C4:C15)</f>
        <v>525600</v>
      </c>
      <c r="D16" s="478">
        <f>SUM(D4:D15)</f>
        <v>24943</v>
      </c>
      <c r="E16" s="488">
        <f>C16-D16</f>
        <v>500657</v>
      </c>
      <c r="F16" s="482">
        <f>SUM(F4:F15)</f>
        <v>1448</v>
      </c>
      <c r="G16" s="484">
        <f>(E16-F16)/E16</f>
        <v>0.9971078003503396</v>
      </c>
      <c r="H16" s="486">
        <f>SUM(H4:H15)</f>
        <v>0</v>
      </c>
      <c r="I16" s="487">
        <f>SUM(I4:I15)</f>
        <v>0</v>
      </c>
      <c r="J16" s="487"/>
      <c r="K16" s="502">
        <f>(C16-D16)/C16</f>
        <v>0.9525437595129376</v>
      </c>
    </row>
    <row r="17" spans="1:12" ht="23.25" customHeight="1" thickBot="1">
      <c r="A17" s="477"/>
      <c r="B17" s="477"/>
      <c r="C17" s="41" t="s">
        <v>1486</v>
      </c>
      <c r="D17" s="479"/>
      <c r="E17" s="489"/>
      <c r="F17" s="483"/>
      <c r="G17" s="485"/>
      <c r="H17" s="483"/>
      <c r="I17" s="483"/>
      <c r="J17" s="483"/>
      <c r="K17" s="485"/>
      <c r="L17" s="292">
        <f>(C16-D16-F16-I16)/C16</f>
        <v>0.9497888127853882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1483</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76" t="s">
        <v>1485</v>
      </c>
      <c r="B16" s="476" t="s">
        <v>848</v>
      </c>
      <c r="C16" s="40">
        <f>SUM(C4:C15)</f>
        <v>525600</v>
      </c>
      <c r="D16" s="478">
        <f>SUM(D4:D15)</f>
        <v>25009</v>
      </c>
      <c r="E16" s="488">
        <f>C16-D16</f>
        <v>500591</v>
      </c>
      <c r="F16" s="486">
        <f>SUM(F4:F15)</f>
        <v>1651</v>
      </c>
      <c r="G16" s="484">
        <f>(E16-F16)/E16</f>
        <v>0.9967018983561431</v>
      </c>
      <c r="H16" s="486">
        <f>SUM(H4:H15)</f>
        <v>0</v>
      </c>
      <c r="I16" s="486">
        <f>SUM(I4:I15)</f>
        <v>0</v>
      </c>
      <c r="J16" s="486"/>
      <c r="K16" s="484">
        <f>(C16-D16)/C16</f>
        <v>0.9524181887366819</v>
      </c>
    </row>
    <row r="17" spans="1:12" ht="23.25" customHeight="1" thickBot="1">
      <c r="A17" s="477"/>
      <c r="B17" s="477"/>
      <c r="C17" s="41" t="s">
        <v>1486</v>
      </c>
      <c r="D17" s="479"/>
      <c r="E17" s="489"/>
      <c r="F17" s="483"/>
      <c r="G17" s="485"/>
      <c r="H17" s="483"/>
      <c r="I17" s="483"/>
      <c r="J17" s="483"/>
      <c r="K17" s="485"/>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1484</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76" t="s">
        <v>1485</v>
      </c>
      <c r="B16" s="476" t="s">
        <v>847</v>
      </c>
      <c r="C16" s="40">
        <f>SUM(C4:C15)</f>
        <v>199920</v>
      </c>
      <c r="D16" s="478">
        <f>SUM(D4:D15)</f>
        <v>16684</v>
      </c>
      <c r="E16" s="478">
        <f>C16-D16</f>
        <v>183236</v>
      </c>
      <c r="F16" s="490">
        <f>SUM(F4:F15)</f>
        <v>325</v>
      </c>
      <c r="G16" s="484">
        <f>(E16-F16)/E16</f>
        <v>0.9982263310703137</v>
      </c>
      <c r="H16" s="486">
        <f>SUM(H4:H15)</f>
        <v>0</v>
      </c>
      <c r="I16" s="486">
        <f>SUM(I4:I15)</f>
        <v>0</v>
      </c>
      <c r="J16" s="486"/>
      <c r="K16" s="503">
        <f>(C16-D16)/C16</f>
        <v>0.916546618647459</v>
      </c>
    </row>
    <row r="17" spans="1:12" ht="23.25" customHeight="1" thickBot="1">
      <c r="A17" s="477"/>
      <c r="B17" s="477"/>
      <c r="C17" s="41" t="s">
        <v>1486</v>
      </c>
      <c r="D17" s="479"/>
      <c r="E17" s="479"/>
      <c r="F17" s="491"/>
      <c r="G17" s="485"/>
      <c r="H17" s="483"/>
      <c r="I17" s="483"/>
      <c r="J17" s="483"/>
      <c r="K17" s="504"/>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10">
        <v>2009</v>
      </c>
      <c r="C4" s="510"/>
      <c r="D4" s="510"/>
      <c r="E4" s="510"/>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10">
        <v>2008</v>
      </c>
      <c r="C7" s="510"/>
      <c r="D7" s="510"/>
      <c r="E7" s="510"/>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10">
        <v>2007</v>
      </c>
      <c r="C11" s="510"/>
      <c r="D11" s="510"/>
      <c r="E11" s="510"/>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J21" sqref="J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v>1</v>
      </c>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1192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76" t="s">
        <v>1195</v>
      </c>
      <c r="B16" s="476" t="s">
        <v>1306</v>
      </c>
      <c r="C16" s="40">
        <f>SUM(C4:C15)</f>
        <v>527040</v>
      </c>
      <c r="D16" s="478">
        <f>SUM(D4:D15)</f>
        <v>21942</v>
      </c>
      <c r="E16" s="488">
        <f>C16-D16</f>
        <v>505098</v>
      </c>
      <c r="F16" s="482">
        <f>SUM(F4:F15)</f>
        <v>2670</v>
      </c>
      <c r="G16" s="484">
        <f>(E16-F16)/E16</f>
        <v>0.9947138971051163</v>
      </c>
      <c r="H16" s="486">
        <f>SUM(H4:H15)</f>
        <v>4320</v>
      </c>
      <c r="I16" s="487">
        <f>SUM(I4:I15)</f>
        <v>2520</v>
      </c>
      <c r="J16" s="487"/>
      <c r="K16" s="502">
        <f>(C16-D16)/C16</f>
        <v>0.9583674863387979</v>
      </c>
    </row>
    <row r="17" spans="1:12" ht="23.25" customHeight="1" thickBot="1">
      <c r="A17" s="477"/>
      <c r="B17" s="477"/>
      <c r="C17" s="41" t="s">
        <v>293</v>
      </c>
      <c r="D17" s="479"/>
      <c r="E17" s="489"/>
      <c r="F17" s="483"/>
      <c r="G17" s="485"/>
      <c r="H17" s="483"/>
      <c r="I17" s="483"/>
      <c r="J17" s="483"/>
      <c r="K17" s="485"/>
      <c r="L17" s="292">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1194</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76" t="s">
        <v>1195</v>
      </c>
      <c r="B16" s="476" t="s">
        <v>848</v>
      </c>
      <c r="C16" s="40">
        <f>SUM(C4:C15)</f>
        <v>527040</v>
      </c>
      <c r="D16" s="478">
        <f>SUM(D4:D15)</f>
        <v>19382</v>
      </c>
      <c r="E16" s="488">
        <f>C16-D16</f>
        <v>507658</v>
      </c>
      <c r="F16" s="486">
        <f>SUM(F4:F15)</f>
        <v>2375</v>
      </c>
      <c r="G16" s="484">
        <f>(E16-F16)/E16</f>
        <v>0.9953216535541645</v>
      </c>
      <c r="H16" s="486">
        <f>SUM(H4:H15)</f>
        <v>4320</v>
      </c>
      <c r="I16" s="486">
        <f>SUM(I4:I15)</f>
        <v>2520</v>
      </c>
      <c r="J16" s="486"/>
      <c r="K16" s="484">
        <f>(C16-D16)/C16</f>
        <v>0.963224802671524</v>
      </c>
    </row>
    <row r="17" spans="1:12" ht="23.25" customHeight="1" thickBot="1">
      <c r="A17" s="477"/>
      <c r="B17" s="477"/>
      <c r="C17" s="41" t="s">
        <v>293</v>
      </c>
      <c r="D17" s="479"/>
      <c r="E17" s="489"/>
      <c r="F17" s="483"/>
      <c r="G17" s="485"/>
      <c r="H17" s="483"/>
      <c r="I17" s="483"/>
      <c r="J17" s="483"/>
      <c r="K17" s="485"/>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1193</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76" t="s">
        <v>1195</v>
      </c>
      <c r="B16" s="476" t="s">
        <v>847</v>
      </c>
      <c r="C16" s="40">
        <f>SUM(C4:C15)</f>
        <v>188640</v>
      </c>
      <c r="D16" s="478">
        <f>SUM(D4:D15)</f>
        <v>0</v>
      </c>
      <c r="E16" s="478">
        <f>C16-D16</f>
        <v>188640</v>
      </c>
      <c r="F16" s="490">
        <f>SUM(F4:F15)</f>
        <v>1602</v>
      </c>
      <c r="G16" s="484">
        <f>(E16-F16)/E16</f>
        <v>0.9915076335877863</v>
      </c>
      <c r="H16" s="486">
        <f>SUM(H4:H15)</f>
        <v>0</v>
      </c>
      <c r="I16" s="486">
        <f>SUM(I4:I15)</f>
        <v>0</v>
      </c>
      <c r="J16" s="486"/>
      <c r="K16" s="503">
        <f>(C16-D16)/C16</f>
        <v>1</v>
      </c>
    </row>
    <row r="17" spans="1:12" ht="23.25" customHeight="1" thickBot="1">
      <c r="A17" s="477"/>
      <c r="B17" s="477"/>
      <c r="C17" s="41" t="s">
        <v>293</v>
      </c>
      <c r="D17" s="479"/>
      <c r="E17" s="479"/>
      <c r="F17" s="491"/>
      <c r="G17" s="485"/>
      <c r="H17" s="483"/>
      <c r="I17" s="483"/>
      <c r="J17" s="483"/>
      <c r="K17" s="504"/>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385</v>
      </c>
      <c r="B1" s="475"/>
      <c r="C1" s="475"/>
      <c r="D1" s="475"/>
      <c r="E1" s="475"/>
      <c r="F1" s="475"/>
      <c r="G1" s="475"/>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76" t="s">
        <v>831</v>
      </c>
      <c r="B9" s="476" t="s">
        <v>1306</v>
      </c>
      <c r="C9" s="40">
        <f>SUM(C4:C8)</f>
        <v>217440</v>
      </c>
      <c r="D9" s="478">
        <f>SUM(D4:D8)</f>
        <v>6395</v>
      </c>
      <c r="E9" s="478">
        <f>C9-D9</f>
        <v>211045</v>
      </c>
      <c r="F9" s="490">
        <f>SUM(F4:F8)</f>
        <v>2002</v>
      </c>
      <c r="G9" s="511">
        <f t="shared" si="0"/>
        <v>0.990513871449217</v>
      </c>
    </row>
    <row r="10" spans="1:7" ht="23.25" customHeight="1" thickBot="1">
      <c r="A10" s="477"/>
      <c r="B10" s="477"/>
      <c r="C10" s="41" t="s">
        <v>708</v>
      </c>
      <c r="D10" s="479"/>
      <c r="E10" s="479"/>
      <c r="F10" s="491"/>
      <c r="G10" s="512"/>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76" t="s">
        <v>34</v>
      </c>
      <c r="B21" s="476" t="s">
        <v>1306</v>
      </c>
      <c r="C21" s="40">
        <f>C9+SUM(C14:C20)</f>
        <v>525600</v>
      </c>
      <c r="D21" s="478">
        <f>D9+SUM(D14:D20)</f>
        <v>22140</v>
      </c>
      <c r="E21" s="478">
        <f>C21-D21</f>
        <v>503460</v>
      </c>
      <c r="F21" s="490">
        <f>F9+SUM(F14:F20)</f>
        <v>4486</v>
      </c>
      <c r="G21" s="513">
        <f>(E21-F21)/E21</f>
        <v>0.9910896595558734</v>
      </c>
    </row>
    <row r="22" spans="1:7" ht="23.25" customHeight="1" thickBot="1">
      <c r="A22" s="477"/>
      <c r="B22" s="477"/>
      <c r="C22" s="41" t="s">
        <v>1190</v>
      </c>
      <c r="D22" s="479"/>
      <c r="E22" s="479"/>
      <c r="F22" s="491"/>
      <c r="G22" s="512"/>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5" t="s">
        <v>921</v>
      </c>
      <c r="B1" s="475"/>
      <c r="C1" s="475"/>
      <c r="D1" s="475"/>
      <c r="E1" s="475"/>
      <c r="F1" s="475"/>
      <c r="G1" s="475"/>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76" t="s">
        <v>834</v>
      </c>
      <c r="B16" s="476" t="s">
        <v>847</v>
      </c>
      <c r="C16" s="40">
        <f>SUM(C9:C15)</f>
        <v>105840</v>
      </c>
      <c r="D16" s="478">
        <f>SUM(D4:D15)</f>
        <v>750</v>
      </c>
      <c r="E16" s="478">
        <f>C16-D16</f>
        <v>105090</v>
      </c>
      <c r="F16" s="514">
        <f>SUM(F4:F15)</f>
        <v>2028</v>
      </c>
      <c r="G16" s="516">
        <f>(E16-F16)/E16</f>
        <v>0.9807022552098201</v>
      </c>
    </row>
    <row r="17" spans="1:7" ht="23.25" customHeight="1" thickBot="1">
      <c r="A17" s="477"/>
      <c r="B17" s="477"/>
      <c r="C17" s="41" t="s">
        <v>1188</v>
      </c>
      <c r="D17" s="479"/>
      <c r="E17" s="479"/>
      <c r="F17" s="515"/>
      <c r="G17" s="51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5" t="s">
        <v>922</v>
      </c>
      <c r="B1" s="475"/>
      <c r="C1" s="475"/>
      <c r="D1" s="475"/>
      <c r="E1" s="475"/>
      <c r="F1" s="475"/>
      <c r="G1" s="475"/>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76" t="s">
        <v>834</v>
      </c>
      <c r="B16" s="476" t="s">
        <v>848</v>
      </c>
      <c r="C16" s="40">
        <f>SUM(C9:C15)</f>
        <v>308160</v>
      </c>
      <c r="D16" s="478">
        <f>SUM(D4:D15)</f>
        <v>16405</v>
      </c>
      <c r="E16" s="478">
        <f>C16-D16</f>
        <v>291755</v>
      </c>
      <c r="F16" s="514">
        <f>SUM(F4:F15)</f>
        <v>4989</v>
      </c>
      <c r="G16" s="516">
        <f>(E16-F16)/E16</f>
        <v>0.9829000359891005</v>
      </c>
    </row>
    <row r="17" spans="1:7" ht="23.25" customHeight="1" thickBot="1">
      <c r="A17" s="477"/>
      <c r="B17" s="477"/>
      <c r="C17" s="41" t="s">
        <v>1188</v>
      </c>
      <c r="D17" s="479"/>
      <c r="E17" s="479"/>
      <c r="F17" s="515"/>
      <c r="G17" s="51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75" t="s">
        <v>921</v>
      </c>
      <c r="B1" s="475"/>
      <c r="C1" s="475"/>
      <c r="D1" s="475"/>
      <c r="E1" s="475"/>
      <c r="F1" s="475"/>
      <c r="G1" s="475"/>
    </row>
    <row r="2" spans="1:7" ht="23.25" customHeight="1" thickBot="1">
      <c r="A2" s="518" t="s">
        <v>835</v>
      </c>
      <c r="B2" s="518"/>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76" t="s">
        <v>834</v>
      </c>
      <c r="B16" s="476" t="s">
        <v>847</v>
      </c>
      <c r="C16" s="40">
        <f>SUM(C9:C15)</f>
        <v>105840</v>
      </c>
      <c r="D16" s="478">
        <f>SUM(D4:D15)</f>
        <v>315</v>
      </c>
      <c r="E16" s="478">
        <f>C16-D16</f>
        <v>105525</v>
      </c>
      <c r="F16" s="514">
        <f>SUM(F4:F15)</f>
        <v>1723</v>
      </c>
      <c r="G16" s="516">
        <f>(E16-F16)/E16</f>
        <v>0.9836721156124141</v>
      </c>
    </row>
    <row r="17" spans="1:7" ht="23.25" customHeight="1" thickBot="1">
      <c r="A17" s="477"/>
      <c r="B17" s="477"/>
      <c r="C17" s="41" t="s">
        <v>1188</v>
      </c>
      <c r="D17" s="479"/>
      <c r="E17" s="479"/>
      <c r="F17" s="515"/>
      <c r="G17" s="51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76" t="s">
        <v>1316</v>
      </c>
      <c r="B15" s="476" t="s">
        <v>1306</v>
      </c>
      <c r="C15" s="40">
        <f>SUM(C3:C14)</f>
        <v>525600</v>
      </c>
      <c r="D15" s="478">
        <f>SUM(D3:D14)</f>
        <v>13894</v>
      </c>
      <c r="E15" s="478">
        <f>C15-D15</f>
        <v>511706</v>
      </c>
      <c r="F15" s="476">
        <f>SUM(F3:F14)</f>
        <v>3700</v>
      </c>
      <c r="G15" s="516">
        <v>0.9927</v>
      </c>
    </row>
    <row r="16" spans="1:7" ht="23.25" customHeight="1" thickBot="1">
      <c r="A16" s="477"/>
      <c r="B16" s="477"/>
      <c r="C16" s="41" t="s">
        <v>1394</v>
      </c>
      <c r="D16" s="479"/>
      <c r="E16" s="479"/>
      <c r="F16" s="477"/>
      <c r="G16" s="51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AG13" sqref="A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68" t="s">
        <v>686</v>
      </c>
      <c r="D4" s="469"/>
      <c r="E4" s="469"/>
      <c r="F4" s="469"/>
      <c r="G4" s="469"/>
      <c r="H4" s="469"/>
      <c r="I4" s="469"/>
      <c r="J4" s="469"/>
      <c r="K4" s="469"/>
      <c r="L4" s="469"/>
      <c r="M4" s="469"/>
      <c r="N4" s="470"/>
      <c r="O4" s="117"/>
      <c r="P4" s="471" t="s">
        <v>687</v>
      </c>
      <c r="Q4" s="472"/>
      <c r="R4" s="472"/>
      <c r="S4" s="472"/>
      <c r="T4" s="472"/>
      <c r="U4" s="472"/>
      <c r="V4" s="472"/>
      <c r="W4" s="472"/>
      <c r="X4" s="472"/>
      <c r="Y4" s="472"/>
      <c r="Z4" s="473"/>
      <c r="AA4" s="117"/>
      <c r="AB4" s="471" t="s">
        <v>688</v>
      </c>
      <c r="AC4" s="472"/>
      <c r="AD4" s="472"/>
      <c r="AE4" s="472"/>
      <c r="AF4" s="472"/>
      <c r="AG4" s="472"/>
      <c r="AH4" s="472"/>
      <c r="AI4" s="473"/>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68" t="s">
        <v>686</v>
      </c>
      <c r="D31" s="469"/>
      <c r="E31" s="469"/>
      <c r="F31" s="469"/>
      <c r="G31" s="469"/>
      <c r="H31" s="469"/>
      <c r="I31" s="469"/>
      <c r="J31" s="469"/>
      <c r="K31" s="469"/>
      <c r="L31" s="469"/>
      <c r="M31" s="469"/>
      <c r="N31" s="470"/>
      <c r="O31" s="117"/>
      <c r="P31" s="471" t="s">
        <v>687</v>
      </c>
      <c r="Q31" s="472"/>
      <c r="R31" s="472"/>
      <c r="S31" s="472"/>
      <c r="T31" s="472"/>
      <c r="U31" s="472"/>
      <c r="V31" s="472"/>
      <c r="W31" s="472"/>
      <c r="X31" s="472"/>
      <c r="Y31" s="472"/>
      <c r="Z31" s="473"/>
      <c r="AA31" s="117"/>
      <c r="AB31" s="471" t="s">
        <v>688</v>
      </c>
      <c r="AC31" s="472"/>
      <c r="AD31" s="472"/>
      <c r="AE31" s="472"/>
      <c r="AF31" s="472"/>
      <c r="AG31" s="472"/>
      <c r="AH31" s="472"/>
      <c r="AI31" s="473"/>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71" t="s">
        <v>686</v>
      </c>
      <c r="D58" s="472"/>
      <c r="E58" s="472"/>
      <c r="F58" s="472"/>
      <c r="G58" s="472"/>
      <c r="H58" s="472"/>
      <c r="I58" s="472"/>
      <c r="J58" s="472"/>
      <c r="K58" s="472"/>
      <c r="L58" s="472"/>
      <c r="M58" s="472"/>
      <c r="N58" s="473"/>
      <c r="O58" s="117"/>
      <c r="P58" s="471" t="s">
        <v>687</v>
      </c>
      <c r="Q58" s="472"/>
      <c r="R58" s="472"/>
      <c r="S58" s="472"/>
      <c r="T58" s="472"/>
      <c r="U58" s="472"/>
      <c r="V58" s="472"/>
      <c r="W58" s="472"/>
      <c r="X58" s="472"/>
      <c r="Y58" s="472"/>
      <c r="Z58" s="473"/>
      <c r="AA58" s="117"/>
      <c r="AB58" s="471" t="s">
        <v>688</v>
      </c>
      <c r="AC58" s="472"/>
      <c r="AD58" s="472"/>
      <c r="AE58" s="472"/>
      <c r="AF58" s="472"/>
      <c r="AG58" s="472"/>
      <c r="AH58" s="472"/>
      <c r="AI58" s="473"/>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68" t="s">
        <v>686</v>
      </c>
      <c r="D85" s="469"/>
      <c r="E85" s="469"/>
      <c r="F85" s="469"/>
      <c r="G85" s="469"/>
      <c r="H85" s="469"/>
      <c r="I85" s="469"/>
      <c r="J85" s="469"/>
      <c r="K85" s="469"/>
      <c r="L85" s="469"/>
      <c r="M85" s="469"/>
      <c r="N85" s="470"/>
      <c r="O85" s="117"/>
      <c r="P85" s="471" t="s">
        <v>687</v>
      </c>
      <c r="Q85" s="472"/>
      <c r="R85" s="472"/>
      <c r="S85" s="472"/>
      <c r="T85" s="472"/>
      <c r="U85" s="472"/>
      <c r="V85" s="472"/>
      <c r="W85" s="472"/>
      <c r="X85" s="472"/>
      <c r="Y85" s="472"/>
      <c r="Z85" s="473"/>
      <c r="AA85" s="117"/>
      <c r="AB85" s="471" t="s">
        <v>688</v>
      </c>
      <c r="AC85" s="472"/>
      <c r="AD85" s="472"/>
      <c r="AE85" s="472"/>
      <c r="AF85" s="472"/>
      <c r="AG85" s="472"/>
      <c r="AH85" s="472"/>
      <c r="AI85" s="473"/>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71" t="s">
        <v>686</v>
      </c>
      <c r="D113" s="472"/>
      <c r="E113" s="472"/>
      <c r="F113" s="472"/>
      <c r="G113" s="472"/>
      <c r="H113" s="472"/>
      <c r="I113" s="472"/>
      <c r="J113" s="472"/>
      <c r="K113" s="472"/>
      <c r="L113" s="472"/>
      <c r="M113" s="472"/>
      <c r="N113" s="473"/>
      <c r="O113" s="117"/>
      <c r="P113" s="474" t="s">
        <v>687</v>
      </c>
      <c r="Q113" s="472"/>
      <c r="R113" s="472"/>
      <c r="S113" s="472"/>
      <c r="T113" s="472"/>
      <c r="U113" s="472"/>
      <c r="V113" s="472"/>
      <c r="W113" s="472"/>
      <c r="X113" s="472"/>
      <c r="Y113" s="472"/>
      <c r="Z113" s="473"/>
      <c r="AA113" s="117"/>
      <c r="AB113" s="471" t="s">
        <v>688</v>
      </c>
      <c r="AC113" s="472"/>
      <c r="AD113" s="472"/>
      <c r="AE113" s="472"/>
      <c r="AF113" s="472"/>
      <c r="AG113" s="472"/>
      <c r="AH113" s="472"/>
      <c r="AI113" s="473"/>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71" t="s">
        <v>686</v>
      </c>
      <c r="D141" s="472"/>
      <c r="E141" s="472"/>
      <c r="F141" s="472"/>
      <c r="G141" s="472"/>
      <c r="H141" s="472"/>
      <c r="I141" s="472"/>
      <c r="J141" s="472"/>
      <c r="K141" s="472"/>
      <c r="L141" s="472"/>
      <c r="M141" s="472"/>
      <c r="N141" s="473"/>
      <c r="O141" s="117"/>
      <c r="P141" s="474" t="s">
        <v>687</v>
      </c>
      <c r="Q141" s="472"/>
      <c r="R141" s="472"/>
      <c r="S141" s="472"/>
      <c r="T141" s="472"/>
      <c r="U141" s="472"/>
      <c r="V141" s="472"/>
      <c r="W141" s="472"/>
      <c r="X141" s="472"/>
      <c r="Y141" s="472"/>
      <c r="Z141" s="473"/>
      <c r="AA141" s="117"/>
      <c r="AB141" s="471" t="s">
        <v>688</v>
      </c>
      <c r="AC141" s="472"/>
      <c r="AD141" s="472"/>
      <c r="AE141" s="472"/>
      <c r="AF141" s="472"/>
      <c r="AG141" s="472"/>
      <c r="AH141" s="472"/>
      <c r="AI141" s="473"/>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113:N113"/>
    <mergeCell ref="C141:N141"/>
    <mergeCell ref="AB113:AI113"/>
    <mergeCell ref="AB141:AI141"/>
    <mergeCell ref="P113:Z113"/>
    <mergeCell ref="P141:Z141"/>
    <mergeCell ref="C58:N58"/>
    <mergeCell ref="P58:Z58"/>
    <mergeCell ref="AB58:AI58"/>
    <mergeCell ref="C85:N85"/>
    <mergeCell ref="P85:Z85"/>
    <mergeCell ref="AB85:AI85"/>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13"/>
  <sheetViews>
    <sheetView tabSelected="1" zoomScale="75" zoomScaleNormal="75" zoomScalePageLayoutView="0" workbookViewId="0" topLeftCell="A1">
      <selection activeCell="B1" sqref="B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65"/>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389" t="s">
        <v>1308</v>
      </c>
      <c r="C4" s="57">
        <v>40622</v>
      </c>
      <c r="D4" s="57">
        <v>40612</v>
      </c>
      <c r="E4" s="57" t="s">
        <v>1826</v>
      </c>
      <c r="F4" s="59" t="s">
        <v>649</v>
      </c>
      <c r="G4" s="59" t="s">
        <v>1827</v>
      </c>
      <c r="H4" s="59">
        <v>799</v>
      </c>
      <c r="I4" s="59" t="s">
        <v>830</v>
      </c>
      <c r="J4" s="59" t="s">
        <v>830</v>
      </c>
      <c r="K4" s="59" t="s">
        <v>1328</v>
      </c>
      <c r="L4" s="59" t="s">
        <v>1220</v>
      </c>
      <c r="M4" s="59" t="s">
        <v>1220</v>
      </c>
      <c r="N4" s="59" t="s">
        <v>1325</v>
      </c>
      <c r="O4" s="59" t="s">
        <v>1113</v>
      </c>
      <c r="P4" s="59" t="s">
        <v>26</v>
      </c>
      <c r="Q4" s="59" t="s">
        <v>1220</v>
      </c>
      <c r="R4" s="59" t="s">
        <v>1220</v>
      </c>
      <c r="S4" s="57" t="s">
        <v>1220</v>
      </c>
      <c r="T4" s="59"/>
      <c r="U4" s="399" t="s">
        <v>1287</v>
      </c>
    </row>
    <row r="5" spans="2:21" s="23" customFormat="1" ht="25.5">
      <c r="B5" s="389" t="s">
        <v>1308</v>
      </c>
      <c r="C5" s="57">
        <v>40615</v>
      </c>
      <c r="D5" s="57">
        <v>40611</v>
      </c>
      <c r="E5" s="57" t="s">
        <v>1825</v>
      </c>
      <c r="F5" s="59" t="s">
        <v>649</v>
      </c>
      <c r="G5" s="59" t="s">
        <v>771</v>
      </c>
      <c r="H5" s="59">
        <v>805</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2:21" s="23" customFormat="1" ht="25.5">
      <c r="B6" s="389" t="s">
        <v>1308</v>
      </c>
      <c r="C6" s="57">
        <v>40608</v>
      </c>
      <c r="D6" s="57">
        <v>40598</v>
      </c>
      <c r="E6" s="57" t="s">
        <v>1828</v>
      </c>
      <c r="F6" s="59" t="s">
        <v>649</v>
      </c>
      <c r="G6" s="59" t="s">
        <v>1121</v>
      </c>
      <c r="H6" s="59">
        <v>800</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329"/>
      <c r="C7" s="451"/>
      <c r="D7" s="329"/>
      <c r="E7" s="329"/>
      <c r="F7" s="329"/>
      <c r="G7" s="329"/>
      <c r="H7" s="329"/>
      <c r="I7" s="329"/>
      <c r="J7" s="330"/>
      <c r="K7" s="329"/>
      <c r="L7" s="329"/>
      <c r="M7" s="329"/>
      <c r="N7" s="329"/>
      <c r="O7" s="329"/>
      <c r="P7" s="329"/>
      <c r="Q7" s="329"/>
      <c r="R7" s="329"/>
      <c r="S7" s="329"/>
      <c r="T7" s="329"/>
      <c r="U7" s="329"/>
    </row>
    <row r="8" spans="2:21" ht="89.25">
      <c r="B8" s="375" t="s">
        <v>1307</v>
      </c>
      <c r="C8" s="354">
        <v>40584</v>
      </c>
      <c r="D8" s="354">
        <v>40585</v>
      </c>
      <c r="E8" s="375" t="s">
        <v>1819</v>
      </c>
      <c r="F8" s="375" t="s">
        <v>1220</v>
      </c>
      <c r="G8" s="375" t="s">
        <v>1220</v>
      </c>
      <c r="H8" s="375" t="s">
        <v>1220</v>
      </c>
      <c r="I8" s="375" t="s">
        <v>830</v>
      </c>
      <c r="J8" s="375" t="s">
        <v>1453</v>
      </c>
      <c r="K8" s="125" t="s">
        <v>1820</v>
      </c>
      <c r="L8" s="375" t="s">
        <v>1738</v>
      </c>
      <c r="M8" s="375" t="s">
        <v>1329</v>
      </c>
      <c r="N8" s="353" t="s">
        <v>1329</v>
      </c>
      <c r="O8" s="353" t="s">
        <v>1207</v>
      </c>
      <c r="P8" s="377" t="s">
        <v>1823</v>
      </c>
      <c r="Q8" s="125" t="s">
        <v>1821</v>
      </c>
      <c r="R8" s="125" t="s">
        <v>1822</v>
      </c>
      <c r="S8" s="354">
        <v>40585</v>
      </c>
      <c r="T8" s="125" t="s">
        <v>1824</v>
      </c>
      <c r="U8" s="399" t="s">
        <v>1287</v>
      </c>
    </row>
    <row r="9" spans="2:21" s="23" customFormat="1" ht="25.5">
      <c r="B9" s="389" t="s">
        <v>1307</v>
      </c>
      <c r="C9" s="57">
        <v>40215</v>
      </c>
      <c r="D9" s="57">
        <v>40569</v>
      </c>
      <c r="E9" s="59" t="s">
        <v>1817</v>
      </c>
      <c r="F9" s="59" t="s">
        <v>649</v>
      </c>
      <c r="G9" s="59" t="s">
        <v>1818</v>
      </c>
      <c r="H9" s="59">
        <v>739</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29"/>
    </row>
    <row r="11" spans="2:21" s="23" customFormat="1" ht="25.5">
      <c r="B11" s="379" t="s">
        <v>1305</v>
      </c>
      <c r="C11" s="57">
        <v>40566</v>
      </c>
      <c r="D11" s="57">
        <v>40556</v>
      </c>
      <c r="E11" s="59" t="s">
        <v>1744</v>
      </c>
      <c r="F11" s="59" t="s">
        <v>649</v>
      </c>
      <c r="G11" s="59" t="s">
        <v>185</v>
      </c>
      <c r="H11" s="59">
        <v>817</v>
      </c>
      <c r="I11" s="59" t="s">
        <v>830</v>
      </c>
      <c r="J11" s="59" t="s">
        <v>830</v>
      </c>
      <c r="K11" s="59" t="s">
        <v>1328</v>
      </c>
      <c r="L11" s="59" t="s">
        <v>1220</v>
      </c>
      <c r="M11" s="59" t="s">
        <v>1220</v>
      </c>
      <c r="N11" s="59" t="s">
        <v>1325</v>
      </c>
      <c r="O11" s="59" t="s">
        <v>1113</v>
      </c>
      <c r="P11" s="59" t="s">
        <v>26</v>
      </c>
      <c r="Q11" s="59" t="s">
        <v>1220</v>
      </c>
      <c r="R11" s="59" t="s">
        <v>1220</v>
      </c>
      <c r="S11" s="57" t="s">
        <v>1220</v>
      </c>
      <c r="T11" s="59"/>
      <c r="U11" s="399" t="s">
        <v>1287</v>
      </c>
    </row>
    <row r="12" spans="2:21" s="23" customFormat="1" ht="25.5">
      <c r="B12" s="379" t="s">
        <v>1305</v>
      </c>
      <c r="C12" s="57">
        <v>40552</v>
      </c>
      <c r="D12" s="57">
        <v>40548</v>
      </c>
      <c r="E12" s="59" t="s">
        <v>1743</v>
      </c>
      <c r="F12" s="59" t="s">
        <v>649</v>
      </c>
      <c r="G12" s="59" t="s">
        <v>1745</v>
      </c>
      <c r="H12" s="59">
        <v>807</v>
      </c>
      <c r="I12" s="59" t="s">
        <v>830</v>
      </c>
      <c r="J12" s="59" t="s">
        <v>830</v>
      </c>
      <c r="K12" s="59" t="s">
        <v>1328</v>
      </c>
      <c r="L12" s="59" t="s">
        <v>1220</v>
      </c>
      <c r="M12" s="59" t="s">
        <v>1220</v>
      </c>
      <c r="N12" s="59" t="s">
        <v>1325</v>
      </c>
      <c r="O12" s="59" t="s">
        <v>1113</v>
      </c>
      <c r="P12" s="59" t="s">
        <v>26</v>
      </c>
      <c r="Q12" s="59" t="s">
        <v>1220</v>
      </c>
      <c r="R12" s="59" t="s">
        <v>1220</v>
      </c>
      <c r="S12" s="57" t="s">
        <v>1220</v>
      </c>
      <c r="T12" s="59"/>
      <c r="U12" s="399" t="s">
        <v>1287</v>
      </c>
    </row>
    <row r="13" spans="2:21" s="23" customFormat="1" ht="12.75">
      <c r="B13" s="201"/>
      <c r="C13" s="25"/>
      <c r="D13" s="25"/>
      <c r="E13" s="25"/>
      <c r="F13" s="26"/>
      <c r="G13" s="27"/>
      <c r="H13" s="26"/>
      <c r="I13" s="26"/>
      <c r="J13" s="26"/>
      <c r="K13" s="28"/>
      <c r="L13" s="28"/>
      <c r="M13" s="28"/>
      <c r="N13" s="27"/>
      <c r="O13" s="28"/>
      <c r="P13" s="27"/>
      <c r="Q13" s="202"/>
      <c r="R13" s="26"/>
      <c r="S13" s="25"/>
      <c r="T13" s="28"/>
      <c r="U13" s="33"/>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75" t="s">
        <v>1742</v>
      </c>
      <c r="B1" s="475"/>
      <c r="C1" s="475"/>
      <c r="D1" s="475"/>
      <c r="E1" s="475"/>
      <c r="F1" s="475"/>
      <c r="G1" s="475"/>
      <c r="H1" s="475"/>
      <c r="I1" s="475"/>
      <c r="J1" s="475"/>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(C4+H4-F4)/(C4+H4)</f>
        <v>1</v>
      </c>
      <c r="H4" s="270">
        <v>0</v>
      </c>
      <c r="I4" s="240">
        <v>0</v>
      </c>
      <c r="J4" s="295">
        <f>(C4-H4-F4)/(C4-H4)</f>
        <v>1</v>
      </c>
    </row>
    <row r="5" spans="1:10" ht="23.25" customHeight="1" thickBot="1">
      <c r="A5" s="211" t="s">
        <v>1307</v>
      </c>
      <c r="B5" s="211" t="s">
        <v>1306</v>
      </c>
      <c r="C5" s="35">
        <f>20*60*12</f>
        <v>14400</v>
      </c>
      <c r="D5" s="35">
        <v>0</v>
      </c>
      <c r="E5" s="175">
        <f aca="true" t="shared" si="0" ref="E5:E15">C5</f>
        <v>14400</v>
      </c>
      <c r="F5" s="224">
        <v>0</v>
      </c>
      <c r="G5" s="294">
        <f>(C5+H5-F5)/(C5+H5)</f>
        <v>1</v>
      </c>
      <c r="H5" s="270">
        <v>0</v>
      </c>
      <c r="I5" s="240">
        <v>0</v>
      </c>
      <c r="J5" s="295">
        <f>(C5-H5-F5)/(C5-H5)</f>
        <v>1</v>
      </c>
    </row>
    <row r="6" spans="1:253" ht="23.25" customHeight="1" thickBot="1">
      <c r="A6" s="34" t="s">
        <v>1308</v>
      </c>
      <c r="B6" s="34" t="s">
        <v>1306</v>
      </c>
      <c r="C6" s="35">
        <f>23*60*12</f>
        <v>16560</v>
      </c>
      <c r="D6" s="35">
        <v>0</v>
      </c>
      <c r="E6" s="175">
        <f t="shared" si="0"/>
        <v>16560</v>
      </c>
      <c r="F6" s="224">
        <v>0</v>
      </c>
      <c r="G6" s="294">
        <f>(C6+H6-F6)/(C6+H6)</f>
        <v>1</v>
      </c>
      <c r="H6" s="270">
        <v>0</v>
      </c>
      <c r="I6" s="240">
        <v>0</v>
      </c>
      <c r="J6" s="295">
        <f>(C6-H6-F6)/(C6-H6)</f>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c r="D7" s="35">
        <v>0</v>
      </c>
      <c r="E7" s="175">
        <f>C7</f>
        <v>0</v>
      </c>
      <c r="F7" s="224"/>
      <c r="G7" s="294"/>
      <c r="H7" s="270">
        <v>0</v>
      </c>
      <c r="I7" s="240">
        <v>0</v>
      </c>
      <c r="J7" s="295"/>
    </row>
    <row r="8" spans="1:10" ht="23.25" customHeight="1" thickBot="1">
      <c r="A8" s="34" t="s">
        <v>1310</v>
      </c>
      <c r="B8" s="34" t="s">
        <v>1306</v>
      </c>
      <c r="C8" s="35"/>
      <c r="D8" s="35">
        <v>0</v>
      </c>
      <c r="E8" s="175">
        <f t="shared" si="0"/>
        <v>0</v>
      </c>
      <c r="F8" s="224"/>
      <c r="G8" s="294"/>
      <c r="H8" s="270">
        <v>0</v>
      </c>
      <c r="I8" s="240">
        <v>0</v>
      </c>
      <c r="J8" s="295"/>
    </row>
    <row r="9" spans="1:10" ht="23.25" customHeight="1" thickBot="1">
      <c r="A9" s="34" t="s">
        <v>1311</v>
      </c>
      <c r="B9" s="34" t="s">
        <v>1306</v>
      </c>
      <c r="C9" s="35"/>
      <c r="D9" s="35">
        <v>0</v>
      </c>
      <c r="E9" s="175">
        <f t="shared" si="0"/>
        <v>0</v>
      </c>
      <c r="F9" s="255"/>
      <c r="G9" s="294"/>
      <c r="H9" s="270">
        <v>0</v>
      </c>
      <c r="I9" s="240">
        <v>0</v>
      </c>
      <c r="J9" s="295"/>
    </row>
    <row r="10" spans="1:10" ht="23.25" customHeight="1" thickBot="1">
      <c r="A10" s="34" t="s">
        <v>1312</v>
      </c>
      <c r="B10" s="34" t="s">
        <v>1306</v>
      </c>
      <c r="C10" s="35"/>
      <c r="D10" s="35">
        <v>0</v>
      </c>
      <c r="E10" s="175">
        <f t="shared" si="0"/>
        <v>0</v>
      </c>
      <c r="F10" s="224"/>
      <c r="G10" s="294"/>
      <c r="H10" s="270">
        <v>0</v>
      </c>
      <c r="I10" s="240">
        <v>0</v>
      </c>
      <c r="J10" s="295"/>
    </row>
    <row r="11" spans="1:10" ht="23.25" customHeight="1" thickBot="1">
      <c r="A11" s="34" t="s">
        <v>1313</v>
      </c>
      <c r="B11" s="34" t="s">
        <v>1306</v>
      </c>
      <c r="C11" s="35"/>
      <c r="D11" s="35">
        <v>0</v>
      </c>
      <c r="E11" s="175">
        <f t="shared" si="0"/>
        <v>0</v>
      </c>
      <c r="F11" s="224"/>
      <c r="G11" s="294"/>
      <c r="H11" s="270">
        <v>0</v>
      </c>
      <c r="I11" s="240">
        <v>0</v>
      </c>
      <c r="J11" s="295"/>
    </row>
    <row r="12" spans="1:10" ht="23.25" customHeight="1" thickBot="1">
      <c r="A12" s="34" t="s">
        <v>1314</v>
      </c>
      <c r="B12" s="34" t="s">
        <v>1306</v>
      </c>
      <c r="C12" s="35"/>
      <c r="D12" s="35">
        <v>0</v>
      </c>
      <c r="E12" s="175">
        <f t="shared" si="0"/>
        <v>0</v>
      </c>
      <c r="F12" s="224"/>
      <c r="G12" s="294"/>
      <c r="H12" s="270">
        <v>0</v>
      </c>
      <c r="I12" s="240">
        <v>0</v>
      </c>
      <c r="J12" s="295"/>
    </row>
    <row r="13" spans="1:10" ht="23.25" customHeight="1" thickBot="1">
      <c r="A13" s="37" t="s">
        <v>1315</v>
      </c>
      <c r="B13" s="37" t="s">
        <v>1306</v>
      </c>
      <c r="C13" s="35"/>
      <c r="D13" s="35">
        <v>0</v>
      </c>
      <c r="E13" s="175">
        <f t="shared" si="0"/>
        <v>0</v>
      </c>
      <c r="F13" s="224"/>
      <c r="G13" s="294"/>
      <c r="H13" s="270">
        <v>0</v>
      </c>
      <c r="I13" s="240">
        <v>0</v>
      </c>
      <c r="J13" s="295"/>
    </row>
    <row r="14" spans="1:10" ht="23.25" customHeight="1" thickBot="1">
      <c r="A14" s="37" t="s">
        <v>1392</v>
      </c>
      <c r="B14" s="37" t="s">
        <v>1306</v>
      </c>
      <c r="C14" s="35"/>
      <c r="D14" s="35">
        <v>0</v>
      </c>
      <c r="E14" s="175">
        <f t="shared" si="0"/>
        <v>0</v>
      </c>
      <c r="F14" s="224"/>
      <c r="G14" s="294"/>
      <c r="H14" s="270">
        <v>0</v>
      </c>
      <c r="I14" s="240">
        <v>0</v>
      </c>
      <c r="J14" s="295"/>
    </row>
    <row r="15" spans="1:10" ht="23.25" customHeight="1" thickBot="1">
      <c r="A15" s="37" t="s">
        <v>1393</v>
      </c>
      <c r="B15" s="37" t="s">
        <v>1306</v>
      </c>
      <c r="C15" s="35"/>
      <c r="D15" s="35">
        <v>0</v>
      </c>
      <c r="E15" s="175">
        <f t="shared" si="0"/>
        <v>0</v>
      </c>
      <c r="F15" s="230"/>
      <c r="G15" s="294"/>
      <c r="H15" s="270">
        <v>0</v>
      </c>
      <c r="I15" s="240">
        <v>0</v>
      </c>
      <c r="J15" s="295"/>
    </row>
    <row r="16" spans="1:10" ht="23.25" customHeight="1">
      <c r="A16" s="476" t="s">
        <v>1485</v>
      </c>
      <c r="B16" s="476" t="s">
        <v>1306</v>
      </c>
      <c r="C16" s="467">
        <f>SUM(C4:C15)</f>
        <v>46080</v>
      </c>
      <c r="D16" s="478">
        <f>SUM(D4:D15)</f>
        <v>0</v>
      </c>
      <c r="E16" s="480">
        <f>C16-D16</f>
        <v>46080</v>
      </c>
      <c r="F16" s="482">
        <f>SUM(F4:F15)</f>
        <v>0</v>
      </c>
      <c r="G16" s="484">
        <f>(C16-F16)/C16</f>
        <v>1</v>
      </c>
      <c r="H16" s="486">
        <f>SUM(H4:H15)</f>
        <v>0</v>
      </c>
      <c r="I16" s="487">
        <f>SUM(I4:I15)</f>
        <v>0</v>
      </c>
      <c r="J16" s="487"/>
    </row>
    <row r="17" spans="1:10" ht="23.25" customHeight="1" thickBot="1">
      <c r="A17" s="477"/>
      <c r="B17" s="477"/>
      <c r="C17" s="466" t="s">
        <v>1486</v>
      </c>
      <c r="D17" s="479"/>
      <c r="E17" s="481"/>
      <c r="F17" s="483"/>
      <c r="G17" s="485"/>
      <c r="H17" s="483"/>
      <c r="I17" s="483"/>
      <c r="J17" s="48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1742</v>
      </c>
      <c r="B1" s="475"/>
      <c r="C1" s="475"/>
      <c r="D1" s="475"/>
      <c r="E1" s="475"/>
      <c r="F1" s="475"/>
      <c r="G1" s="475"/>
      <c r="H1" s="475"/>
      <c r="I1" s="475"/>
      <c r="J1" s="475"/>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(E4+H4-F4)/(E4+H4)</f>
        <v>1</v>
      </c>
      <c r="H4" s="270">
        <v>0</v>
      </c>
      <c r="I4" s="240">
        <v>0</v>
      </c>
      <c r="J4" s="295">
        <f>(E4-H4-F4)/(E4-H4)</f>
        <v>1</v>
      </c>
    </row>
    <row r="5" spans="1:10" ht="23.25" customHeight="1" thickBot="1">
      <c r="A5" s="211" t="s">
        <v>1307</v>
      </c>
      <c r="B5" s="211" t="s">
        <v>1306</v>
      </c>
      <c r="C5" s="35">
        <f>(28*24*60)-'2011 Retail Business Hours'!C5</f>
        <v>25920</v>
      </c>
      <c r="D5" s="35">
        <v>739</v>
      </c>
      <c r="E5" s="175">
        <f t="shared" si="0"/>
        <v>25181</v>
      </c>
      <c r="F5" s="224">
        <v>0</v>
      </c>
      <c r="G5" s="294">
        <f>(E5+H5-F5)/(E5+H5)</f>
        <v>1</v>
      </c>
      <c r="H5" s="270">
        <v>0</v>
      </c>
      <c r="I5" s="240">
        <v>0</v>
      </c>
      <c r="J5" s="295">
        <f>(E5-H5-F5)/(E5-H5)</f>
        <v>1</v>
      </c>
    </row>
    <row r="6" spans="1:253" ht="23.25" customHeight="1" thickBot="1">
      <c r="A6" s="34" t="s">
        <v>1308</v>
      </c>
      <c r="B6" s="34" t="s">
        <v>1306</v>
      </c>
      <c r="C6" s="35">
        <f>(31*24*60)-'2011 Retail Business Hours'!C6</f>
        <v>28080</v>
      </c>
      <c r="D6" s="35">
        <v>2404</v>
      </c>
      <c r="E6" s="175">
        <f t="shared" si="0"/>
        <v>25676</v>
      </c>
      <c r="F6" s="224">
        <v>0</v>
      </c>
      <c r="G6" s="294">
        <f>(E6+H6-F6)/(E6+H6)</f>
        <v>1</v>
      </c>
      <c r="H6" s="270">
        <v>0</v>
      </c>
      <c r="I6" s="240">
        <v>0</v>
      </c>
      <c r="J6" s="295">
        <f>(E6-H6-F6)/(E6-H6)</f>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c r="D7" s="35"/>
      <c r="E7" s="175">
        <f t="shared" si="0"/>
        <v>0</v>
      </c>
      <c r="F7" s="224"/>
      <c r="G7" s="294"/>
      <c r="H7" s="270">
        <v>0</v>
      </c>
      <c r="I7" s="240">
        <v>0</v>
      </c>
      <c r="J7" s="295"/>
    </row>
    <row r="8" spans="1:10" ht="23.25" customHeight="1" thickBot="1">
      <c r="A8" s="34" t="s">
        <v>1310</v>
      </c>
      <c r="B8" s="34" t="s">
        <v>1306</v>
      </c>
      <c r="C8" s="35"/>
      <c r="D8" s="35"/>
      <c r="E8" s="175">
        <f t="shared" si="0"/>
        <v>0</v>
      </c>
      <c r="F8" s="224"/>
      <c r="G8" s="294"/>
      <c r="H8" s="270">
        <v>0</v>
      </c>
      <c r="I8" s="240">
        <v>0</v>
      </c>
      <c r="J8" s="295"/>
    </row>
    <row r="9" spans="1:10" ht="23.25" customHeight="1" thickBot="1">
      <c r="A9" s="34" t="s">
        <v>1311</v>
      </c>
      <c r="B9" s="34" t="s">
        <v>1306</v>
      </c>
      <c r="C9" s="35"/>
      <c r="D9" s="35"/>
      <c r="E9" s="175">
        <f t="shared" si="0"/>
        <v>0</v>
      </c>
      <c r="F9" s="224"/>
      <c r="G9" s="294"/>
      <c r="H9" s="270">
        <v>0</v>
      </c>
      <c r="I9" s="240">
        <v>0</v>
      </c>
      <c r="J9" s="295"/>
    </row>
    <row r="10" spans="1:10" ht="23.25" customHeight="1" thickBot="1">
      <c r="A10" s="34" t="s">
        <v>1312</v>
      </c>
      <c r="B10" s="34" t="s">
        <v>1306</v>
      </c>
      <c r="C10" s="35"/>
      <c r="D10" s="35"/>
      <c r="E10" s="175">
        <f t="shared" si="0"/>
        <v>0</v>
      </c>
      <c r="F10" s="224"/>
      <c r="G10" s="294"/>
      <c r="H10" s="270">
        <v>0</v>
      </c>
      <c r="I10" s="240">
        <v>0</v>
      </c>
      <c r="J10" s="295"/>
    </row>
    <row r="11" spans="1:10" ht="23.25" customHeight="1" thickBot="1">
      <c r="A11" s="34" t="s">
        <v>1313</v>
      </c>
      <c r="B11" s="34" t="s">
        <v>1306</v>
      </c>
      <c r="C11" s="35"/>
      <c r="D11" s="35"/>
      <c r="E11" s="175">
        <f t="shared" si="0"/>
        <v>0</v>
      </c>
      <c r="F11" s="224"/>
      <c r="G11" s="294"/>
      <c r="H11" s="270">
        <v>0</v>
      </c>
      <c r="I11" s="240">
        <v>0</v>
      </c>
      <c r="J11" s="295"/>
    </row>
    <row r="12" spans="1:10" ht="23.25" customHeight="1" thickBot="1">
      <c r="A12" s="34" t="s">
        <v>1314</v>
      </c>
      <c r="B12" s="34" t="s">
        <v>1306</v>
      </c>
      <c r="C12" s="35"/>
      <c r="D12" s="35"/>
      <c r="E12" s="175">
        <f t="shared" si="0"/>
        <v>0</v>
      </c>
      <c r="F12" s="224"/>
      <c r="G12" s="294"/>
      <c r="H12" s="270">
        <v>0</v>
      </c>
      <c r="I12" s="240">
        <v>0</v>
      </c>
      <c r="J12" s="295"/>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76" t="s">
        <v>1485</v>
      </c>
      <c r="B16" s="476" t="s">
        <v>1306</v>
      </c>
      <c r="C16" s="467">
        <f>SUM(C4:C15)</f>
        <v>83520</v>
      </c>
      <c r="D16" s="478">
        <f>SUM(D4:D15)</f>
        <v>4767</v>
      </c>
      <c r="E16" s="488">
        <f>C16-D16</f>
        <v>78753</v>
      </c>
      <c r="F16" s="482">
        <f>SUM(F4:F15)</f>
        <v>0</v>
      </c>
      <c r="G16" s="484">
        <f>(E16-F16)/E16</f>
        <v>1</v>
      </c>
      <c r="H16" s="486">
        <f>SUM(H4:H15)</f>
        <v>0</v>
      </c>
      <c r="I16" s="487">
        <f>SUM(I4:I15)</f>
        <v>0</v>
      </c>
      <c r="J16" s="487"/>
    </row>
    <row r="17" spans="1:10" ht="23.25" customHeight="1" thickBot="1">
      <c r="A17" s="477"/>
      <c r="B17" s="477"/>
      <c r="C17" s="466" t="s">
        <v>1486</v>
      </c>
      <c r="D17" s="479"/>
      <c r="E17" s="489"/>
      <c r="F17" s="483"/>
      <c r="G17" s="485"/>
      <c r="H17" s="483"/>
      <c r="I17" s="483"/>
      <c r="J17" s="48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1741</v>
      </c>
      <c r="B1" s="475"/>
      <c r="C1" s="475"/>
      <c r="D1" s="475"/>
      <c r="E1" s="475"/>
      <c r="F1" s="475"/>
      <c r="G1" s="475"/>
      <c r="H1" s="475"/>
      <c r="I1" s="475"/>
      <c r="J1" s="475"/>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(E4+H4-F4)/(E4+H4)</f>
        <v>1</v>
      </c>
      <c r="H4" s="224">
        <v>0</v>
      </c>
      <c r="I4" s="259">
        <v>0</v>
      </c>
      <c r="J4" s="302">
        <f>(E4-H4-F4)/(E4-H4)</f>
        <v>1</v>
      </c>
    </row>
    <row r="5" spans="1:10" ht="23.25" customHeight="1" thickBot="1">
      <c r="A5" s="34" t="s">
        <v>1307</v>
      </c>
      <c r="B5" s="34" t="s">
        <v>848</v>
      </c>
      <c r="C5" s="248">
        <f>28*24*60</f>
        <v>40320</v>
      </c>
      <c r="D5" s="35">
        <v>739</v>
      </c>
      <c r="E5" s="252">
        <f t="shared" si="0"/>
        <v>39581</v>
      </c>
      <c r="F5" s="240">
        <v>0</v>
      </c>
      <c r="G5" s="302">
        <f>(E5+H5-F5)/(E5+H5)</f>
        <v>1</v>
      </c>
      <c r="H5" s="224"/>
      <c r="I5" s="259"/>
      <c r="J5" s="302">
        <f>(E5-H5-F5)/(E5-H5)</f>
        <v>1</v>
      </c>
    </row>
    <row r="6" spans="1:10" ht="23.25" customHeight="1" thickBot="1">
      <c r="A6" s="34" t="s">
        <v>1308</v>
      </c>
      <c r="B6" s="34" t="s">
        <v>848</v>
      </c>
      <c r="C6" s="248">
        <f>31*24*60</f>
        <v>44640</v>
      </c>
      <c r="D6" s="248">
        <v>2404</v>
      </c>
      <c r="E6" s="252">
        <f t="shared" si="0"/>
        <v>42236</v>
      </c>
      <c r="F6" s="240">
        <v>0</v>
      </c>
      <c r="G6" s="302">
        <f>(E6+H6-F6)/(E6+H6)</f>
        <v>1</v>
      </c>
      <c r="H6" s="224"/>
      <c r="I6" s="259"/>
      <c r="J6" s="302">
        <f>(E6-H6-F6)/(E6-H6)</f>
        <v>1</v>
      </c>
    </row>
    <row r="7" spans="1:10" ht="23.25" customHeight="1" thickBot="1">
      <c r="A7" s="34" t="s">
        <v>1309</v>
      </c>
      <c r="B7" s="34" t="s">
        <v>848</v>
      </c>
      <c r="C7" s="248"/>
      <c r="D7" s="248"/>
      <c r="E7" s="252">
        <f t="shared" si="0"/>
        <v>0</v>
      </c>
      <c r="F7" s="240"/>
      <c r="G7" s="302"/>
      <c r="H7" s="224"/>
      <c r="I7" s="259"/>
      <c r="J7" s="302"/>
    </row>
    <row r="8" spans="1:10" ht="23.25" customHeight="1" thickBot="1">
      <c r="A8" s="34" t="s">
        <v>1310</v>
      </c>
      <c r="B8" s="34" t="s">
        <v>848</v>
      </c>
      <c r="C8" s="248"/>
      <c r="D8" s="248"/>
      <c r="E8" s="252">
        <f t="shared" si="0"/>
        <v>0</v>
      </c>
      <c r="F8" s="240"/>
      <c r="G8" s="302"/>
      <c r="H8" s="224"/>
      <c r="I8" s="259"/>
      <c r="J8" s="302"/>
    </row>
    <row r="9" spans="1:10" ht="23.25" customHeight="1" thickBot="1">
      <c r="A9" s="34" t="s">
        <v>1311</v>
      </c>
      <c r="B9" s="34" t="s">
        <v>848</v>
      </c>
      <c r="C9" s="248"/>
      <c r="D9" s="248"/>
      <c r="E9" s="252">
        <f t="shared" si="0"/>
        <v>0</v>
      </c>
      <c r="F9" s="240"/>
      <c r="G9" s="302"/>
      <c r="H9" s="224"/>
      <c r="I9" s="259"/>
      <c r="J9" s="302"/>
    </row>
    <row r="10" spans="1:10" ht="23.25" customHeight="1" thickBot="1">
      <c r="A10" s="34" t="s">
        <v>1312</v>
      </c>
      <c r="B10" s="34" t="s">
        <v>848</v>
      </c>
      <c r="C10" s="248"/>
      <c r="D10" s="248"/>
      <c r="E10" s="252">
        <f t="shared" si="0"/>
        <v>0</v>
      </c>
      <c r="F10" s="240"/>
      <c r="G10" s="302"/>
      <c r="H10" s="224"/>
      <c r="I10" s="259"/>
      <c r="J10" s="302"/>
    </row>
    <row r="11" spans="1:10" ht="23.25" customHeight="1" thickBot="1">
      <c r="A11" s="34" t="s">
        <v>1313</v>
      </c>
      <c r="B11" s="34" t="s">
        <v>848</v>
      </c>
      <c r="C11" s="248"/>
      <c r="D11" s="248"/>
      <c r="E11" s="175">
        <f t="shared" si="0"/>
        <v>0</v>
      </c>
      <c r="F11" s="240"/>
      <c r="G11" s="302"/>
      <c r="H11" s="224"/>
      <c r="I11" s="259"/>
      <c r="J11" s="302"/>
    </row>
    <row r="12" spans="1:10" ht="23.25" customHeight="1" thickBot="1">
      <c r="A12" s="34" t="s">
        <v>1314</v>
      </c>
      <c r="B12" s="34" t="s">
        <v>848</v>
      </c>
      <c r="C12" s="248"/>
      <c r="D12" s="35"/>
      <c r="E12" s="175">
        <f t="shared" si="0"/>
        <v>0</v>
      </c>
      <c r="F12" s="240"/>
      <c r="G12" s="302"/>
      <c r="H12" s="224"/>
      <c r="I12" s="259"/>
      <c r="J12" s="302"/>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c r="A16" s="476" t="s">
        <v>1485</v>
      </c>
      <c r="B16" s="476" t="s">
        <v>848</v>
      </c>
      <c r="C16" s="467">
        <f>SUM(C4:C15)</f>
        <v>129600</v>
      </c>
      <c r="D16" s="478">
        <f>SUM(D4:D15)</f>
        <v>4767</v>
      </c>
      <c r="E16" s="488">
        <f>C16-D16</f>
        <v>124833</v>
      </c>
      <c r="F16" s="486">
        <f>SUM(F4:F15)</f>
        <v>0</v>
      </c>
      <c r="G16" s="484"/>
      <c r="H16" s="482"/>
      <c r="I16" s="486"/>
      <c r="J16" s="482"/>
    </row>
    <row r="17" spans="1:10" ht="23.25" customHeight="1" thickBot="1">
      <c r="A17" s="477"/>
      <c r="B17" s="477"/>
      <c r="C17" s="466" t="s">
        <v>1486</v>
      </c>
      <c r="D17" s="479"/>
      <c r="E17" s="489"/>
      <c r="F17" s="483"/>
      <c r="G17" s="485"/>
      <c r="H17" s="483"/>
      <c r="I17" s="483"/>
      <c r="J17" s="483"/>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1740</v>
      </c>
      <c r="B1" s="475"/>
      <c r="C1" s="475"/>
      <c r="D1" s="475"/>
      <c r="E1" s="475"/>
      <c r="F1" s="475"/>
      <c r="G1" s="475"/>
      <c r="H1" s="475"/>
      <c r="I1" s="475"/>
      <c r="J1" s="475"/>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(E4+H4-F4)/(E4+H4)</f>
        <v>1</v>
      </c>
      <c r="H4" s="224">
        <v>0</v>
      </c>
      <c r="I4" s="259">
        <v>0</v>
      </c>
      <c r="J4" s="256">
        <f>(E4-H4-F4)/(E4-H4)</f>
        <v>1</v>
      </c>
      <c r="K4">
        <v>22</v>
      </c>
    </row>
    <row r="5" spans="1:11" ht="23.25" customHeight="1" thickBot="1">
      <c r="A5" s="34" t="s">
        <v>1307</v>
      </c>
      <c r="B5" s="34" t="s">
        <v>847</v>
      </c>
      <c r="C5" s="35">
        <f>(20*12*60)+(4*4*60)</f>
        <v>15360</v>
      </c>
      <c r="D5" s="35">
        <v>739</v>
      </c>
      <c r="E5" s="35">
        <f t="shared" si="0"/>
        <v>14621</v>
      </c>
      <c r="F5" s="175">
        <v>0</v>
      </c>
      <c r="G5" s="302">
        <f>(E5+H5-F5)/(E5+H5)</f>
        <v>1</v>
      </c>
      <c r="H5" s="224"/>
      <c r="I5" s="259"/>
      <c r="J5" s="256">
        <f>(E5-H5-F5)/(E5-H5)</f>
        <v>1</v>
      </c>
      <c r="K5">
        <v>20</v>
      </c>
    </row>
    <row r="6" spans="1:11" ht="23.25" customHeight="1" thickBot="1">
      <c r="A6" s="34" t="s">
        <v>1308</v>
      </c>
      <c r="B6" s="34" t="s">
        <v>847</v>
      </c>
      <c r="C6" s="35">
        <f>(23*12*60)+(4*4*60)</f>
        <v>17520</v>
      </c>
      <c r="D6" s="35">
        <v>2404</v>
      </c>
      <c r="E6" s="35">
        <f t="shared" si="0"/>
        <v>15116</v>
      </c>
      <c r="F6" s="175">
        <v>0</v>
      </c>
      <c r="G6" s="302">
        <f>(E6+H6-F6)/(E6+H6)</f>
        <v>1</v>
      </c>
      <c r="H6" s="224"/>
      <c r="I6" s="259"/>
      <c r="J6" s="256">
        <f>(E6-H6-F6)/(E6-H6)</f>
        <v>1</v>
      </c>
      <c r="K6">
        <v>22</v>
      </c>
    </row>
    <row r="7" spans="1:11" ht="23.25" customHeight="1" thickBot="1">
      <c r="A7" s="34" t="s">
        <v>1309</v>
      </c>
      <c r="B7" s="34" t="s">
        <v>847</v>
      </c>
      <c r="C7" s="35"/>
      <c r="D7" s="35"/>
      <c r="E7" s="35">
        <f t="shared" si="0"/>
        <v>0</v>
      </c>
      <c r="F7" s="175"/>
      <c r="G7" s="302"/>
      <c r="H7" s="224"/>
      <c r="I7" s="259"/>
      <c r="J7" s="256"/>
      <c r="K7">
        <v>21</v>
      </c>
    </row>
    <row r="8" spans="1:11" ht="23.25" customHeight="1" thickBot="1">
      <c r="A8" s="34" t="s">
        <v>1310</v>
      </c>
      <c r="B8" s="34" t="s">
        <v>847</v>
      </c>
      <c r="C8" s="35"/>
      <c r="D8" s="35"/>
      <c r="E8" s="35">
        <f t="shared" si="0"/>
        <v>0</v>
      </c>
      <c r="F8" s="175"/>
      <c r="G8" s="302"/>
      <c r="H8" s="224"/>
      <c r="I8" s="259"/>
      <c r="J8" s="256"/>
      <c r="K8">
        <v>23</v>
      </c>
    </row>
    <row r="9" spans="1:12" ht="23.25" customHeight="1" thickBot="1">
      <c r="A9" s="34" t="s">
        <v>1311</v>
      </c>
      <c r="B9" s="34" t="s">
        <v>847</v>
      </c>
      <c r="C9" s="35"/>
      <c r="D9" s="35"/>
      <c r="E9" s="35">
        <f t="shared" si="0"/>
        <v>0</v>
      </c>
      <c r="F9" s="175"/>
      <c r="G9" s="302"/>
      <c r="H9" s="224"/>
      <c r="I9" s="259"/>
      <c r="J9" s="256"/>
      <c r="K9">
        <v>20</v>
      </c>
      <c r="L9" s="140">
        <v>1200</v>
      </c>
    </row>
    <row r="10" spans="1:12" ht="23.25" customHeight="1" thickBot="1">
      <c r="A10" s="34" t="s">
        <v>1312</v>
      </c>
      <c r="B10" s="34" t="s">
        <v>847</v>
      </c>
      <c r="C10" s="35"/>
      <c r="D10" s="35"/>
      <c r="E10" s="35">
        <f t="shared" si="0"/>
        <v>0</v>
      </c>
      <c r="F10" s="175"/>
      <c r="G10" s="302"/>
      <c r="H10" s="224"/>
      <c r="I10" s="259"/>
      <c r="J10" s="256"/>
      <c r="K10">
        <v>18</v>
      </c>
      <c r="L10" s="140">
        <v>1080</v>
      </c>
    </row>
    <row r="11" spans="1:10" ht="23.25" customHeight="1" thickBot="1">
      <c r="A11" s="34" t="s">
        <v>1313</v>
      </c>
      <c r="B11" s="34" t="s">
        <v>847</v>
      </c>
      <c r="C11" s="35"/>
      <c r="D11" s="35"/>
      <c r="E11" s="35">
        <f t="shared" si="0"/>
        <v>0</v>
      </c>
      <c r="F11" s="175"/>
      <c r="G11" s="302"/>
      <c r="H11" s="224"/>
      <c r="I11" s="259"/>
      <c r="J11" s="256"/>
    </row>
    <row r="12" spans="1:10" ht="23.25" customHeight="1" thickBot="1">
      <c r="A12" s="34" t="s">
        <v>1314</v>
      </c>
      <c r="B12" s="34" t="s">
        <v>847</v>
      </c>
      <c r="C12" s="35"/>
      <c r="D12" s="35"/>
      <c r="E12" s="35">
        <f t="shared" si="0"/>
        <v>0</v>
      </c>
      <c r="F12" s="175"/>
      <c r="G12" s="302"/>
      <c r="H12" s="224"/>
      <c r="I12" s="259"/>
      <c r="J12" s="256"/>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76" t="s">
        <v>1485</v>
      </c>
      <c r="B16" s="476" t="s">
        <v>847</v>
      </c>
      <c r="C16" s="467">
        <f>SUM(C4:C15)</f>
        <v>49200</v>
      </c>
      <c r="D16" s="478">
        <f>SUM(D4:D15)</f>
        <v>4767</v>
      </c>
      <c r="E16" s="478">
        <f>C16-D16</f>
        <v>44433</v>
      </c>
      <c r="F16" s="490">
        <f>SUM(F4:F15)</f>
        <v>0</v>
      </c>
      <c r="G16" s="484">
        <f>(E16-F16)/E16</f>
        <v>1</v>
      </c>
      <c r="H16" s="486">
        <f>SUM(H4:H15)</f>
        <v>0</v>
      </c>
      <c r="I16" s="486">
        <f>SUM(I4:I15)</f>
        <v>0</v>
      </c>
      <c r="J16" s="486"/>
    </row>
    <row r="17" spans="1:10" ht="23.25" customHeight="1" thickBot="1">
      <c r="A17" s="477"/>
      <c r="B17" s="477"/>
      <c r="C17" s="466" t="s">
        <v>1486</v>
      </c>
      <c r="D17" s="479"/>
      <c r="E17" s="479"/>
      <c r="F17" s="491"/>
      <c r="G17" s="485"/>
      <c r="H17" s="483"/>
      <c r="I17" s="483"/>
      <c r="J17" s="483"/>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496" t="s">
        <v>1609</v>
      </c>
      <c r="L38" s="430" t="s">
        <v>694</v>
      </c>
      <c r="M38" s="430" t="s">
        <v>692</v>
      </c>
      <c r="N38" s="430" t="s">
        <v>1326</v>
      </c>
      <c r="O38" s="415" t="s">
        <v>1207</v>
      </c>
      <c r="P38" s="492" t="s">
        <v>1608</v>
      </c>
      <c r="Q38" s="494" t="s">
        <v>1610</v>
      </c>
      <c r="S38" s="498">
        <v>40378</v>
      </c>
      <c r="U38" s="500"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497"/>
      <c r="L39" s="430" t="s">
        <v>694</v>
      </c>
      <c r="M39" s="430" t="s">
        <v>692</v>
      </c>
      <c r="N39" s="430" t="s">
        <v>1326</v>
      </c>
      <c r="O39" s="415" t="s">
        <v>1207</v>
      </c>
      <c r="P39" s="493"/>
      <c r="Q39" s="495"/>
      <c r="S39" s="499"/>
      <c r="U39" s="501"/>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2011-04-05T14:36:03Z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