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5030" windowHeight="8295" tabRatio="551" activeTab="0"/>
  </bookViews>
  <sheets>
    <sheet name="Prioritized List" sheetId="1" r:id="rId1"/>
    <sheet name="Lookup Tables" sheetId="2" r:id="rId2"/>
  </sheets>
  <definedNames>
    <definedName name="_xlnm._FilterDatabase" localSheetId="0" hidden="1">'Prioritized List'!$A$1:$N$75</definedName>
    <definedName name="All_Rows">'Prioritized List'!$2:$56</definedName>
    <definedName name="_xlnm.Print_Titles" localSheetId="0">'Prioritized List'!$1:$1</definedName>
    <definedName name="Releases">'Lookup Tables'!$A$2:$A$13</definedName>
    <definedName name="SortChars">'Lookup Tables'!$D$2:$D$13</definedName>
  </definedNames>
  <calcPr fullCalcOnLoad="1"/>
</workbook>
</file>

<file path=xl/sharedStrings.xml><?xml version="1.0" encoding="utf-8"?>
<sst xmlns="http://schemas.openxmlformats.org/spreadsheetml/2006/main" count="583" uniqueCount="240">
  <si>
    <t>Source</t>
  </si>
  <si>
    <t>Current Status</t>
  </si>
  <si>
    <t>Description</t>
  </si>
  <si>
    <t>Comments</t>
  </si>
  <si>
    <t>N/A</t>
  </si>
  <si>
    <t xml:space="preserve">NPRR208 </t>
  </si>
  <si>
    <t xml:space="preserve">Registration and Settlement of Distributed Generation (DG) Less Than One MW </t>
  </si>
  <si>
    <t xml:space="preserve">Resolution of Alignment Items A33,A92,A106,A150 - TSPs Must Submit Outages for Resource Owned Equipment &amp; Clarification of Changes in Status of Transmission Element Postings </t>
  </si>
  <si>
    <t xml:space="preserve">NOGRR050 </t>
  </si>
  <si>
    <t xml:space="preserve">Resolution of Reporting Issues Related to NPRR219 </t>
  </si>
  <si>
    <t xml:space="preserve">SCR756 </t>
  </si>
  <si>
    <t xml:space="preserve">Enhancements to the MarkeTrak Application </t>
  </si>
  <si>
    <t xml:space="preserve">NPRR131 </t>
  </si>
  <si>
    <t xml:space="preserve">Ancillary Service Trades with ERCOT </t>
  </si>
  <si>
    <t xml:space="preserve">NPRR146 </t>
  </si>
  <si>
    <t xml:space="preserve">ICCP Telemetry Information Submittals </t>
  </si>
  <si>
    <t xml:space="preserve">NPRR181 </t>
  </si>
  <si>
    <t xml:space="preserve">FIP Definition Revision </t>
  </si>
  <si>
    <t xml:space="preserve">NPRR207 </t>
  </si>
  <si>
    <t xml:space="preserve">Unit Deselection </t>
  </si>
  <si>
    <t xml:space="preserve">NPRR210 </t>
  </si>
  <si>
    <t>Wind Forecasting Change to P50, Synch PRR841</t>
  </si>
  <si>
    <t xml:space="preserve">NPRR222 </t>
  </si>
  <si>
    <t xml:space="preserve">Half-Hour Start Unit RUC Clawback </t>
  </si>
  <si>
    <t xml:space="preserve">NPRR251 </t>
  </si>
  <si>
    <t xml:space="preserve">Sync of PRR845, Definition for IDR Meters and Optional Removal of IDR Meters at a Premise Where an Advanced Meter Can be Provisioned </t>
  </si>
  <si>
    <t xml:space="preserve">NPRR219 </t>
  </si>
  <si>
    <t>Rank</t>
  </si>
  <si>
    <t>Priority</t>
  </si>
  <si>
    <t>Future Release</t>
  </si>
  <si>
    <t xml:space="preserve">1 - Critical </t>
  </si>
  <si>
    <t xml:space="preserve">2 - High </t>
  </si>
  <si>
    <t>Source Document</t>
  </si>
  <si>
    <t>Submitter</t>
  </si>
  <si>
    <t xml:space="preserve">acLineSegment Name Length Increase in Information Model Manager </t>
  </si>
  <si>
    <t xml:space="preserve">Proxy Energy Offer Curve </t>
  </si>
  <si>
    <t xml:space="preserve">Clarification of Other Binding Documents </t>
  </si>
  <si>
    <t xml:space="preserve">Generation Resource Fixed Quantity Block Offer </t>
  </si>
  <si>
    <t xml:space="preserve">Resubmitting Ancillary Service offers in SASM </t>
  </si>
  <si>
    <t xml:space="preserve">Aggregate Incremental Liability (AIL) Calculation and Credit Reports Publish Corrections </t>
  </si>
  <si>
    <t xml:space="preserve">Rescind Telemetry Performance Calculation Exclusions </t>
  </si>
  <si>
    <t xml:space="preserve">ERCOT.com Website Enhancements </t>
  </si>
  <si>
    <t xml:space="preserve">SCR759 </t>
  </si>
  <si>
    <t xml:space="preserve">NPRR240 </t>
  </si>
  <si>
    <t xml:space="preserve">NPRR244 </t>
  </si>
  <si>
    <t xml:space="preserve">NPRR153 </t>
  </si>
  <si>
    <t xml:space="preserve">NPRR164 </t>
  </si>
  <si>
    <t xml:space="preserve">NPRR241 </t>
  </si>
  <si>
    <t xml:space="preserve">NOGRR034 </t>
  </si>
  <si>
    <t xml:space="preserve">SCR755 </t>
  </si>
  <si>
    <t xml:space="preserve">3 - High / Medium </t>
  </si>
  <si>
    <t xml:space="preserve">4 - Medium </t>
  </si>
  <si>
    <t>Additional Information</t>
  </si>
  <si>
    <t>Target Release</t>
  </si>
  <si>
    <t xml:space="preserve">NPRR256 </t>
  </si>
  <si>
    <t xml:space="preserve">NPRR257 </t>
  </si>
  <si>
    <t xml:space="preserve">NPRR258 </t>
  </si>
  <si>
    <t xml:space="preserve">NPRR260 </t>
  </si>
  <si>
    <t xml:space="preserve">NPRR272 </t>
  </si>
  <si>
    <t xml:space="preserve">NPRR282 </t>
  </si>
  <si>
    <t xml:space="preserve">NPRR285 </t>
  </si>
  <si>
    <r>
      <t>Sync Nodal Protocols with PRR787, Add Non-Compliance Language to QSE Performance Standards</t>
    </r>
    <r>
      <rPr>
        <b/>
        <sz val="12"/>
        <color indexed="9"/>
        <rFont val="Arial"/>
        <family val="2"/>
      </rPr>
      <t xml:space="preserve"> </t>
    </r>
  </si>
  <si>
    <t xml:space="preserve">Synchronization with Nodal Operating Guide Section 9, Monitoring Programs </t>
  </si>
  <si>
    <t xml:space="preserve">Sync with PRR824 and PRR833 and Additional Clarifications </t>
  </si>
  <si>
    <t xml:space="preserve">Providing Access to MIS Secure Area to MIS Registered Users </t>
  </si>
  <si>
    <t xml:space="preserve">Definition and Participation of Quick Start Generation Resources </t>
  </si>
  <si>
    <t xml:space="preserve">Dynamic Ramp Rates Use in SCED </t>
  </si>
  <si>
    <t xml:space="preserve">Generation Resource Base Point Deviation Charge Corrections </t>
  </si>
  <si>
    <t xml:space="preserve">TBD </t>
  </si>
  <si>
    <t xml:space="preserve">Pending at PRS </t>
  </si>
  <si>
    <t>Board Approved</t>
  </si>
  <si>
    <t>Target Delivery Timeframe</t>
  </si>
  <si>
    <t>January 2011</t>
  </si>
  <si>
    <t>March 2011</t>
  </si>
  <si>
    <t>May 2011</t>
  </si>
  <si>
    <t>TBD</t>
  </si>
  <si>
    <t>R1</t>
  </si>
  <si>
    <t>First major enhancement release</t>
  </si>
  <si>
    <t xml:space="preserve">NMMS API </t>
  </si>
  <si>
    <t xml:space="preserve">CRR API </t>
  </si>
  <si>
    <t xml:space="preserve">MMS Multiple Network Models </t>
  </si>
  <si>
    <t xml:space="preserve">Add PSS Status to RARF </t>
  </si>
  <si>
    <t xml:space="preserve">Automated Default Uplift Invoice </t>
  </si>
  <si>
    <t xml:space="preserve">EILS Enhancements </t>
  </si>
  <si>
    <t xml:space="preserve">Load Participation in SCED </t>
  </si>
  <si>
    <t xml:space="preserve">EMS Upgrade </t>
  </si>
  <si>
    <t xml:space="preserve">Potomac Economics Market Assessment </t>
  </si>
  <si>
    <t xml:space="preserve">Functionality to be considered for post-go-live development </t>
  </si>
  <si>
    <t xml:space="preserve">Automation of manual process as a result of NPRR156 </t>
  </si>
  <si>
    <t xml:space="preserve">Automation of manual process as a result of NPRR221 </t>
  </si>
  <si>
    <t xml:space="preserve">Automation of manual processes </t>
  </si>
  <si>
    <t>Functionality to be considered for post-go-live development</t>
  </si>
  <si>
    <t>Upgrade EMS system from v2.3 to v2.5/v2.6</t>
  </si>
  <si>
    <t xml:space="preserve">Items not addressed prior to Nodal go-live </t>
  </si>
  <si>
    <t xml:space="preserve">Functionality to be considered for post-go-live development
Demand Side Working Group (DSWG) currently looking into the feasibility of demand response being economically dispatched by SCED </t>
  </si>
  <si>
    <t xml:space="preserve">Large Wind Power Production Ramp Forecasting Phase 2 </t>
  </si>
  <si>
    <t xml:space="preserve">TML Transition to MIS </t>
  </si>
  <si>
    <t xml:space="preserve">Decommission of Zonal Wholesale </t>
  </si>
  <si>
    <t xml:space="preserve">Move Price Validation Tool (PVT) to a Server Application </t>
  </si>
  <si>
    <t xml:space="preserve">Automate Identification of PUNs for Reporting </t>
  </si>
  <si>
    <t xml:space="preserve">MOTE for Outage Scheduler </t>
  </si>
  <si>
    <t xml:space="preserve">Update Credit PFE Model
(Potential Future Exposure) </t>
  </si>
  <si>
    <t xml:space="preserve">Phase 2 of the project that built a display for ERCOT operators to indicate periods of time within the next 6 hours during which there is a high risk for a large wind power production ramp to occur </t>
  </si>
  <si>
    <t>Upon go live, most applications that are currently available through TML will migrate to MIS and will only be accessible to MPs through the MIS portal.  RMS has requested that Zonal Reports, Find ESI ID, Find Transactions, and Transaction submission be accessed through TML until MIS has had sufficient time to stabilize.</t>
  </si>
  <si>
    <t xml:space="preserve">After go-live of the redesigned ERCOT wholesale market, certain ERCOT systems and components that were only applicable to zonal wholesale operations will need to be decommissioned.   This effort includes Nodal cutover cleanup (removal of pre-go-live data from the following Nodal systems : Lodestar, ISM, MIR, EIP, Siebel, and MIS.) </t>
  </si>
  <si>
    <t>Enhance PFE model to include the following risk factors:
• Price volatility analysis for the Day Ahead Market,
• Bid and offer volume analysis in the Day Ahead Market, and
• Value of Congestion Revenue Rights</t>
  </si>
  <si>
    <t xml:space="preserve">NPRR202 required that Private Use Networks (PUNs) be excluded from State Estimator  postings of transmission flows and voltages.  This requirement is being met by adding a static table to the reporting infrastructure  to store the list of known PUNs.  This Parking Deck item would create a method to dynamically derive the population of PUNs for this reporting. </t>
  </si>
  <si>
    <t>The Nodal MOTE does not include providing an environment for Outage Scheduler.  Without this environment, MPs will be unable to test their code when ERCOT makes changes to web services.  Similarly, MPs who decide to use web services for the first time will not have a test environment to test their outage transactions with ERCOT.</t>
  </si>
  <si>
    <t>Parking Deck</t>
  </si>
  <si>
    <t xml:space="preserve">Revision of Data Submission Timeline for Network Model </t>
  </si>
  <si>
    <t>Minor changes post-go-live due to NPRR261 (remove 3 month summer model, replace with individual model packages for each month)
Needed by 3/1/2011</t>
  </si>
  <si>
    <t>Deferred Defects</t>
  </si>
  <si>
    <t>Pending Review</t>
  </si>
  <si>
    <t>NRG Texas</t>
  </si>
  <si>
    <t>AEP</t>
  </si>
  <si>
    <t>Luminant</t>
  </si>
  <si>
    <t>QSTF</t>
  </si>
  <si>
    <t>NOIE DRG TF</t>
  </si>
  <si>
    <t>ERCOT Staff</t>
  </si>
  <si>
    <t>WMS</t>
  </si>
  <si>
    <t>Morgan Stanley</t>
  </si>
  <si>
    <t>RMWG</t>
  </si>
  <si>
    <t>SSWG</t>
  </si>
  <si>
    <t>IMM</t>
  </si>
  <si>
    <t>PDCWG</t>
  </si>
  <si>
    <t>TPTF</t>
  </si>
  <si>
    <t>Crescent Power</t>
  </si>
  <si>
    <t>Calpine</t>
  </si>
  <si>
    <t>RMS</t>
  </si>
  <si>
    <t>NPRR261</t>
  </si>
  <si>
    <t>Standalone Project</t>
  </si>
  <si>
    <t>Various</t>
  </si>
  <si>
    <t>Projects not subject to the release schedule</t>
  </si>
  <si>
    <t>CenterPoint Energy</t>
  </si>
  <si>
    <t>Revises the formula for Settlement of electricity consumption and out-flow by Customers with renewable Distributed Generation (DG).  The revised formula fulfills the provisions of PUC RULE 25.213 that requires ERCOT to develop DG Settlement processes that “reflect the time of generation.”  In order to fully synchronize the Protocols with the intent of the Rule as soon as practicable, ERCOT supports implementation of the grey-boxed language in NPRR208 as a “Critical” priority.</t>
  </si>
  <si>
    <t>Enhance MarkeTrak application for new PUCT requirements and other enhancements requested by market participants.  
8 specific issue areas identified - Examples: new subtypes for Expedited Switch Rescission and Meter Tampering, improved data validation, AMS usage parameters.</t>
  </si>
  <si>
    <t>Allows QSEs representing resources to procure A/S in the DAM</t>
  </si>
  <si>
    <t>Allows NOMCRs that modify only ICCP data object names to be submitted within 15 days of the network model load date
Possible resolution with business process changes</t>
  </si>
  <si>
    <t xml:space="preserve">Revises the definition of Fuel Index Price (FIP) to correctly account for the timing difference between ERCOT’s application of FIP in its systems (midnight to midnight) and the timing of natural gas prices reflected by the index (i.e., hour ending 1000 to 0900).  </t>
  </si>
  <si>
    <t>Defers two changes:
 1 – hourly RUC notification of recommended but deselected resources in RUC
 2 – prevent QSEs from increasing Energy Offer Curves after a RUC Notification</t>
  </si>
  <si>
    <t>Changes the wind forecast from the 80% probability to 50%.  This change is also effective in determining if a QSE is capacity short.  The boxed language changes the capacity short calculation back to the 80% forecast.</t>
  </si>
  <si>
    <t>Removed from original NPRR207 language.
Removes RUC clawback on Half-Hour Start Units in certain circumstances.  Also changes the RUC Clawback on Half-Hour Start Units that did not participate in the DAM to 50%.</t>
  </si>
  <si>
    <t>Allows a fixed quantity and time block bid for Offline Non-Spin with the contingency that all hours be purchased in the block</t>
  </si>
  <si>
    <t>Allows QSEs to take full advantage of A/S and energy co-optimization in the DAM and participate in the Supplemental Ancillary Service Market (SASM) by being able to resubmit A/S Offers at the higher of DAM MCPC or its offer price in the DAM.</t>
  </si>
  <si>
    <t>Implementation of 10 improvements to ERCOT.com received in the 2008 Market Participant Survey.  Includes document archiving, search improvements, training, meeting calendar enhancements, and RSS feeds.</t>
  </si>
  <si>
    <t>One grey-box section:
“Energy Offer Curves that were constructed in whole or in part with proxy Energy Offer Curves shall be so marked in all ERCOT postings or references to the energy offer.”</t>
  </si>
  <si>
    <t>One grey-box section:
Changes the alternate posting format for 3 reports from XLS to XML (in addition to PDF).</t>
  </si>
  <si>
    <t>Grey-boxes language requiring IDR meters if usage warrants.  Current language exempts situations where Advanced Meters have been installed.  
Also gray-boxes related reporting requirements for ERCOT.</t>
  </si>
  <si>
    <t>Seeks to exempt generation resources from GREDP calculation during testing and qualification periods.
Not really a sync because additional exemptions to GREDP (Generation Resource Energy Deployment Performance) calculation are included</t>
  </si>
  <si>
    <t>Grey-boxes language to change the calculation of GREDP
PDCWG suggests priority of “critical”</t>
  </si>
  <si>
    <t>Makes it possible for consultants, power marketers, aggregators, consumers and universities to get access to the MIS Secure area (without doing so by getting a digital certificate through a registered Market Participant)</t>
  </si>
  <si>
    <t>Grey-boxes language that allows QSE and TSPs to request removal of telemetry from Telemetry Standard performance metrics when certain situations exist.</t>
  </si>
  <si>
    <t>Grey-boxes several transmission Outage scheduling data elements from ERCOT reports until such time ERCOT systems can be modified to include only Transmission Service Provider’s (TSP’s) Outages in the reports</t>
  </si>
  <si>
    <t>Increases the character size of the acLineSegment type under the Line Equipment Container from 2 to 14 in the IMM.  Allows modeling of multi-section line segments.
Not a major impact to IMM but cascading impacts to CRR and MMS
Desire expressed at ROS to have this implemented for Planning Go-Live (~March 2011)</t>
  </si>
  <si>
    <t>Initial defect release.  Includes Daylight Saving Time (DST), Planning Model defects, and other high priority defects</t>
  </si>
  <si>
    <t>Additional defects not yet planned for implementation</t>
  </si>
  <si>
    <t>2nd defect release</t>
  </si>
  <si>
    <t>NPRR Required</t>
  </si>
  <si>
    <t>3rd defect release</t>
  </si>
  <si>
    <t>NPRR286</t>
  </si>
  <si>
    <t>DAM Credit – Non-Business Day Processing</t>
  </si>
  <si>
    <t>Change the values of the reference to “95th percentile” to “90th percentile” in Section 4.4.10(6)(b)(i)(B) and Section 4.4.10(6)(b)(ii) consistent with the vote taken by the Credit Working Group (CWG) and the Market Credit Working Group (MCWG)</t>
  </si>
  <si>
    <t>CCWG</t>
  </si>
  <si>
    <t>DSWG</t>
  </si>
  <si>
    <t>Various greyboxes relating to Generation Resource Base Point Deviation Charge</t>
  </si>
  <si>
    <t>Implement system change to allow Resources to submit Outages for Resource-owned transmission equipment</t>
  </si>
  <si>
    <t>Proposes revisions that are intended to result in more reasonable Dispatch of Generation Resources when a telemetered Base Point requires the Resource to employ technologies that in turn change the Resource’s ramp rate.</t>
  </si>
  <si>
    <t>Greyboxes multiple sections to align with Nodal Operating Guide Section 9, Monitoring Programs</t>
  </si>
  <si>
    <t>Internal review project needed to avoid posting confidential or vendor proprietary information</t>
  </si>
  <si>
    <t>Provides language for effective participation of Quick Start Generation Resources (QSGRs) in SCED</t>
  </si>
  <si>
    <t>Submission Date</t>
  </si>
  <si>
    <t>Systems Impacted</t>
  </si>
  <si>
    <t>NPRR293</t>
  </si>
  <si>
    <t>SCR760</t>
  </si>
  <si>
    <t>NPRR290</t>
  </si>
  <si>
    <t>ERCOT Publication of DAM PSS/E Files</t>
  </si>
  <si>
    <t>Requirement to Post CRR Option and Obligation Quantities Cleared in DAM or Taken to Real Time</t>
  </si>
  <si>
    <t>Recommended Changes Needed for Information Model Manager and Topology Processor for Planning Models</t>
  </si>
  <si>
    <t>June 2011</t>
  </si>
  <si>
    <t>July 2011</t>
  </si>
  <si>
    <t>August 2011</t>
  </si>
  <si>
    <t>Sept 2011</t>
  </si>
  <si>
    <t>Deferred to future release</t>
  </si>
  <si>
    <t>4th defect release</t>
  </si>
  <si>
    <t>5th defect release</t>
  </si>
  <si>
    <t>6th defect release</t>
  </si>
  <si>
    <t>7th defect release</t>
  </si>
  <si>
    <t>Sort Char</t>
  </si>
  <si>
    <t>Delivery Groups</t>
  </si>
  <si>
    <t>Yet to be defined</t>
  </si>
  <si>
    <t>QSE Issues List</t>
  </si>
  <si>
    <t>TSP Issues List</t>
  </si>
  <si>
    <t>DAM Clearing Engine</t>
  </si>
  <si>
    <t>Real Time Operations</t>
  </si>
  <si>
    <t>Additional resource status for resource startup/shutdown</t>
  </si>
  <si>
    <t>Trade Confirmation Timestamp</t>
  </si>
  <si>
    <t>Is there a need for a protocol revision to create shadow price limits in DAM equal to Real Time?</t>
  </si>
  <si>
    <t>QSE AS Capacity Compliance Monitoring Notification: ERCOT will supply a notification to QSEs when the comparison between the QSEs AS Supply Responsibility in the EMS system with the AS Supply Responsibility in the MMS system indicates that the QSE is not providing sufficient capacity Question: will the notification also be available through XML form, similar to EIP 1.19, section 5.3.1.2?  Outstanding question.</t>
  </si>
  <si>
    <t>ERCOT published guidelines for telemetry and resource statuses during resource startup and shutdown.  We would like additional resource statuses for conditions below LSL rather than using workarounds with existing resource statuses.</t>
  </si>
  <si>
    <t>ERCOT has not implemented a trade confirmation timestamp in the Trades area on the MMS.  Although notifications provides a timestamp of when each QSE submits or confirms this can provide conflicting timestamps particularly when confirmation is done around 1430.   A single timestamp record is needed on the Trades tab to confirm which RUC capacity will be treated in.  This leaves a hole for shadow settlements to determine whether a trade was confirmed pre or post 1430.</t>
  </si>
  <si>
    <t>Proposal to use telemetered Ramp Rates instead of Ramps Rates provided through MMS UI/EWS.</t>
  </si>
  <si>
    <t>?</t>
  </si>
  <si>
    <t>Proposal to use telemetered Ramp Rates instead of Ramps Rates provided through MMS UI/EWS</t>
  </si>
  <si>
    <t xml:space="preserve">Processes for operational status changes need to be addressed before go-live.  </t>
  </si>
  <si>
    <t>What is the ERCOT business for managing and approving SPSs?</t>
  </si>
  <si>
    <t>ERCOT introduced NOMCRs (associated with TSP owned equipment) should remain ERCOT responsibility from a compliance perspective.</t>
  </si>
  <si>
    <t xml:space="preserve">The information submitted into NMMS may be duplicative causing inaccurate models. </t>
  </si>
  <si>
    <t>There has always been an issue in managing the Network model and outages. Does this problem still exist with Nodal tools?</t>
  </si>
  <si>
    <t>Where are the published EMS cases for MP review?</t>
  </si>
  <si>
    <t>To verify outages have been entered correctly for all segments of a line, each tap station has to be entered in the search criteria.</t>
  </si>
  <si>
    <t xml:space="preserve">There is not a “Historical Tracking” of outages. The previous version had {View Update Log}. </t>
  </si>
  <si>
    <t>Selecting “Time” when entering outages is a  click and drag, not a drop down box that worked quite well on the previous version</t>
  </si>
  <si>
    <t>Custom Filter – “Requesting Company” defaults to TCNPE, the “Operating Company” should, also. If someone needs to change that option, so be it.</t>
  </si>
  <si>
    <t>Line segments are not selectable from both terminating substations, moreover,  the search pattern is not obvious to users (IE., segment NEWTGF04  between NEW and TGF substations is only available from the (NEW) substation, and missing from the TGF substation).  This issue applies to both Human Interface and web services interface.</t>
  </si>
  <si>
    <t>Inconsistencies in RARF data versus current planning models.</t>
  </si>
  <si>
    <t xml:space="preserve">Grey Box items and additional upgrades need some kind of guarantee that they will be completed in a timely manner. </t>
  </si>
  <si>
    <t>Potomac Market Assessment</t>
  </si>
  <si>
    <t>Potomac Economics</t>
  </si>
  <si>
    <t>Estimated Cost</t>
  </si>
  <si>
    <t>Targeted for January 2011</t>
  </si>
  <si>
    <t>Targeted for March 2011</t>
  </si>
  <si>
    <t>Targeted for May 2011</t>
  </si>
  <si>
    <t>Targeted for June 2011</t>
  </si>
  <si>
    <t>Targeted for July 2011</t>
  </si>
  <si>
    <t>Targeted for August 2011</t>
  </si>
  <si>
    <t>Targeted for September 2011</t>
  </si>
  <si>
    <t>Work-arounds</t>
  </si>
  <si>
    <t>NMMS</t>
  </si>
  <si>
    <t>Y</t>
  </si>
  <si>
    <t>Tabled at TAC</t>
  </si>
  <si>
    <t xml:space="preserve">Pending at Board </t>
  </si>
  <si>
    <t>Deferred Defects - Group 1</t>
  </si>
  <si>
    <t>Deferred Defects - Group 2</t>
  </si>
  <si>
    <t>Deferred Defects - Group 3</t>
  </si>
  <si>
    <t>Deferred Defects - Group 4</t>
  </si>
  <si>
    <t>Deferred Defects - Group 5</t>
  </si>
  <si>
    <t>Deferred Defects - Group 6</t>
  </si>
  <si>
    <t>Deferred Defects - Group 7</t>
  </si>
  <si>
    <t>What is the definition of an Interim Update?
The protocols give ERCOT 15 days to review the NOMCR for completeness. Responding to ERCOT’s request during this review period does not cause the NOMCR to convert to an Interim Update.
Design of the Interim Update approval process and how interim updates have not yet been vetted in the NDSWG</t>
  </si>
  <si>
    <t>Prioritization not required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</si>
</sst>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s>
  <fonts count="44">
    <font>
      <sz val="11"/>
      <color theme="1"/>
      <name val="Calibri"/>
      <family val="2"/>
    </font>
    <font>
      <sz val="11"/>
      <color indexed="8"/>
      <name val="Calibri"/>
      <family val="2"/>
    </font>
    <font>
      <b/>
      <sz val="10"/>
      <name val="Arial"/>
      <family val="2"/>
    </font>
    <font>
      <sz val="10"/>
      <color indexed="8"/>
      <name val="Arial"/>
      <family val="2"/>
    </font>
    <font>
      <sz val="10"/>
      <name val="Arial"/>
      <family val="2"/>
    </font>
    <font>
      <b/>
      <sz val="8"/>
      <name val="Arial"/>
      <family val="2"/>
    </font>
    <font>
      <sz val="9"/>
      <name val="Times New Roman"/>
      <family val="1"/>
    </font>
    <font>
      <u val="single"/>
      <sz val="7.5"/>
      <color indexed="12"/>
      <name val="Arial"/>
      <family val="2"/>
    </font>
    <font>
      <b/>
      <sz val="12"/>
      <color indexed="9"/>
      <name val="Arial"/>
      <family val="2"/>
    </font>
    <font>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9">
    <xf numFmtId="0" fontId="0" fillId="0" borderId="0" xfId="0" applyFont="1" applyAlignment="1">
      <alignment/>
    </xf>
    <xf numFmtId="38" fontId="2" fillId="33" borderId="10" xfId="0" applyNumberFormat="1" applyFont="1" applyFill="1" applyBorder="1" applyAlignment="1">
      <alignment horizontal="center" vertical="center" wrapText="1"/>
    </xf>
    <xf numFmtId="38" fontId="2" fillId="32" borderId="10" xfId="0" applyNumberFormat="1" applyFont="1" applyFill="1" applyBorder="1" applyAlignment="1">
      <alignment horizontal="center" vertical="center" wrapText="1"/>
    </xf>
    <xf numFmtId="164" fontId="2" fillId="13" borderId="11" xfId="58" applyNumberFormat="1" applyFont="1" applyFill="1" applyBorder="1" applyAlignment="1">
      <alignment horizontal="center" vertical="center" wrapText="1"/>
      <protection/>
    </xf>
    <xf numFmtId="0" fontId="4" fillId="0" borderId="11" xfId="59" applyFont="1" applyFill="1" applyBorder="1" applyAlignment="1">
      <alignment horizontal="left" vertical="center" wrapText="1"/>
      <protection/>
    </xf>
    <xf numFmtId="164" fontId="2" fillId="12" borderId="11" xfId="58" applyNumberFormat="1" applyFont="1" applyFill="1" applyBorder="1" applyAlignment="1">
      <alignment horizontal="center" vertical="center" wrapText="1"/>
      <protection/>
    </xf>
    <xf numFmtId="1" fontId="2" fillId="34" borderId="11" xfId="58" applyNumberFormat="1" applyFont="1" applyFill="1" applyBorder="1" applyAlignment="1">
      <alignment horizontal="center" vertical="center" wrapText="1"/>
      <protection/>
    </xf>
    <xf numFmtId="164" fontId="2" fillId="5" borderId="11" xfId="58" applyNumberFormat="1" applyFont="1" applyFill="1" applyBorder="1" applyAlignment="1">
      <alignment horizontal="center" vertical="center" wrapText="1"/>
      <protection/>
    </xf>
    <xf numFmtId="38" fontId="5" fillId="33" borderId="10" xfId="0" applyNumberFormat="1" applyFont="1" applyFill="1" applyBorder="1" applyAlignment="1">
      <alignment horizontal="center" vertical="center" wrapText="1"/>
    </xf>
    <xf numFmtId="0" fontId="4" fillId="0" borderId="11" xfId="60" applyFont="1" applyFill="1" applyBorder="1" applyAlignment="1">
      <alignment horizontal="left" vertical="center" wrapText="1"/>
      <protection/>
    </xf>
    <xf numFmtId="0" fontId="4" fillId="0" borderId="11" xfId="57"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4" fillId="0" borderId="11" xfId="61" applyFont="1" applyFill="1" applyBorder="1" applyAlignment="1">
      <alignment horizontal="center" vertical="center" wrapText="1"/>
      <protection/>
    </xf>
    <xf numFmtId="0" fontId="4" fillId="0" borderId="11" xfId="59" applyFont="1" applyFill="1" applyBorder="1" applyAlignment="1">
      <alignment horizontal="center" vertical="center" wrapText="1" readingOrder="1"/>
      <protection/>
    </xf>
    <xf numFmtId="164" fontId="2" fillId="10" borderId="11" xfId="58" applyNumberFormat="1" applyFont="1" applyFill="1" applyBorder="1" applyAlignment="1">
      <alignment horizontal="center" vertical="center" wrapText="1"/>
      <protection/>
    </xf>
    <xf numFmtId="0" fontId="4" fillId="32" borderId="11" xfId="59" applyFont="1" applyFill="1" applyBorder="1" applyAlignment="1">
      <alignment horizontal="center" vertical="center" wrapText="1" readingOrder="1"/>
      <protection/>
    </xf>
    <xf numFmtId="0" fontId="0" fillId="35" borderId="10" xfId="0" applyFill="1" applyBorder="1" applyAlignment="1">
      <alignment horizontal="center" vertical="center"/>
    </xf>
    <xf numFmtId="0" fontId="0" fillId="0" borderId="10" xfId="0" applyBorder="1" applyAlignment="1">
      <alignment horizontal="center"/>
    </xf>
    <xf numFmtId="0" fontId="0" fillId="0" borderId="0" xfId="0" applyAlignment="1">
      <alignment/>
    </xf>
    <xf numFmtId="0" fontId="4" fillId="0" borderId="11" xfId="60" applyFont="1" applyFill="1" applyBorder="1" applyAlignment="1">
      <alignment horizontal="center" vertical="center" wrapText="1"/>
      <protection/>
    </xf>
    <xf numFmtId="0" fontId="0" fillId="35" borderId="10" xfId="0" applyFill="1" applyBorder="1" applyAlignment="1">
      <alignment horizontal="center" vertical="center" wrapText="1"/>
    </xf>
    <xf numFmtId="17" fontId="0" fillId="0" borderId="10" xfId="0" applyNumberFormat="1" applyBorder="1" applyAlignment="1" quotePrefix="1">
      <alignment horizontal="center"/>
    </xf>
    <xf numFmtId="17" fontId="0" fillId="0" borderId="10" xfId="0" applyNumberFormat="1" applyBorder="1" applyAlignment="1">
      <alignment/>
    </xf>
    <xf numFmtId="1" fontId="0" fillId="0" borderId="10" xfId="0" applyNumberFormat="1" applyBorder="1" applyAlignment="1">
      <alignment horizontal="center"/>
    </xf>
    <xf numFmtId="0" fontId="0" fillId="0" borderId="10" xfId="0" applyBorder="1" applyAlignment="1" quotePrefix="1">
      <alignment horizontal="center"/>
    </xf>
    <xf numFmtId="0" fontId="0" fillId="0" borderId="10" xfId="0" applyBorder="1" applyAlignment="1">
      <alignment/>
    </xf>
    <xf numFmtId="0" fontId="0" fillId="0" borderId="0" xfId="0" applyAlignment="1">
      <alignment/>
    </xf>
    <xf numFmtId="0" fontId="9" fillId="0" borderId="11" xfId="61" applyFont="1" applyFill="1" applyBorder="1" applyAlignment="1">
      <alignment horizontal="center" vertical="center" wrapText="1"/>
      <protection/>
    </xf>
    <xf numFmtId="165" fontId="4" fillId="0" borderId="11" xfId="57" applyNumberFormat="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_PPL_for_postingCO 2" xfId="57"/>
    <cellStyle name="Normal_PPL_for_postingCO 3" xfId="58"/>
    <cellStyle name="Normal_PPL_for_postingMerged 2" xfId="59"/>
    <cellStyle name="Normal_PPL_for_postingMerged 3" xfId="60"/>
    <cellStyle name="Normal_PPL_for_postingRO"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N75"/>
  <sheetViews>
    <sheetView tabSelected="1" zoomScalePageLayoutView="0" workbookViewId="0" topLeftCell="A1">
      <pane xSplit="5" ySplit="1" topLeftCell="F2" activePane="bottomRight" state="frozen"/>
      <selection pane="topLeft" activeCell="A1" sqref="A1"/>
      <selection pane="topRight" activeCell="F1" sqref="F1"/>
      <selection pane="bottomLeft" activeCell="A3" sqref="A3"/>
      <selection pane="bottomRight" activeCell="E47" sqref="E47"/>
    </sheetView>
  </sheetViews>
  <sheetFormatPr defaultColWidth="9.140625" defaultRowHeight="15"/>
  <cols>
    <col min="1" max="1" width="11.8515625" style="0" customWidth="1"/>
    <col min="2" max="2" width="8.7109375" style="0" customWidth="1"/>
    <col min="3" max="3" width="10.57421875" style="0" customWidth="1"/>
    <col min="4" max="4" width="11.7109375" style="0" customWidth="1"/>
    <col min="5" max="5" width="53.00390625" style="0" customWidth="1"/>
    <col min="6" max="6" width="12.28125" style="18" hidden="1" customWidth="1"/>
    <col min="7" max="7" width="14.57421875" style="0" customWidth="1"/>
    <col min="8" max="8" width="10.140625" style="0" customWidth="1"/>
    <col min="9" max="9" width="12.7109375" style="18" customWidth="1"/>
    <col min="10" max="10" width="11.57421875" style="26" customWidth="1"/>
    <col min="11" max="11" width="11.28125" style="26" customWidth="1"/>
    <col min="12" max="12" width="10.421875" style="0" customWidth="1"/>
    <col min="13" max="13" width="12.00390625" style="18" customWidth="1"/>
    <col min="14" max="14" width="71.421875" style="0" customWidth="1"/>
  </cols>
  <sheetData>
    <row r="1" spans="1:14" ht="25.5">
      <c r="A1" s="1" t="s">
        <v>28</v>
      </c>
      <c r="B1" s="1" t="s">
        <v>27</v>
      </c>
      <c r="C1" s="1" t="s">
        <v>1</v>
      </c>
      <c r="D1" s="1" t="s">
        <v>32</v>
      </c>
      <c r="E1" s="1" t="s">
        <v>2</v>
      </c>
      <c r="F1" s="1" t="s">
        <v>187</v>
      </c>
      <c r="G1" s="2" t="s">
        <v>53</v>
      </c>
      <c r="H1" s="1" t="s">
        <v>0</v>
      </c>
      <c r="I1" s="1" t="s">
        <v>171</v>
      </c>
      <c r="J1" s="1" t="s">
        <v>218</v>
      </c>
      <c r="K1" s="1" t="s">
        <v>226</v>
      </c>
      <c r="L1" s="1" t="s">
        <v>33</v>
      </c>
      <c r="M1" s="1" t="s">
        <v>170</v>
      </c>
      <c r="N1" s="8" t="s">
        <v>52</v>
      </c>
    </row>
    <row r="2" spans="1:14" ht="72">
      <c r="A2" s="3" t="s">
        <v>30</v>
      </c>
      <c r="B2" s="6"/>
      <c r="C2" s="13" t="s">
        <v>70</v>
      </c>
      <c r="D2" s="10" t="s">
        <v>5</v>
      </c>
      <c r="E2" s="4" t="s">
        <v>6</v>
      </c>
      <c r="F2" s="19">
        <f aca="true" t="shared" si="0" ref="F2:F33">INDEX(SortChars,MATCH(G2,Releases,))</f>
        <v>8</v>
      </c>
      <c r="G2" s="15" t="s">
        <v>130</v>
      </c>
      <c r="H2" s="10" t="s">
        <v>108</v>
      </c>
      <c r="I2" s="10"/>
      <c r="J2" s="10"/>
      <c r="K2" s="10"/>
      <c r="L2" s="10" t="s">
        <v>117</v>
      </c>
      <c r="M2" s="28"/>
      <c r="N2" s="11" t="s">
        <v>134</v>
      </c>
    </row>
    <row r="3" spans="1:14" ht="48">
      <c r="A3" s="3" t="s">
        <v>30</v>
      </c>
      <c r="B3" s="6"/>
      <c r="C3" s="13" t="s">
        <v>70</v>
      </c>
      <c r="D3" s="10" t="s">
        <v>10</v>
      </c>
      <c r="E3" s="4" t="s">
        <v>11</v>
      </c>
      <c r="F3" s="19">
        <f t="shared" si="0"/>
        <v>8</v>
      </c>
      <c r="G3" s="15" t="s">
        <v>130</v>
      </c>
      <c r="H3" s="10" t="s">
        <v>108</v>
      </c>
      <c r="I3" s="10"/>
      <c r="J3" s="10"/>
      <c r="K3" s="10" t="s">
        <v>228</v>
      </c>
      <c r="L3" s="10" t="s">
        <v>128</v>
      </c>
      <c r="M3" s="28"/>
      <c r="N3" s="11" t="s">
        <v>135</v>
      </c>
    </row>
    <row r="4" spans="1:14" ht="36">
      <c r="A4" s="3" t="s">
        <v>30</v>
      </c>
      <c r="B4" s="6"/>
      <c r="C4" s="13" t="s">
        <v>70</v>
      </c>
      <c r="D4" s="10" t="s">
        <v>8</v>
      </c>
      <c r="E4" s="4" t="s">
        <v>9</v>
      </c>
      <c r="F4" s="19">
        <f t="shared" si="0"/>
        <v>99</v>
      </c>
      <c r="G4" s="15" t="s">
        <v>75</v>
      </c>
      <c r="H4" s="10" t="s">
        <v>108</v>
      </c>
      <c r="I4" s="10"/>
      <c r="J4" s="10"/>
      <c r="K4" s="10"/>
      <c r="L4" s="10" t="s">
        <v>133</v>
      </c>
      <c r="M4" s="28"/>
      <c r="N4" s="11" t="s">
        <v>152</v>
      </c>
    </row>
    <row r="5" spans="1:14" s="18" customFormat="1" ht="51">
      <c r="A5" s="3" t="s">
        <v>30</v>
      </c>
      <c r="B5" s="6"/>
      <c r="C5" s="13" t="s">
        <v>70</v>
      </c>
      <c r="D5" s="10" t="s">
        <v>26</v>
      </c>
      <c r="E5" s="4" t="s">
        <v>7</v>
      </c>
      <c r="F5" s="19">
        <f t="shared" si="0"/>
        <v>99</v>
      </c>
      <c r="G5" s="15" t="s">
        <v>75</v>
      </c>
      <c r="H5" s="10" t="s">
        <v>108</v>
      </c>
      <c r="I5" s="10"/>
      <c r="J5" s="10"/>
      <c r="K5" s="10"/>
      <c r="L5" s="10" t="s">
        <v>118</v>
      </c>
      <c r="M5" s="28"/>
      <c r="N5" s="11" t="s">
        <v>165</v>
      </c>
    </row>
    <row r="6" spans="1:14" s="18" customFormat="1" ht="25.5">
      <c r="A6" s="3" t="s">
        <v>30</v>
      </c>
      <c r="B6" s="6"/>
      <c r="C6" s="13" t="s">
        <v>70</v>
      </c>
      <c r="D6" s="12" t="s">
        <v>60</v>
      </c>
      <c r="E6" s="9" t="s">
        <v>67</v>
      </c>
      <c r="F6" s="19">
        <f t="shared" si="0"/>
        <v>99</v>
      </c>
      <c r="G6" s="15" t="s">
        <v>75</v>
      </c>
      <c r="H6" s="12" t="s">
        <v>108</v>
      </c>
      <c r="I6" s="12"/>
      <c r="J6" s="12"/>
      <c r="K6" s="12"/>
      <c r="L6" s="12" t="s">
        <v>119</v>
      </c>
      <c r="M6" s="28"/>
      <c r="N6" s="11" t="s">
        <v>164</v>
      </c>
    </row>
    <row r="7" spans="1:14" s="18" customFormat="1" ht="36">
      <c r="A7" s="3" t="s">
        <v>30</v>
      </c>
      <c r="B7" s="6"/>
      <c r="C7" s="13" t="s">
        <v>230</v>
      </c>
      <c r="D7" s="12" t="s">
        <v>59</v>
      </c>
      <c r="E7" s="9" t="s">
        <v>66</v>
      </c>
      <c r="F7" s="19">
        <f t="shared" si="0"/>
        <v>99</v>
      </c>
      <c r="G7" s="15" t="s">
        <v>75</v>
      </c>
      <c r="H7" s="12" t="s">
        <v>108</v>
      </c>
      <c r="I7" s="12" t="s">
        <v>131</v>
      </c>
      <c r="J7" s="12"/>
      <c r="K7" s="12"/>
      <c r="L7" s="12" t="s">
        <v>127</v>
      </c>
      <c r="M7" s="28"/>
      <c r="N7" s="11" t="s">
        <v>166</v>
      </c>
    </row>
    <row r="8" spans="1:14" s="18" customFormat="1" ht="25.5">
      <c r="A8" s="3" t="s">
        <v>30</v>
      </c>
      <c r="B8" s="6"/>
      <c r="C8" s="13" t="s">
        <v>229</v>
      </c>
      <c r="D8" s="12" t="s">
        <v>173</v>
      </c>
      <c r="E8" s="9" t="s">
        <v>177</v>
      </c>
      <c r="F8" s="19">
        <f t="shared" si="0"/>
        <v>99</v>
      </c>
      <c r="G8" s="15" t="s">
        <v>75</v>
      </c>
      <c r="H8" s="12" t="s">
        <v>108</v>
      </c>
      <c r="I8" s="12"/>
      <c r="J8" s="12"/>
      <c r="K8" s="12"/>
      <c r="L8" s="12" t="s">
        <v>122</v>
      </c>
      <c r="M8" s="28"/>
      <c r="N8" s="11"/>
    </row>
    <row r="9" spans="1:14" ht="38.25">
      <c r="A9" s="7" t="s">
        <v>31</v>
      </c>
      <c r="B9" s="6"/>
      <c r="C9" s="13" t="s">
        <v>70</v>
      </c>
      <c r="D9" s="12" t="s">
        <v>58</v>
      </c>
      <c r="E9" s="9" t="s">
        <v>65</v>
      </c>
      <c r="F9" s="19">
        <f t="shared" si="0"/>
        <v>2</v>
      </c>
      <c r="G9" s="15" t="s">
        <v>232</v>
      </c>
      <c r="H9" s="12" t="s">
        <v>108</v>
      </c>
      <c r="I9" s="12"/>
      <c r="J9" s="12"/>
      <c r="K9" s="12"/>
      <c r="L9" s="12" t="s">
        <v>118</v>
      </c>
      <c r="M9" s="28"/>
      <c r="N9" s="11" t="s">
        <v>169</v>
      </c>
    </row>
    <row r="10" spans="1:14" ht="25.5">
      <c r="A10" s="7" t="s">
        <v>31</v>
      </c>
      <c r="B10" s="6"/>
      <c r="C10" s="13" t="s">
        <v>70</v>
      </c>
      <c r="D10" s="12" t="s">
        <v>12</v>
      </c>
      <c r="E10" s="9" t="s">
        <v>13</v>
      </c>
      <c r="F10" s="19">
        <f t="shared" si="0"/>
        <v>9</v>
      </c>
      <c r="G10" s="15" t="s">
        <v>76</v>
      </c>
      <c r="H10" s="12" t="s">
        <v>108</v>
      </c>
      <c r="I10" s="12"/>
      <c r="J10" s="12"/>
      <c r="K10" s="12"/>
      <c r="L10" s="12" t="s">
        <v>113</v>
      </c>
      <c r="M10" s="28"/>
      <c r="N10" s="11" t="s">
        <v>136</v>
      </c>
    </row>
    <row r="11" spans="1:14" s="26" customFormat="1" ht="36">
      <c r="A11" s="7" t="s">
        <v>31</v>
      </c>
      <c r="B11" s="6"/>
      <c r="C11" s="13" t="s">
        <v>70</v>
      </c>
      <c r="D11" s="12" t="s">
        <v>14</v>
      </c>
      <c r="E11" s="9" t="s">
        <v>15</v>
      </c>
      <c r="F11" s="19">
        <f t="shared" si="0"/>
        <v>9</v>
      </c>
      <c r="G11" s="15" t="s">
        <v>76</v>
      </c>
      <c r="H11" s="12" t="s">
        <v>108</v>
      </c>
      <c r="I11" s="12"/>
      <c r="J11" s="12"/>
      <c r="K11" s="12"/>
      <c r="L11" s="12" t="s">
        <v>114</v>
      </c>
      <c r="M11" s="28"/>
      <c r="N11" s="11" t="s">
        <v>137</v>
      </c>
    </row>
    <row r="12" spans="1:14" ht="36">
      <c r="A12" s="7" t="s">
        <v>31</v>
      </c>
      <c r="B12" s="6"/>
      <c r="C12" s="13" t="s">
        <v>70</v>
      </c>
      <c r="D12" s="12" t="s">
        <v>16</v>
      </c>
      <c r="E12" s="9" t="s">
        <v>17</v>
      </c>
      <c r="F12" s="19">
        <f t="shared" si="0"/>
        <v>9</v>
      </c>
      <c r="G12" s="15" t="s">
        <v>76</v>
      </c>
      <c r="H12" s="12" t="s">
        <v>108</v>
      </c>
      <c r="I12" s="12"/>
      <c r="J12" s="12"/>
      <c r="K12" s="12"/>
      <c r="L12" s="12" t="s">
        <v>115</v>
      </c>
      <c r="M12" s="28"/>
      <c r="N12" s="11" t="s">
        <v>138</v>
      </c>
    </row>
    <row r="13" spans="1:14" ht="36">
      <c r="A13" s="7" t="s">
        <v>31</v>
      </c>
      <c r="B13" s="6"/>
      <c r="C13" s="13" t="s">
        <v>70</v>
      </c>
      <c r="D13" s="12" t="s">
        <v>18</v>
      </c>
      <c r="E13" s="9" t="s">
        <v>19</v>
      </c>
      <c r="F13" s="19">
        <f t="shared" si="0"/>
        <v>9</v>
      </c>
      <c r="G13" s="15" t="s">
        <v>76</v>
      </c>
      <c r="H13" s="12" t="s">
        <v>108</v>
      </c>
      <c r="I13" s="12"/>
      <c r="J13" s="12"/>
      <c r="K13" s="12"/>
      <c r="L13" s="12" t="s">
        <v>116</v>
      </c>
      <c r="M13" s="28"/>
      <c r="N13" s="11" t="s">
        <v>139</v>
      </c>
    </row>
    <row r="14" spans="1:14" ht="36">
      <c r="A14" s="7" t="s">
        <v>31</v>
      </c>
      <c r="B14" s="6"/>
      <c r="C14" s="13" t="s">
        <v>70</v>
      </c>
      <c r="D14" s="12" t="s">
        <v>20</v>
      </c>
      <c r="E14" s="9" t="s">
        <v>21</v>
      </c>
      <c r="F14" s="19">
        <f t="shared" si="0"/>
        <v>9</v>
      </c>
      <c r="G14" s="15" t="s">
        <v>76</v>
      </c>
      <c r="H14" s="12" t="s">
        <v>108</v>
      </c>
      <c r="I14" s="12"/>
      <c r="J14" s="12"/>
      <c r="K14" s="12"/>
      <c r="L14" s="12" t="s">
        <v>120</v>
      </c>
      <c r="M14" s="28"/>
      <c r="N14" s="11" t="s">
        <v>140</v>
      </c>
    </row>
    <row r="15" spans="1:14" ht="36">
      <c r="A15" s="7" t="s">
        <v>31</v>
      </c>
      <c r="B15" s="6"/>
      <c r="C15" s="13" t="s">
        <v>70</v>
      </c>
      <c r="D15" s="12" t="s">
        <v>22</v>
      </c>
      <c r="E15" s="9" t="s">
        <v>23</v>
      </c>
      <c r="F15" s="19">
        <f t="shared" si="0"/>
        <v>9</v>
      </c>
      <c r="G15" s="15" t="s">
        <v>76</v>
      </c>
      <c r="H15" s="12" t="s">
        <v>108</v>
      </c>
      <c r="I15" s="12"/>
      <c r="J15" s="12"/>
      <c r="K15" s="12"/>
      <c r="L15" s="12" t="s">
        <v>119</v>
      </c>
      <c r="M15" s="28"/>
      <c r="N15" s="11" t="s">
        <v>141</v>
      </c>
    </row>
    <row r="16" spans="1:14" ht="38.25">
      <c r="A16" s="7" t="s">
        <v>31</v>
      </c>
      <c r="B16" s="6"/>
      <c r="C16" s="13" t="s">
        <v>70</v>
      </c>
      <c r="D16" s="12" t="s">
        <v>24</v>
      </c>
      <c r="E16" s="9" t="s">
        <v>25</v>
      </c>
      <c r="F16" s="19">
        <f t="shared" si="0"/>
        <v>9</v>
      </c>
      <c r="G16" s="15" t="s">
        <v>76</v>
      </c>
      <c r="H16" s="12" t="s">
        <v>108</v>
      </c>
      <c r="I16" s="12"/>
      <c r="J16" s="12"/>
      <c r="K16" s="12"/>
      <c r="L16" s="12" t="s">
        <v>121</v>
      </c>
      <c r="M16" s="28"/>
      <c r="N16" s="11" t="s">
        <v>147</v>
      </c>
    </row>
    <row r="17" spans="1:14" ht="48">
      <c r="A17" s="7" t="s">
        <v>31</v>
      </c>
      <c r="B17" s="6"/>
      <c r="C17" s="13" t="s">
        <v>70</v>
      </c>
      <c r="D17" s="12" t="s">
        <v>42</v>
      </c>
      <c r="E17" s="9" t="s">
        <v>34</v>
      </c>
      <c r="F17" s="19">
        <f t="shared" si="0"/>
        <v>99</v>
      </c>
      <c r="G17" s="15" t="s">
        <v>75</v>
      </c>
      <c r="H17" s="12" t="s">
        <v>108</v>
      </c>
      <c r="I17" s="12"/>
      <c r="J17" s="12"/>
      <c r="K17" s="12"/>
      <c r="L17" s="12" t="s">
        <v>122</v>
      </c>
      <c r="M17" s="28"/>
      <c r="N17" s="11" t="s">
        <v>153</v>
      </c>
    </row>
    <row r="18" spans="1:14" ht="25.5">
      <c r="A18" s="7" t="s">
        <v>31</v>
      </c>
      <c r="B18" s="6"/>
      <c r="C18" s="13" t="s">
        <v>230</v>
      </c>
      <c r="D18" s="12" t="s">
        <v>172</v>
      </c>
      <c r="E18" s="9" t="s">
        <v>176</v>
      </c>
      <c r="F18" s="19">
        <f t="shared" si="0"/>
        <v>99</v>
      </c>
      <c r="G18" s="15" t="s">
        <v>75</v>
      </c>
      <c r="H18" s="12" t="s">
        <v>108</v>
      </c>
      <c r="I18" s="12"/>
      <c r="J18" s="12"/>
      <c r="K18" s="12"/>
      <c r="L18" s="12" t="s">
        <v>115</v>
      </c>
      <c r="M18" s="28"/>
      <c r="N18" s="11"/>
    </row>
    <row r="19" spans="1:14" ht="25.5">
      <c r="A19" s="14" t="s">
        <v>50</v>
      </c>
      <c r="B19" s="6"/>
      <c r="C19" s="13" t="s">
        <v>70</v>
      </c>
      <c r="D19" s="12" t="s">
        <v>44</v>
      </c>
      <c r="E19" s="9" t="s">
        <v>36</v>
      </c>
      <c r="F19" s="19">
        <f t="shared" si="0"/>
        <v>8</v>
      </c>
      <c r="G19" s="15" t="s">
        <v>130</v>
      </c>
      <c r="H19" s="12" t="s">
        <v>108</v>
      </c>
      <c r="I19" s="12"/>
      <c r="J19" s="12"/>
      <c r="K19" s="12"/>
      <c r="L19" s="12" t="s">
        <v>118</v>
      </c>
      <c r="M19" s="28"/>
      <c r="N19" s="11" t="s">
        <v>168</v>
      </c>
    </row>
    <row r="20" spans="1:14" ht="36">
      <c r="A20" s="14" t="s">
        <v>50</v>
      </c>
      <c r="B20" s="6"/>
      <c r="C20" s="13" t="s">
        <v>70</v>
      </c>
      <c r="D20" s="12" t="s">
        <v>43</v>
      </c>
      <c r="E20" s="9" t="s">
        <v>35</v>
      </c>
      <c r="F20" s="19">
        <f t="shared" si="0"/>
        <v>9</v>
      </c>
      <c r="G20" s="15" t="s">
        <v>76</v>
      </c>
      <c r="H20" s="12" t="s">
        <v>108</v>
      </c>
      <c r="I20" s="12"/>
      <c r="J20" s="12"/>
      <c r="K20" s="12"/>
      <c r="L20" s="12" t="s">
        <v>123</v>
      </c>
      <c r="M20" s="28"/>
      <c r="N20" s="11" t="s">
        <v>145</v>
      </c>
    </row>
    <row r="21" spans="1:14" s="26" customFormat="1" ht="25.5">
      <c r="A21" s="14" t="s">
        <v>50</v>
      </c>
      <c r="B21" s="6"/>
      <c r="C21" s="13" t="s">
        <v>70</v>
      </c>
      <c r="D21" s="12" t="s">
        <v>56</v>
      </c>
      <c r="E21" s="9" t="s">
        <v>63</v>
      </c>
      <c r="F21" s="19">
        <f t="shared" si="0"/>
        <v>9</v>
      </c>
      <c r="G21" s="15" t="s">
        <v>76</v>
      </c>
      <c r="H21" s="12" t="s">
        <v>108</v>
      </c>
      <c r="I21" s="12"/>
      <c r="J21" s="12"/>
      <c r="K21" s="12"/>
      <c r="L21" s="12" t="s">
        <v>124</v>
      </c>
      <c r="M21" s="28"/>
      <c r="N21" s="11" t="s">
        <v>149</v>
      </c>
    </row>
    <row r="22" spans="1:14" ht="25.5">
      <c r="A22" s="14" t="s">
        <v>50</v>
      </c>
      <c r="B22" s="6"/>
      <c r="C22" s="13" t="s">
        <v>70</v>
      </c>
      <c r="D22" s="12" t="s">
        <v>55</v>
      </c>
      <c r="E22" s="9" t="s">
        <v>62</v>
      </c>
      <c r="F22" s="19">
        <f t="shared" si="0"/>
        <v>99</v>
      </c>
      <c r="G22" s="15" t="s">
        <v>75</v>
      </c>
      <c r="H22" s="12" t="s">
        <v>108</v>
      </c>
      <c r="I22" s="12"/>
      <c r="J22" s="12"/>
      <c r="K22" s="12"/>
      <c r="L22" s="12" t="s">
        <v>118</v>
      </c>
      <c r="M22" s="28"/>
      <c r="N22" s="11" t="s">
        <v>167</v>
      </c>
    </row>
    <row r="23" spans="1:14" ht="36">
      <c r="A23" s="5" t="s">
        <v>51</v>
      </c>
      <c r="B23" s="6"/>
      <c r="C23" s="13" t="s">
        <v>70</v>
      </c>
      <c r="D23" s="12" t="s">
        <v>49</v>
      </c>
      <c r="E23" s="9" t="s">
        <v>41</v>
      </c>
      <c r="F23" s="19">
        <f t="shared" si="0"/>
        <v>9</v>
      </c>
      <c r="G23" s="15" t="s">
        <v>76</v>
      </c>
      <c r="H23" s="12" t="s">
        <v>108</v>
      </c>
      <c r="I23" s="12"/>
      <c r="J23" s="12"/>
      <c r="K23" s="12"/>
      <c r="L23" s="12" t="s">
        <v>162</v>
      </c>
      <c r="M23" s="28"/>
      <c r="N23" s="11" t="s">
        <v>144</v>
      </c>
    </row>
    <row r="24" spans="1:14" ht="25.5">
      <c r="A24" s="5" t="s">
        <v>51</v>
      </c>
      <c r="B24" s="6"/>
      <c r="C24" s="13" t="s">
        <v>70</v>
      </c>
      <c r="D24" s="12" t="s">
        <v>45</v>
      </c>
      <c r="E24" s="9" t="s">
        <v>37</v>
      </c>
      <c r="F24" s="19">
        <f t="shared" si="0"/>
        <v>10</v>
      </c>
      <c r="G24" s="15" t="s">
        <v>29</v>
      </c>
      <c r="H24" s="12" t="s">
        <v>108</v>
      </c>
      <c r="I24" s="12"/>
      <c r="J24" s="12"/>
      <c r="K24" s="12"/>
      <c r="L24" s="12" t="s">
        <v>125</v>
      </c>
      <c r="M24" s="28"/>
      <c r="N24" s="11" t="s">
        <v>142</v>
      </c>
    </row>
    <row r="25" spans="1:14" ht="36">
      <c r="A25" s="5" t="s">
        <v>51</v>
      </c>
      <c r="B25" s="6"/>
      <c r="C25" s="13" t="s">
        <v>70</v>
      </c>
      <c r="D25" s="12" t="s">
        <v>46</v>
      </c>
      <c r="E25" s="9" t="s">
        <v>38</v>
      </c>
      <c r="F25" s="19">
        <f t="shared" si="0"/>
        <v>10</v>
      </c>
      <c r="G25" s="15" t="s">
        <v>29</v>
      </c>
      <c r="H25" s="12" t="s">
        <v>108</v>
      </c>
      <c r="I25" s="12"/>
      <c r="J25" s="12"/>
      <c r="K25" s="12"/>
      <c r="L25" s="12" t="s">
        <v>125</v>
      </c>
      <c r="M25" s="28"/>
      <c r="N25" s="11" t="s">
        <v>143</v>
      </c>
    </row>
    <row r="26" spans="1:14" ht="25.5">
      <c r="A26" s="5" t="s">
        <v>51</v>
      </c>
      <c r="B26" s="6"/>
      <c r="C26" s="13" t="s">
        <v>70</v>
      </c>
      <c r="D26" s="12" t="s">
        <v>48</v>
      </c>
      <c r="E26" s="9" t="s">
        <v>40</v>
      </c>
      <c r="F26" s="19">
        <f t="shared" si="0"/>
        <v>99</v>
      </c>
      <c r="G26" s="15" t="s">
        <v>75</v>
      </c>
      <c r="H26" s="12" t="s">
        <v>108</v>
      </c>
      <c r="I26" s="12"/>
      <c r="J26" s="12"/>
      <c r="K26" s="12"/>
      <c r="L26" s="12" t="s">
        <v>118</v>
      </c>
      <c r="M26" s="28"/>
      <c r="N26" s="11" t="s">
        <v>151</v>
      </c>
    </row>
    <row r="27" spans="1:14" ht="25.5">
      <c r="A27" s="5" t="s">
        <v>51</v>
      </c>
      <c r="B27" s="6"/>
      <c r="C27" s="13" t="s">
        <v>70</v>
      </c>
      <c r="D27" s="12" t="s">
        <v>47</v>
      </c>
      <c r="E27" s="9" t="s">
        <v>39</v>
      </c>
      <c r="F27" s="19">
        <f t="shared" si="0"/>
        <v>99</v>
      </c>
      <c r="G27" s="15" t="s">
        <v>75</v>
      </c>
      <c r="H27" s="12" t="s">
        <v>108</v>
      </c>
      <c r="I27" s="12"/>
      <c r="J27" s="12"/>
      <c r="K27" s="12"/>
      <c r="L27" s="12" t="s">
        <v>118</v>
      </c>
      <c r="M27" s="28"/>
      <c r="N27" s="11" t="s">
        <v>146</v>
      </c>
    </row>
    <row r="28" spans="1:14" ht="48">
      <c r="A28" s="5" t="s">
        <v>51</v>
      </c>
      <c r="B28" s="6"/>
      <c r="C28" s="13" t="s">
        <v>70</v>
      </c>
      <c r="D28" s="12" t="s">
        <v>54</v>
      </c>
      <c r="E28" s="9" t="s">
        <v>61</v>
      </c>
      <c r="F28" s="19">
        <f t="shared" si="0"/>
        <v>99</v>
      </c>
      <c r="G28" s="15" t="s">
        <v>75</v>
      </c>
      <c r="H28" s="12" t="s">
        <v>108</v>
      </c>
      <c r="I28" s="12"/>
      <c r="J28" s="12"/>
      <c r="K28" s="12"/>
      <c r="L28" s="12" t="s">
        <v>115</v>
      </c>
      <c r="M28" s="28"/>
      <c r="N28" s="11" t="s">
        <v>148</v>
      </c>
    </row>
    <row r="29" spans="1:14" ht="36">
      <c r="A29" s="5" t="s">
        <v>51</v>
      </c>
      <c r="B29" s="6"/>
      <c r="C29" s="13" t="s">
        <v>230</v>
      </c>
      <c r="D29" s="12" t="s">
        <v>57</v>
      </c>
      <c r="E29" s="9" t="s">
        <v>64</v>
      </c>
      <c r="F29" s="19">
        <f t="shared" si="0"/>
        <v>99</v>
      </c>
      <c r="G29" s="15" t="s">
        <v>75</v>
      </c>
      <c r="H29" s="12" t="s">
        <v>108</v>
      </c>
      <c r="I29" s="12"/>
      <c r="J29" s="12"/>
      <c r="K29" s="12"/>
      <c r="L29" s="12" t="s">
        <v>126</v>
      </c>
      <c r="M29" s="28"/>
      <c r="N29" s="11" t="s">
        <v>150</v>
      </c>
    </row>
    <row r="30" spans="1:14" ht="38.25">
      <c r="A30" s="12" t="s">
        <v>68</v>
      </c>
      <c r="B30" s="6">
        <v>1</v>
      </c>
      <c r="C30" s="13" t="s">
        <v>112</v>
      </c>
      <c r="D30" s="12"/>
      <c r="E30" s="9" t="str">
        <f>"Deferred Defects Release - January 2011 - Total Count = 127"</f>
        <v>Deferred Defects Release - January 2011 - Total Count = 127</v>
      </c>
      <c r="F30" s="19">
        <f t="shared" si="0"/>
        <v>1</v>
      </c>
      <c r="G30" s="15" t="s">
        <v>231</v>
      </c>
      <c r="H30" s="12" t="s">
        <v>111</v>
      </c>
      <c r="I30" s="12" t="s">
        <v>131</v>
      </c>
      <c r="J30" s="12"/>
      <c r="K30" s="12"/>
      <c r="L30" s="10" t="s">
        <v>118</v>
      </c>
      <c r="M30" s="28">
        <v>40513</v>
      </c>
      <c r="N30" s="11" t="s">
        <v>154</v>
      </c>
    </row>
    <row r="31" spans="1:14" ht="36">
      <c r="A31" s="12" t="s">
        <v>68</v>
      </c>
      <c r="B31" s="6">
        <v>2</v>
      </c>
      <c r="C31" s="13" t="s">
        <v>112</v>
      </c>
      <c r="D31" s="12" t="s">
        <v>129</v>
      </c>
      <c r="E31" s="9" t="s">
        <v>109</v>
      </c>
      <c r="F31" s="19">
        <f t="shared" si="0"/>
        <v>99</v>
      </c>
      <c r="G31" s="15" t="s">
        <v>75</v>
      </c>
      <c r="H31" s="12" t="s">
        <v>108</v>
      </c>
      <c r="I31" s="12" t="s">
        <v>227</v>
      </c>
      <c r="J31" s="12"/>
      <c r="K31" s="12"/>
      <c r="L31" s="10" t="s">
        <v>118</v>
      </c>
      <c r="M31" s="28"/>
      <c r="N31" s="11" t="s">
        <v>110</v>
      </c>
    </row>
    <row r="32" spans="1:14" s="26" customFormat="1" ht="36">
      <c r="A32" s="12" t="s">
        <v>68</v>
      </c>
      <c r="B32" s="6">
        <v>3</v>
      </c>
      <c r="C32" s="13" t="s">
        <v>70</v>
      </c>
      <c r="D32" s="12" t="s">
        <v>159</v>
      </c>
      <c r="E32" s="9" t="s">
        <v>160</v>
      </c>
      <c r="F32" s="19">
        <f t="shared" si="0"/>
        <v>99</v>
      </c>
      <c r="G32" s="15" t="s">
        <v>75</v>
      </c>
      <c r="H32" s="12" t="s">
        <v>108</v>
      </c>
      <c r="I32" s="12"/>
      <c r="J32" s="12"/>
      <c r="K32" s="12" t="s">
        <v>228</v>
      </c>
      <c r="L32" s="10" t="s">
        <v>118</v>
      </c>
      <c r="M32" s="28"/>
      <c r="N32" s="11" t="s">
        <v>161</v>
      </c>
    </row>
    <row r="33" spans="1:14" ht="38.25">
      <c r="A33" s="12" t="s">
        <v>68</v>
      </c>
      <c r="B33" s="6"/>
      <c r="C33" s="13" t="s">
        <v>112</v>
      </c>
      <c r="D33" s="12"/>
      <c r="E33" s="9" t="str">
        <f>"Deferred Defects Release - March 2011 - Total Count = 117"</f>
        <v>Deferred Defects Release - March 2011 - Total Count = 117</v>
      </c>
      <c r="F33" s="19">
        <f t="shared" si="0"/>
        <v>2</v>
      </c>
      <c r="G33" s="15" t="s">
        <v>232</v>
      </c>
      <c r="H33" s="12" t="s">
        <v>111</v>
      </c>
      <c r="I33" s="12"/>
      <c r="J33" s="12"/>
      <c r="K33" s="12"/>
      <c r="L33" s="10" t="s">
        <v>118</v>
      </c>
      <c r="M33" s="28"/>
      <c r="N33" s="11" t="s">
        <v>156</v>
      </c>
    </row>
    <row r="34" spans="1:14" ht="38.25">
      <c r="A34" s="12" t="s">
        <v>68</v>
      </c>
      <c r="B34" s="6"/>
      <c r="C34" s="13" t="s">
        <v>112</v>
      </c>
      <c r="D34" s="12"/>
      <c r="E34" s="9" t="str">
        <f>"Deferred Defects Release - May 2011 - Total Count = 139"</f>
        <v>Deferred Defects Release - May 2011 - Total Count = 139</v>
      </c>
      <c r="F34" s="19">
        <f aca="true" t="shared" si="1" ref="F34:F65">INDEX(SortChars,MATCH(G34,Releases,))</f>
        <v>3</v>
      </c>
      <c r="G34" s="15" t="s">
        <v>233</v>
      </c>
      <c r="H34" s="12" t="s">
        <v>111</v>
      </c>
      <c r="I34" s="12"/>
      <c r="J34" s="12"/>
      <c r="K34" s="12"/>
      <c r="L34" s="10" t="s">
        <v>118</v>
      </c>
      <c r="M34" s="28"/>
      <c r="N34" s="11" t="s">
        <v>158</v>
      </c>
    </row>
    <row r="35" spans="1:14" ht="38.25">
      <c r="A35" s="12" t="s">
        <v>68</v>
      </c>
      <c r="B35" s="6"/>
      <c r="C35" s="13" t="s">
        <v>112</v>
      </c>
      <c r="D35" s="12"/>
      <c r="E35" s="9" t="str">
        <f>"Deferred Defects Release - June 2011 - Total Count = 122"</f>
        <v>Deferred Defects Release - June 2011 - Total Count = 122</v>
      </c>
      <c r="F35" s="19">
        <f t="shared" si="1"/>
        <v>4</v>
      </c>
      <c r="G35" s="15" t="s">
        <v>234</v>
      </c>
      <c r="H35" s="12" t="s">
        <v>111</v>
      </c>
      <c r="I35" s="12"/>
      <c r="J35" s="12"/>
      <c r="K35" s="12"/>
      <c r="L35" s="10" t="s">
        <v>118</v>
      </c>
      <c r="M35" s="28"/>
      <c r="N35" s="11" t="s">
        <v>183</v>
      </c>
    </row>
    <row r="36" spans="1:14" ht="38.25">
      <c r="A36" s="12" t="s">
        <v>68</v>
      </c>
      <c r="B36" s="6"/>
      <c r="C36" s="13" t="s">
        <v>112</v>
      </c>
      <c r="D36" s="12"/>
      <c r="E36" s="9" t="str">
        <f>"Deferred Defects Release - July 2011 - Total Count = 92"</f>
        <v>Deferred Defects Release - July 2011 - Total Count = 92</v>
      </c>
      <c r="F36" s="19">
        <f t="shared" si="1"/>
        <v>5</v>
      </c>
      <c r="G36" s="15" t="s">
        <v>235</v>
      </c>
      <c r="H36" s="12" t="s">
        <v>111</v>
      </c>
      <c r="I36" s="12"/>
      <c r="J36" s="12"/>
      <c r="K36" s="12"/>
      <c r="L36" s="10" t="s">
        <v>118</v>
      </c>
      <c r="M36" s="28"/>
      <c r="N36" s="11" t="s">
        <v>184</v>
      </c>
    </row>
    <row r="37" spans="1:14" ht="38.25">
      <c r="A37" s="12" t="s">
        <v>68</v>
      </c>
      <c r="B37" s="6"/>
      <c r="C37" s="13" t="s">
        <v>112</v>
      </c>
      <c r="D37" s="12"/>
      <c r="E37" s="9" t="str">
        <f>"Deferred Defects Release - August 2011 - Total Count = 62"</f>
        <v>Deferred Defects Release - August 2011 - Total Count = 62</v>
      </c>
      <c r="F37" s="19">
        <f t="shared" si="1"/>
        <v>6</v>
      </c>
      <c r="G37" s="15" t="s">
        <v>236</v>
      </c>
      <c r="H37" s="12" t="s">
        <v>111</v>
      </c>
      <c r="I37" s="12"/>
      <c r="J37" s="12"/>
      <c r="K37" s="12"/>
      <c r="L37" s="10" t="s">
        <v>118</v>
      </c>
      <c r="M37" s="28"/>
      <c r="N37" s="11" t="s">
        <v>185</v>
      </c>
    </row>
    <row r="38" spans="1:14" ht="38.25">
      <c r="A38" s="12" t="s">
        <v>68</v>
      </c>
      <c r="B38" s="6"/>
      <c r="C38" s="13" t="s">
        <v>112</v>
      </c>
      <c r="D38" s="12"/>
      <c r="E38" s="9" t="str">
        <f>"Deferred Defects Release - Sept 2011 - Total Count = 54"</f>
        <v>Deferred Defects Release - Sept 2011 - Total Count = 54</v>
      </c>
      <c r="F38" s="19">
        <f t="shared" si="1"/>
        <v>7</v>
      </c>
      <c r="G38" s="15" t="s">
        <v>237</v>
      </c>
      <c r="H38" s="12" t="s">
        <v>111</v>
      </c>
      <c r="I38" s="12"/>
      <c r="J38" s="12"/>
      <c r="K38" s="12"/>
      <c r="L38" s="10" t="s">
        <v>118</v>
      </c>
      <c r="M38" s="28"/>
      <c r="N38" s="11" t="s">
        <v>186</v>
      </c>
    </row>
    <row r="39" spans="1:14" ht="48">
      <c r="A39" s="12" t="s">
        <v>68</v>
      </c>
      <c r="B39" s="6"/>
      <c r="C39" s="13" t="s">
        <v>112</v>
      </c>
      <c r="D39" s="12"/>
      <c r="E39" s="9" t="s">
        <v>97</v>
      </c>
      <c r="F39" s="19">
        <f t="shared" si="1"/>
        <v>8</v>
      </c>
      <c r="G39" s="15" t="s">
        <v>130</v>
      </c>
      <c r="H39" s="12" t="s">
        <v>108</v>
      </c>
      <c r="I39" s="12"/>
      <c r="J39" s="12"/>
      <c r="K39" s="12"/>
      <c r="L39" s="10" t="s">
        <v>118</v>
      </c>
      <c r="M39" s="28"/>
      <c r="N39" s="11" t="s">
        <v>104</v>
      </c>
    </row>
    <row r="40" spans="1:14" ht="25.5">
      <c r="A40" s="12" t="s">
        <v>68</v>
      </c>
      <c r="B40" s="6"/>
      <c r="C40" s="13" t="s">
        <v>112</v>
      </c>
      <c r="D40" s="12" t="s">
        <v>157</v>
      </c>
      <c r="E40" s="9" t="s">
        <v>80</v>
      </c>
      <c r="F40" s="19">
        <f t="shared" si="1"/>
        <v>9</v>
      </c>
      <c r="G40" s="15" t="s">
        <v>76</v>
      </c>
      <c r="H40" s="12" t="s">
        <v>108</v>
      </c>
      <c r="I40" s="12"/>
      <c r="J40" s="12"/>
      <c r="K40" s="12"/>
      <c r="L40" s="12" t="s">
        <v>125</v>
      </c>
      <c r="M40" s="28"/>
      <c r="N40" s="11" t="s">
        <v>87</v>
      </c>
    </row>
    <row r="41" spans="1:14" ht="25.5">
      <c r="A41" s="12" t="s">
        <v>68</v>
      </c>
      <c r="B41" s="6"/>
      <c r="C41" s="13" t="s">
        <v>112</v>
      </c>
      <c r="D41" s="12"/>
      <c r="E41" s="9" t="s">
        <v>79</v>
      </c>
      <c r="F41" s="19">
        <f t="shared" si="1"/>
        <v>9</v>
      </c>
      <c r="G41" s="15" t="s">
        <v>76</v>
      </c>
      <c r="H41" s="12" t="s">
        <v>108</v>
      </c>
      <c r="I41" s="12"/>
      <c r="J41" s="12"/>
      <c r="K41" s="12"/>
      <c r="L41" s="12" t="s">
        <v>125</v>
      </c>
      <c r="M41" s="28"/>
      <c r="N41" s="11" t="s">
        <v>87</v>
      </c>
    </row>
    <row r="42" spans="1:14" ht="25.5">
      <c r="A42" s="12" t="s">
        <v>68</v>
      </c>
      <c r="B42" s="6"/>
      <c r="C42" s="13" t="s">
        <v>112</v>
      </c>
      <c r="D42" s="12"/>
      <c r="E42" s="9" t="s">
        <v>95</v>
      </c>
      <c r="F42" s="19">
        <f t="shared" si="1"/>
        <v>9</v>
      </c>
      <c r="G42" s="15" t="s">
        <v>76</v>
      </c>
      <c r="H42" s="12" t="s">
        <v>108</v>
      </c>
      <c r="I42" s="12"/>
      <c r="J42" s="12"/>
      <c r="K42" s="12"/>
      <c r="L42" s="10" t="s">
        <v>118</v>
      </c>
      <c r="M42" s="28"/>
      <c r="N42" s="11" t="s">
        <v>102</v>
      </c>
    </row>
    <row r="43" spans="1:14" ht="25.5">
      <c r="A43" s="12" t="s">
        <v>68</v>
      </c>
      <c r="B43" s="6"/>
      <c r="C43" s="13" t="s">
        <v>112</v>
      </c>
      <c r="D43" s="12"/>
      <c r="E43" s="9" t="s">
        <v>98</v>
      </c>
      <c r="F43" s="19">
        <f t="shared" si="1"/>
        <v>9</v>
      </c>
      <c r="G43" s="15" t="s">
        <v>76</v>
      </c>
      <c r="H43" s="12" t="s">
        <v>108</v>
      </c>
      <c r="I43" s="12"/>
      <c r="J43" s="12"/>
      <c r="K43" s="12"/>
      <c r="L43" s="10" t="s">
        <v>118</v>
      </c>
      <c r="M43" s="28"/>
      <c r="N43" s="11" t="s">
        <v>91</v>
      </c>
    </row>
    <row r="44" spans="1:14" ht="25.5">
      <c r="A44" s="12" t="s">
        <v>68</v>
      </c>
      <c r="B44" s="6"/>
      <c r="C44" s="13" t="s">
        <v>112</v>
      </c>
      <c r="D44" s="12"/>
      <c r="E44" s="9" t="s">
        <v>78</v>
      </c>
      <c r="F44" s="19">
        <f t="shared" si="1"/>
        <v>9</v>
      </c>
      <c r="G44" s="15" t="s">
        <v>76</v>
      </c>
      <c r="H44" s="12" t="s">
        <v>108</v>
      </c>
      <c r="I44" s="12"/>
      <c r="J44" s="12"/>
      <c r="K44" s="12"/>
      <c r="L44" s="12" t="s">
        <v>125</v>
      </c>
      <c r="M44" s="28"/>
      <c r="N44" s="11" t="s">
        <v>87</v>
      </c>
    </row>
    <row r="45" spans="1:14" ht="48">
      <c r="A45" s="12" t="s">
        <v>68</v>
      </c>
      <c r="B45" s="6"/>
      <c r="C45" s="13" t="s">
        <v>112</v>
      </c>
      <c r="D45" s="12"/>
      <c r="E45" s="9" t="s">
        <v>101</v>
      </c>
      <c r="F45" s="19">
        <f t="shared" si="1"/>
        <v>9</v>
      </c>
      <c r="G45" s="15" t="s">
        <v>76</v>
      </c>
      <c r="H45" s="12" t="s">
        <v>108</v>
      </c>
      <c r="I45" s="12"/>
      <c r="J45" s="12"/>
      <c r="K45" s="12"/>
      <c r="L45" s="10" t="s">
        <v>118</v>
      </c>
      <c r="M45" s="28"/>
      <c r="N45" s="11" t="s">
        <v>105</v>
      </c>
    </row>
    <row r="46" spans="1:14" ht="25.5">
      <c r="A46" s="12" t="s">
        <v>68</v>
      </c>
      <c r="B46" s="6"/>
      <c r="C46" s="13" t="s">
        <v>112</v>
      </c>
      <c r="D46" s="12"/>
      <c r="E46" s="9" t="str">
        <f>"Remaining Deferred Defects - Not Yet Scheduled - Total Count = 245"</f>
        <v>Remaining Deferred Defects - Not Yet Scheduled - Total Count = 245</v>
      </c>
      <c r="F46" s="19">
        <f t="shared" si="1"/>
        <v>10</v>
      </c>
      <c r="G46" s="15" t="s">
        <v>29</v>
      </c>
      <c r="H46" s="12" t="s">
        <v>111</v>
      </c>
      <c r="I46" s="12"/>
      <c r="J46" s="12"/>
      <c r="K46" s="12"/>
      <c r="L46" s="10" t="s">
        <v>118</v>
      </c>
      <c r="M46" s="28"/>
      <c r="N46" s="11" t="s">
        <v>155</v>
      </c>
    </row>
    <row r="47" spans="1:14" ht="25.5">
      <c r="A47" s="12" t="s">
        <v>68</v>
      </c>
      <c r="B47" s="6"/>
      <c r="C47" s="13" t="s">
        <v>69</v>
      </c>
      <c r="D47" s="12" t="s">
        <v>174</v>
      </c>
      <c r="E47" s="9" t="s">
        <v>175</v>
      </c>
      <c r="F47" s="19">
        <f t="shared" si="1"/>
        <v>99</v>
      </c>
      <c r="G47" s="15" t="s">
        <v>75</v>
      </c>
      <c r="H47" s="12" t="s">
        <v>108</v>
      </c>
      <c r="I47" s="12"/>
      <c r="J47" s="12"/>
      <c r="K47" s="12"/>
      <c r="L47" s="12" t="s">
        <v>115</v>
      </c>
      <c r="M47" s="28"/>
      <c r="N47" s="11"/>
    </row>
    <row r="48" spans="1:14" s="18" customFormat="1" ht="36">
      <c r="A48" s="12" t="s">
        <v>68</v>
      </c>
      <c r="B48" s="6"/>
      <c r="C48" s="13" t="s">
        <v>112</v>
      </c>
      <c r="D48" s="12" t="s">
        <v>157</v>
      </c>
      <c r="E48" s="9" t="s">
        <v>84</v>
      </c>
      <c r="F48" s="19">
        <f t="shared" si="1"/>
        <v>99</v>
      </c>
      <c r="G48" s="15" t="s">
        <v>75</v>
      </c>
      <c r="H48" s="12" t="s">
        <v>108</v>
      </c>
      <c r="I48" s="12"/>
      <c r="J48" s="12"/>
      <c r="K48" s="12"/>
      <c r="L48" s="12" t="s">
        <v>163</v>
      </c>
      <c r="M48" s="28"/>
      <c r="N48" s="11" t="s">
        <v>94</v>
      </c>
    </row>
    <row r="49" spans="1:14" ht="25.5">
      <c r="A49" s="12" t="s">
        <v>68</v>
      </c>
      <c r="B49" s="6"/>
      <c r="C49" s="13" t="s">
        <v>112</v>
      </c>
      <c r="D49" s="12"/>
      <c r="E49" s="9" t="s">
        <v>81</v>
      </c>
      <c r="F49" s="19">
        <f t="shared" si="1"/>
        <v>99</v>
      </c>
      <c r="G49" s="15" t="s">
        <v>75</v>
      </c>
      <c r="H49" s="12" t="s">
        <v>108</v>
      </c>
      <c r="I49" s="12"/>
      <c r="J49" s="12"/>
      <c r="K49" s="12"/>
      <c r="L49" s="10" t="s">
        <v>118</v>
      </c>
      <c r="M49" s="28"/>
      <c r="N49" s="11" t="s">
        <v>88</v>
      </c>
    </row>
    <row r="50" spans="1:14" ht="36">
      <c r="A50" s="12" t="s">
        <v>68</v>
      </c>
      <c r="B50" s="6"/>
      <c r="C50" s="13" t="s">
        <v>112</v>
      </c>
      <c r="D50" s="12"/>
      <c r="E50" s="9" t="s">
        <v>194</v>
      </c>
      <c r="F50" s="19">
        <f t="shared" si="1"/>
        <v>99</v>
      </c>
      <c r="G50" s="15" t="s">
        <v>75</v>
      </c>
      <c r="H50" s="12" t="s">
        <v>190</v>
      </c>
      <c r="I50" s="12"/>
      <c r="J50" s="12"/>
      <c r="K50" s="12"/>
      <c r="L50" s="12" t="s">
        <v>201</v>
      </c>
      <c r="M50" s="28"/>
      <c r="N50" s="11" t="s">
        <v>198</v>
      </c>
    </row>
    <row r="51" spans="1:14" ht="48">
      <c r="A51" s="12" t="s">
        <v>68</v>
      </c>
      <c r="B51" s="6"/>
      <c r="C51" s="13" t="s">
        <v>112</v>
      </c>
      <c r="D51" s="12"/>
      <c r="E51" s="9" t="s">
        <v>99</v>
      </c>
      <c r="F51" s="19">
        <f t="shared" si="1"/>
        <v>99</v>
      </c>
      <c r="G51" s="15" t="s">
        <v>75</v>
      </c>
      <c r="H51" s="12" t="s">
        <v>108</v>
      </c>
      <c r="I51" s="12"/>
      <c r="J51" s="12"/>
      <c r="K51" s="12"/>
      <c r="L51" s="10" t="s">
        <v>118</v>
      </c>
      <c r="M51" s="28"/>
      <c r="N51" s="11" t="s">
        <v>106</v>
      </c>
    </row>
    <row r="52" spans="1:14" ht="25.5">
      <c r="A52" s="12" t="s">
        <v>68</v>
      </c>
      <c r="B52" s="6"/>
      <c r="C52" s="13" t="s">
        <v>112</v>
      </c>
      <c r="D52" s="12"/>
      <c r="E52" s="9" t="s">
        <v>82</v>
      </c>
      <c r="F52" s="19">
        <f t="shared" si="1"/>
        <v>99</v>
      </c>
      <c r="G52" s="15" t="s">
        <v>75</v>
      </c>
      <c r="H52" s="12" t="s">
        <v>108</v>
      </c>
      <c r="I52" s="12"/>
      <c r="J52" s="12"/>
      <c r="K52" s="12"/>
      <c r="L52" s="10" t="s">
        <v>118</v>
      </c>
      <c r="M52" s="28"/>
      <c r="N52" s="11" t="s">
        <v>89</v>
      </c>
    </row>
    <row r="53" spans="1:14" ht="38.25">
      <c r="A53" s="12" t="s">
        <v>68</v>
      </c>
      <c r="B53" s="6"/>
      <c r="C53" s="13" t="s">
        <v>112</v>
      </c>
      <c r="D53" s="12"/>
      <c r="E53" s="9" t="s">
        <v>212</v>
      </c>
      <c r="F53" s="19">
        <f t="shared" si="1"/>
        <v>99</v>
      </c>
      <c r="G53" s="15" t="s">
        <v>75</v>
      </c>
      <c r="H53" s="12" t="s">
        <v>191</v>
      </c>
      <c r="I53" s="12"/>
      <c r="J53" s="12"/>
      <c r="K53" s="12"/>
      <c r="L53" s="12"/>
      <c r="M53" s="28"/>
      <c r="N53" s="11" t="s">
        <v>93</v>
      </c>
    </row>
    <row r="54" spans="1:14" ht="25.5">
      <c r="A54" s="12" t="s">
        <v>68</v>
      </c>
      <c r="B54" s="6"/>
      <c r="C54" s="13" t="s">
        <v>112</v>
      </c>
      <c r="D54" s="12"/>
      <c r="E54" s="9" t="s">
        <v>192</v>
      </c>
      <c r="F54" s="19">
        <f t="shared" si="1"/>
        <v>99</v>
      </c>
      <c r="G54" s="15" t="s">
        <v>75</v>
      </c>
      <c r="H54" s="12" t="s">
        <v>190</v>
      </c>
      <c r="I54" s="12"/>
      <c r="J54" s="12"/>
      <c r="K54" s="12"/>
      <c r="L54" s="12" t="s">
        <v>115</v>
      </c>
      <c r="M54" s="28"/>
      <c r="N54" s="11" t="s">
        <v>196</v>
      </c>
    </row>
    <row r="55" spans="1:14" s="26" customFormat="1" ht="25.5">
      <c r="A55" s="12" t="s">
        <v>68</v>
      </c>
      <c r="B55" s="6"/>
      <c r="C55" s="13" t="s">
        <v>112</v>
      </c>
      <c r="D55" s="12"/>
      <c r="E55" s="9" t="s">
        <v>83</v>
      </c>
      <c r="F55" s="19">
        <f t="shared" si="1"/>
        <v>99</v>
      </c>
      <c r="G55" s="15" t="s">
        <v>75</v>
      </c>
      <c r="H55" s="12" t="s">
        <v>108</v>
      </c>
      <c r="I55" s="12"/>
      <c r="J55" s="12"/>
      <c r="K55" s="12"/>
      <c r="L55" s="10" t="s">
        <v>118</v>
      </c>
      <c r="M55" s="28"/>
      <c r="N55" s="11" t="s">
        <v>90</v>
      </c>
    </row>
    <row r="56" spans="1:14" ht="25.5">
      <c r="A56" s="12" t="s">
        <v>68</v>
      </c>
      <c r="B56" s="6"/>
      <c r="C56" s="13" t="s">
        <v>112</v>
      </c>
      <c r="D56" s="12"/>
      <c r="E56" s="9" t="s">
        <v>85</v>
      </c>
      <c r="F56" s="19">
        <f t="shared" si="1"/>
        <v>99</v>
      </c>
      <c r="G56" s="15" t="s">
        <v>75</v>
      </c>
      <c r="H56" s="12" t="s">
        <v>108</v>
      </c>
      <c r="I56" s="12"/>
      <c r="J56" s="12"/>
      <c r="K56" s="12"/>
      <c r="L56" s="10" t="s">
        <v>118</v>
      </c>
      <c r="M56" s="28"/>
      <c r="N56" s="11" t="s">
        <v>92</v>
      </c>
    </row>
    <row r="57" spans="1:14" ht="38.25">
      <c r="A57" s="12" t="s">
        <v>68</v>
      </c>
      <c r="B57" s="6"/>
      <c r="C57" s="13" t="s">
        <v>112</v>
      </c>
      <c r="D57" s="12"/>
      <c r="E57" s="9" t="s">
        <v>205</v>
      </c>
      <c r="F57" s="19">
        <f t="shared" si="1"/>
        <v>99</v>
      </c>
      <c r="G57" s="15" t="s">
        <v>75</v>
      </c>
      <c r="H57" s="12" t="s">
        <v>191</v>
      </c>
      <c r="I57" s="12"/>
      <c r="J57" s="12"/>
      <c r="K57" s="12"/>
      <c r="L57" s="12"/>
      <c r="M57" s="28"/>
      <c r="N57" s="11" t="s">
        <v>93</v>
      </c>
    </row>
    <row r="58" spans="1:14" s="18" customFormat="1" ht="25.5">
      <c r="A58" s="12" t="s">
        <v>68</v>
      </c>
      <c r="B58" s="6"/>
      <c r="C58" s="13" t="s">
        <v>112</v>
      </c>
      <c r="D58" s="12"/>
      <c r="E58" s="9" t="s">
        <v>215</v>
      </c>
      <c r="F58" s="19">
        <f t="shared" si="1"/>
        <v>99</v>
      </c>
      <c r="G58" s="15" t="s">
        <v>75</v>
      </c>
      <c r="H58" s="12" t="s">
        <v>191</v>
      </c>
      <c r="I58" s="12"/>
      <c r="J58" s="12"/>
      <c r="K58" s="12"/>
      <c r="L58" s="12"/>
      <c r="M58" s="28"/>
      <c r="N58" s="11" t="s">
        <v>93</v>
      </c>
    </row>
    <row r="59" spans="1:14" s="18" customFormat="1" ht="25.5">
      <c r="A59" s="12" t="s">
        <v>68</v>
      </c>
      <c r="B59" s="6"/>
      <c r="C59" s="13" t="s">
        <v>112</v>
      </c>
      <c r="D59" s="12"/>
      <c r="E59" s="9" t="s">
        <v>214</v>
      </c>
      <c r="F59" s="19">
        <f t="shared" si="1"/>
        <v>99</v>
      </c>
      <c r="G59" s="15" t="s">
        <v>75</v>
      </c>
      <c r="H59" s="12" t="s">
        <v>191</v>
      </c>
      <c r="I59" s="12"/>
      <c r="J59" s="12"/>
      <c r="K59" s="12"/>
      <c r="L59" s="12"/>
      <c r="M59" s="28"/>
      <c r="N59" s="11" t="s">
        <v>93</v>
      </c>
    </row>
    <row r="60" spans="1:14" s="18" customFormat="1" ht="76.5">
      <c r="A60" s="12" t="s">
        <v>68</v>
      </c>
      <c r="B60" s="6"/>
      <c r="C60" s="13" t="s">
        <v>112</v>
      </c>
      <c r="D60" s="12"/>
      <c r="E60" s="9" t="s">
        <v>213</v>
      </c>
      <c r="F60" s="19">
        <f t="shared" si="1"/>
        <v>99</v>
      </c>
      <c r="G60" s="15" t="s">
        <v>75</v>
      </c>
      <c r="H60" s="12" t="s">
        <v>191</v>
      </c>
      <c r="I60" s="12"/>
      <c r="J60" s="12"/>
      <c r="K60" s="12"/>
      <c r="L60" s="12"/>
      <c r="M60" s="28"/>
      <c r="N60" s="11" t="s">
        <v>93</v>
      </c>
    </row>
    <row r="61" spans="1:14" s="18" customFormat="1" ht="48">
      <c r="A61" s="12" t="s">
        <v>68</v>
      </c>
      <c r="B61" s="6"/>
      <c r="C61" s="13" t="s">
        <v>112</v>
      </c>
      <c r="D61" s="12"/>
      <c r="E61" s="9" t="s">
        <v>100</v>
      </c>
      <c r="F61" s="19">
        <f t="shared" si="1"/>
        <v>99</v>
      </c>
      <c r="G61" s="15" t="s">
        <v>75</v>
      </c>
      <c r="H61" s="12" t="s">
        <v>108</v>
      </c>
      <c r="I61" s="12"/>
      <c r="J61" s="12"/>
      <c r="K61" s="12"/>
      <c r="L61" s="10" t="s">
        <v>118</v>
      </c>
      <c r="M61" s="28"/>
      <c r="N61" s="11" t="s">
        <v>107</v>
      </c>
    </row>
    <row r="62" spans="1:14" ht="33.75">
      <c r="A62" s="12" t="s">
        <v>68</v>
      </c>
      <c r="B62" s="6"/>
      <c r="C62" s="13" t="s">
        <v>112</v>
      </c>
      <c r="D62" s="12"/>
      <c r="E62" s="9" t="s">
        <v>86</v>
      </c>
      <c r="F62" s="19">
        <f t="shared" si="1"/>
        <v>99</v>
      </c>
      <c r="G62" s="15" t="s">
        <v>75</v>
      </c>
      <c r="H62" s="27" t="s">
        <v>216</v>
      </c>
      <c r="I62" s="12"/>
      <c r="J62" s="12"/>
      <c r="K62" s="12"/>
      <c r="L62" s="12" t="s">
        <v>217</v>
      </c>
      <c r="M62" s="28"/>
      <c r="N62" s="11" t="s">
        <v>93</v>
      </c>
    </row>
    <row r="63" spans="1:14" ht="25.5">
      <c r="A63" s="12" t="s">
        <v>68</v>
      </c>
      <c r="B63" s="6"/>
      <c r="C63" s="13" t="s">
        <v>112</v>
      </c>
      <c r="D63" s="12"/>
      <c r="E63" s="9" t="s">
        <v>203</v>
      </c>
      <c r="F63" s="19">
        <f t="shared" si="1"/>
        <v>99</v>
      </c>
      <c r="G63" s="15" t="s">
        <v>75</v>
      </c>
      <c r="H63" s="12" t="s">
        <v>191</v>
      </c>
      <c r="I63" s="12"/>
      <c r="J63" s="12"/>
      <c r="K63" s="12"/>
      <c r="L63" s="12"/>
      <c r="M63" s="28"/>
      <c r="N63" s="11" t="s">
        <v>93</v>
      </c>
    </row>
    <row r="64" spans="1:14" ht="25.5">
      <c r="A64" s="12" t="s">
        <v>68</v>
      </c>
      <c r="B64" s="6"/>
      <c r="C64" s="13" t="s">
        <v>112</v>
      </c>
      <c r="D64" s="12"/>
      <c r="E64" s="9" t="s">
        <v>202</v>
      </c>
      <c r="F64" s="19">
        <f t="shared" si="1"/>
        <v>99</v>
      </c>
      <c r="G64" s="15" t="s">
        <v>75</v>
      </c>
      <c r="H64" s="12" t="s">
        <v>190</v>
      </c>
      <c r="I64" s="12"/>
      <c r="J64" s="12"/>
      <c r="K64" s="12"/>
      <c r="L64" s="12" t="s">
        <v>127</v>
      </c>
      <c r="M64" s="28"/>
      <c r="N64" s="11" t="s">
        <v>200</v>
      </c>
    </row>
    <row r="65" spans="1:14" ht="60">
      <c r="A65" s="12" t="s">
        <v>68</v>
      </c>
      <c r="B65" s="6"/>
      <c r="C65" s="13" t="s">
        <v>112</v>
      </c>
      <c r="D65" s="12"/>
      <c r="E65" s="9" t="s">
        <v>193</v>
      </c>
      <c r="F65" s="19">
        <f t="shared" si="1"/>
        <v>99</v>
      </c>
      <c r="G65" s="15" t="s">
        <v>75</v>
      </c>
      <c r="H65" s="12" t="s">
        <v>190</v>
      </c>
      <c r="I65" s="12"/>
      <c r="J65" s="12"/>
      <c r="K65" s="12"/>
      <c r="L65" s="12" t="s">
        <v>115</v>
      </c>
      <c r="M65" s="28"/>
      <c r="N65" s="11" t="s">
        <v>197</v>
      </c>
    </row>
    <row r="66" spans="1:14" ht="38.25">
      <c r="A66" s="12" t="s">
        <v>68</v>
      </c>
      <c r="B66" s="6"/>
      <c r="C66" s="13" t="s">
        <v>112</v>
      </c>
      <c r="D66" s="12"/>
      <c r="E66" s="9" t="s">
        <v>211</v>
      </c>
      <c r="F66" s="19">
        <f>INDEX(SortChars,MATCH(G66,Releases,))</f>
        <v>99</v>
      </c>
      <c r="G66" s="15" t="s">
        <v>75</v>
      </c>
      <c r="H66" s="12" t="s">
        <v>191</v>
      </c>
      <c r="I66" s="12"/>
      <c r="J66" s="12"/>
      <c r="K66" s="12"/>
      <c r="L66" s="12"/>
      <c r="M66" s="28"/>
      <c r="N66" s="11" t="s">
        <v>93</v>
      </c>
    </row>
    <row r="67" spans="1:14" ht="25.5">
      <c r="A67" s="12" t="s">
        <v>68</v>
      </c>
      <c r="B67" s="6"/>
      <c r="C67" s="13" t="s">
        <v>112</v>
      </c>
      <c r="D67" s="12"/>
      <c r="E67" s="9" t="s">
        <v>206</v>
      </c>
      <c r="F67" s="19">
        <f>INDEX(SortChars,MATCH(G67,Releases,))</f>
        <v>99</v>
      </c>
      <c r="G67" s="15" t="s">
        <v>75</v>
      </c>
      <c r="H67" s="12" t="s">
        <v>191</v>
      </c>
      <c r="I67" s="12"/>
      <c r="J67" s="12"/>
      <c r="K67" s="12"/>
      <c r="L67" s="12"/>
      <c r="M67" s="28"/>
      <c r="N67" s="11" t="s">
        <v>93</v>
      </c>
    </row>
    <row r="68" spans="1:14" ht="38.25">
      <c r="A68" s="12" t="s">
        <v>68</v>
      </c>
      <c r="B68" s="6"/>
      <c r="C68" s="13" t="s">
        <v>112</v>
      </c>
      <c r="D68" s="12"/>
      <c r="E68" s="9" t="s">
        <v>207</v>
      </c>
      <c r="F68" s="19">
        <f>INDEX(SortChars,MATCH(G68,Releases,))</f>
        <v>99</v>
      </c>
      <c r="G68" s="15" t="s">
        <v>75</v>
      </c>
      <c r="H68" s="12" t="s">
        <v>191</v>
      </c>
      <c r="I68" s="12"/>
      <c r="J68" s="12"/>
      <c r="K68" s="12"/>
      <c r="L68" s="12"/>
      <c r="M68" s="28"/>
      <c r="N68" s="11" t="s">
        <v>93</v>
      </c>
    </row>
    <row r="69" spans="1:14" ht="25.5">
      <c r="A69" s="12" t="s">
        <v>68</v>
      </c>
      <c r="B69" s="6"/>
      <c r="C69" s="13" t="s">
        <v>112</v>
      </c>
      <c r="D69" s="12"/>
      <c r="E69" s="9" t="s">
        <v>210</v>
      </c>
      <c r="F69" s="19">
        <f>INDEX(SortChars,MATCH(G69,Releases,))</f>
        <v>99</v>
      </c>
      <c r="G69" s="15" t="s">
        <v>75</v>
      </c>
      <c r="H69" s="12" t="s">
        <v>191</v>
      </c>
      <c r="I69" s="12"/>
      <c r="J69" s="12"/>
      <c r="K69" s="12"/>
      <c r="L69" s="12"/>
      <c r="M69" s="28"/>
      <c r="N69" s="11" t="s">
        <v>93</v>
      </c>
    </row>
    <row r="70" spans="1:14" ht="48">
      <c r="A70" s="12" t="s">
        <v>68</v>
      </c>
      <c r="B70" s="6"/>
      <c r="C70" s="13" t="s">
        <v>112</v>
      </c>
      <c r="D70" s="12"/>
      <c r="E70" s="9" t="s">
        <v>96</v>
      </c>
      <c r="F70" s="19">
        <f>INDEX(SortChars,MATCH(G70,Releases,))</f>
        <v>99</v>
      </c>
      <c r="G70" s="15" t="s">
        <v>75</v>
      </c>
      <c r="H70" s="12" t="s">
        <v>108</v>
      </c>
      <c r="I70" s="12"/>
      <c r="J70" s="12"/>
      <c r="K70" s="12"/>
      <c r="L70" s="10" t="s">
        <v>118</v>
      </c>
      <c r="M70" s="28"/>
      <c r="N70" s="11" t="s">
        <v>103</v>
      </c>
    </row>
    <row r="71" spans="1:14" ht="38.25">
      <c r="A71" s="12" t="s">
        <v>68</v>
      </c>
      <c r="B71" s="6"/>
      <c r="C71" s="13" t="s">
        <v>112</v>
      </c>
      <c r="D71" s="12"/>
      <c r="E71" s="9" t="s">
        <v>209</v>
      </c>
      <c r="F71" s="19">
        <f>INDEX(SortChars,MATCH(G71,Releases,))</f>
        <v>99</v>
      </c>
      <c r="G71" s="15" t="s">
        <v>75</v>
      </c>
      <c r="H71" s="12" t="s">
        <v>191</v>
      </c>
      <c r="I71" s="12"/>
      <c r="J71" s="12"/>
      <c r="K71" s="12"/>
      <c r="L71" s="12"/>
      <c r="M71" s="28"/>
      <c r="N71" s="11" t="s">
        <v>93</v>
      </c>
    </row>
    <row r="72" spans="1:14" ht="72">
      <c r="A72" s="12" t="s">
        <v>68</v>
      </c>
      <c r="B72" s="6"/>
      <c r="C72" s="13" t="s">
        <v>112</v>
      </c>
      <c r="D72" s="12"/>
      <c r="E72" s="9" t="s">
        <v>195</v>
      </c>
      <c r="F72" s="19">
        <f>INDEX(SortChars,MATCH(G72,Releases,))</f>
        <v>99</v>
      </c>
      <c r="G72" s="15" t="s">
        <v>75</v>
      </c>
      <c r="H72" s="12" t="s">
        <v>190</v>
      </c>
      <c r="I72" s="12"/>
      <c r="J72" s="12"/>
      <c r="K72" s="12"/>
      <c r="L72" s="12" t="s">
        <v>201</v>
      </c>
      <c r="M72" s="28"/>
      <c r="N72" s="11" t="s">
        <v>199</v>
      </c>
    </row>
    <row r="73" spans="1:14" ht="89.25">
      <c r="A73" s="12" t="s">
        <v>68</v>
      </c>
      <c r="B73" s="6"/>
      <c r="C73" s="13" t="s">
        <v>112</v>
      </c>
      <c r="D73" s="12"/>
      <c r="E73" s="9" t="s">
        <v>238</v>
      </c>
      <c r="F73" s="19">
        <f>INDEX(SortChars,MATCH(G73,Releases,))</f>
        <v>99</v>
      </c>
      <c r="G73" s="15" t="s">
        <v>75</v>
      </c>
      <c r="H73" s="12" t="s">
        <v>191</v>
      </c>
      <c r="I73" s="12"/>
      <c r="J73" s="12"/>
      <c r="K73" s="12"/>
      <c r="L73" s="12"/>
      <c r="M73" s="28"/>
      <c r="N73" s="11" t="s">
        <v>93</v>
      </c>
    </row>
    <row r="74" spans="1:14" ht="25.5">
      <c r="A74" s="12" t="s">
        <v>68</v>
      </c>
      <c r="B74" s="6"/>
      <c r="C74" s="13" t="s">
        <v>112</v>
      </c>
      <c r="D74" s="12"/>
      <c r="E74" s="9" t="s">
        <v>204</v>
      </c>
      <c r="F74" s="19">
        <f>INDEX(SortChars,MATCH(G74,Releases,))</f>
        <v>99</v>
      </c>
      <c r="G74" s="15" t="s">
        <v>75</v>
      </c>
      <c r="H74" s="12" t="s">
        <v>191</v>
      </c>
      <c r="I74" s="12"/>
      <c r="J74" s="12"/>
      <c r="K74" s="12"/>
      <c r="L74" s="12"/>
      <c r="M74" s="28"/>
      <c r="N74" s="11" t="s">
        <v>93</v>
      </c>
    </row>
    <row r="75" spans="1:14" ht="25.5">
      <c r="A75" s="12" t="s">
        <v>68</v>
      </c>
      <c r="B75" s="6"/>
      <c r="C75" s="13" t="s">
        <v>112</v>
      </c>
      <c r="D75" s="12"/>
      <c r="E75" s="9" t="s">
        <v>208</v>
      </c>
      <c r="F75" s="19">
        <f>INDEX(SortChars,MATCH(G75,Releases,))</f>
        <v>99</v>
      </c>
      <c r="G75" s="15" t="s">
        <v>75</v>
      </c>
      <c r="H75" s="12" t="s">
        <v>191</v>
      </c>
      <c r="I75" s="12"/>
      <c r="J75" s="12"/>
      <c r="K75" s="12"/>
      <c r="L75" s="12"/>
      <c r="M75" s="28"/>
      <c r="N75" s="11" t="s">
        <v>93</v>
      </c>
    </row>
  </sheetData>
  <sheetProtection/>
  <autoFilter ref="A1:N75">
    <sortState ref="A2:N75">
      <sortCondition sortBy="value" ref="A2:A75"/>
      <sortCondition sortBy="value" ref="B2:B75"/>
      <sortCondition sortBy="value" ref="F2:F75"/>
      <sortCondition sortBy="value" ref="C2:C75"/>
      <sortCondition sortBy="value" ref="D2:D75"/>
      <sortCondition sortBy="value" ref="E2:E75"/>
    </sortState>
  </autoFilter>
  <dataValidations count="1">
    <dataValidation type="list" allowBlank="1" showInputMessage="1" showErrorMessage="1" sqref="G2:G75">
      <formula1>'Lookup Tables'!$A3:$A14</formula1>
    </dataValidation>
  </dataValidations>
  <printOptions horizontalCentered="1"/>
  <pageMargins left="0.2" right="0.2" top="0.75" bottom="0.75" header="0.3" footer="0.3"/>
  <pageSetup fitToHeight="0" fitToWidth="1" horizontalDpi="600" verticalDpi="600" orientation="landscape" paperSize="5" scale="76" r:id="rId1"/>
  <headerFooter>
    <oddHeader>&amp;C&amp;"-,Bold"&amp;14 2011 Deferred Defects and Other Requests</oddHeader>
    <oddFooter>&amp;L&amp;F&amp;R&amp;D</oddFooter>
  </headerFooter>
</worksheet>
</file>

<file path=xl/worksheets/sheet2.xml><?xml version="1.0" encoding="utf-8"?>
<worksheet xmlns="http://schemas.openxmlformats.org/spreadsheetml/2006/main" xmlns:r="http://schemas.openxmlformats.org/officeDocument/2006/relationships">
  <sheetPr>
    <tabColor theme="9" tint="0.5999900102615356"/>
  </sheetPr>
  <dimension ref="A1:D13"/>
  <sheetViews>
    <sheetView zoomScalePageLayoutView="0" workbookViewId="0" topLeftCell="A1">
      <selection activeCell="C13" sqref="C13"/>
    </sheetView>
  </sheetViews>
  <sheetFormatPr defaultColWidth="9.140625" defaultRowHeight="15"/>
  <cols>
    <col min="1" max="1" width="26.28125" style="0" customWidth="1"/>
    <col min="2" max="2" width="14.8515625" style="0" bestFit="1" customWidth="1"/>
    <col min="3" max="3" width="48.421875" style="0" customWidth="1"/>
  </cols>
  <sheetData>
    <row r="1" spans="1:4" ht="30">
      <c r="A1" s="16" t="s">
        <v>188</v>
      </c>
      <c r="B1" s="20" t="s">
        <v>71</v>
      </c>
      <c r="C1" s="16" t="s">
        <v>3</v>
      </c>
      <c r="D1" s="16" t="s">
        <v>187</v>
      </c>
    </row>
    <row r="2" spans="1:4" ht="15">
      <c r="A2" s="17" t="s">
        <v>231</v>
      </c>
      <c r="B2" s="21" t="s">
        <v>72</v>
      </c>
      <c r="C2" s="22" t="s">
        <v>219</v>
      </c>
      <c r="D2" s="23">
        <v>1</v>
      </c>
    </row>
    <row r="3" spans="1:4" ht="15">
      <c r="A3" s="17" t="s">
        <v>232</v>
      </c>
      <c r="B3" s="21" t="s">
        <v>73</v>
      </c>
      <c r="C3" s="22" t="s">
        <v>220</v>
      </c>
      <c r="D3" s="23">
        <v>2</v>
      </c>
    </row>
    <row r="4" spans="1:4" ht="15">
      <c r="A4" s="17" t="s">
        <v>233</v>
      </c>
      <c r="B4" s="24" t="s">
        <v>74</v>
      </c>
      <c r="C4" s="22" t="s">
        <v>221</v>
      </c>
      <c r="D4" s="23">
        <v>3</v>
      </c>
    </row>
    <row r="5" spans="1:4" s="18" customFormat="1" ht="15">
      <c r="A5" s="17" t="s">
        <v>234</v>
      </c>
      <c r="B5" s="21" t="s">
        <v>178</v>
      </c>
      <c r="C5" s="22" t="s">
        <v>222</v>
      </c>
      <c r="D5" s="23">
        <v>4</v>
      </c>
    </row>
    <row r="6" spans="1:4" s="18" customFormat="1" ht="15">
      <c r="A6" s="17" t="s">
        <v>235</v>
      </c>
      <c r="B6" s="24" t="s">
        <v>179</v>
      </c>
      <c r="C6" s="22" t="s">
        <v>223</v>
      </c>
      <c r="D6" s="23">
        <v>5</v>
      </c>
    </row>
    <row r="7" spans="1:4" s="18" customFormat="1" ht="15">
      <c r="A7" s="17" t="s">
        <v>236</v>
      </c>
      <c r="B7" s="24" t="s">
        <v>180</v>
      </c>
      <c r="C7" s="22" t="s">
        <v>224</v>
      </c>
      <c r="D7" s="23">
        <v>6</v>
      </c>
    </row>
    <row r="8" spans="1:4" s="18" customFormat="1" ht="15">
      <c r="A8" s="17" t="s">
        <v>237</v>
      </c>
      <c r="B8" s="24" t="s">
        <v>181</v>
      </c>
      <c r="C8" s="22" t="s">
        <v>225</v>
      </c>
      <c r="D8" s="23">
        <v>7</v>
      </c>
    </row>
    <row r="9" spans="1:4" ht="15">
      <c r="A9" s="17" t="s">
        <v>76</v>
      </c>
      <c r="B9" s="24">
        <v>2012</v>
      </c>
      <c r="C9" s="22" t="s">
        <v>77</v>
      </c>
      <c r="D9" s="23">
        <v>9</v>
      </c>
    </row>
    <row r="10" spans="1:4" ht="15">
      <c r="A10" s="17" t="s">
        <v>29</v>
      </c>
      <c r="B10" s="17" t="s">
        <v>75</v>
      </c>
      <c r="C10" s="25" t="s">
        <v>182</v>
      </c>
      <c r="D10" s="23">
        <v>10</v>
      </c>
    </row>
    <row r="11" spans="1:4" ht="15">
      <c r="A11" s="17" t="s">
        <v>130</v>
      </c>
      <c r="B11" s="17" t="s">
        <v>131</v>
      </c>
      <c r="C11" s="25" t="s">
        <v>132</v>
      </c>
      <c r="D11" s="23">
        <v>8</v>
      </c>
    </row>
    <row r="12" spans="1:4" s="18" customFormat="1" ht="15">
      <c r="A12" s="17" t="s">
        <v>4</v>
      </c>
      <c r="B12" s="17" t="s">
        <v>4</v>
      </c>
      <c r="C12" s="25" t="s">
        <v>239</v>
      </c>
      <c r="D12" s="23">
        <v>11</v>
      </c>
    </row>
    <row r="13" spans="1:4" s="18" customFormat="1" ht="15">
      <c r="A13" s="17" t="s">
        <v>75</v>
      </c>
      <c r="B13" s="17"/>
      <c r="C13" s="25" t="s">
        <v>189</v>
      </c>
      <c r="D13" s="23">
        <v>99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tanderson</dc:creator>
  <cp:keywords/>
  <dc:description/>
  <cp:lastModifiedBy>balbracht</cp:lastModifiedBy>
  <cp:lastPrinted>2010-11-17T22:50:22Z</cp:lastPrinted>
  <dcterms:created xsi:type="dcterms:W3CDTF">2010-08-02T17:39:07Z</dcterms:created>
  <dcterms:modified xsi:type="dcterms:W3CDTF">2010-12-06T23:13:47Z</dcterms:modified>
  <cp:category/>
  <cp:version/>
  <cp:contentType/>
  <cp:contentStatus/>
</cp:coreProperties>
</file>