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270" windowWidth="38010" windowHeight="11745" tabRatio="823" activeTab="3"/>
  </bookViews>
  <sheets>
    <sheet name="Sheet4" sheetId="5" r:id="rId1"/>
    <sheet name="AABP Calculator" sheetId="8" r:id="rId2"/>
    <sheet name="Overgeneration" sheetId="6" r:id="rId3"/>
    <sheet name="Undergeneration" sheetId="7" r:id="rId4"/>
  </sheets>
  <calcPr calcId="125725"/>
</workbook>
</file>

<file path=xl/calcChain.xml><?xml version="1.0" encoding="utf-8"?>
<calcChain xmlns="http://schemas.openxmlformats.org/spreadsheetml/2006/main">
  <c r="F9" i="8"/>
  <c r="E7"/>
  <c r="F7" s="1"/>
  <c r="E6"/>
  <c r="F6" s="1"/>
  <c r="E5"/>
  <c r="F5" s="1"/>
  <c r="E4"/>
  <c r="F4" s="1"/>
  <c r="H27" i="7"/>
  <c r="H26"/>
  <c r="G27"/>
  <c r="G26"/>
  <c r="H24"/>
  <c r="H23"/>
  <c r="G24"/>
  <c r="G23"/>
  <c r="H21"/>
  <c r="H20"/>
  <c r="G21"/>
  <c r="G20"/>
  <c r="H18"/>
  <c r="H17"/>
  <c r="G18"/>
  <c r="G17"/>
  <c r="H15"/>
  <c r="G15"/>
  <c r="H14"/>
  <c r="G14"/>
  <c r="H27" i="6"/>
  <c r="H26"/>
  <c r="G27"/>
  <c r="G26"/>
  <c r="H24"/>
  <c r="H23"/>
  <c r="G24"/>
  <c r="G23"/>
  <c r="H21"/>
  <c r="H20"/>
  <c r="H18"/>
  <c r="H17"/>
  <c r="G21"/>
  <c r="G20"/>
  <c r="G18"/>
  <c r="G17"/>
  <c r="H14"/>
  <c r="H15"/>
  <c r="G15"/>
  <c r="G14"/>
  <c r="CX37" i="5"/>
  <c r="CW37"/>
  <c r="CV37"/>
  <c r="CU37"/>
  <c r="CT37"/>
  <c r="CS37"/>
  <c r="CR37"/>
  <c r="CQ37"/>
  <c r="CP37"/>
  <c r="CO37"/>
  <c r="CN37"/>
  <c r="CM37"/>
  <c r="CL37"/>
  <c r="CK37"/>
  <c r="CJ37"/>
  <c r="CI37"/>
  <c r="CH37"/>
  <c r="CG37"/>
  <c r="CF37"/>
  <c r="CE37"/>
  <c r="CD37"/>
  <c r="CC37"/>
  <c r="CB37"/>
  <c r="CA37"/>
  <c r="BZ37"/>
  <c r="BY37"/>
  <c r="BX37"/>
  <c r="BW37"/>
  <c r="BV37"/>
  <c r="BU37"/>
  <c r="BT37"/>
  <c r="BS37"/>
  <c r="BR37"/>
  <c r="BQ37"/>
  <c r="BP37"/>
  <c r="BO37"/>
  <c r="BN37"/>
  <c r="BM37"/>
  <c r="BL37"/>
  <c r="BK37"/>
  <c r="BJ37"/>
  <c r="BI37"/>
  <c r="BH37"/>
  <c r="BG37"/>
  <c r="BF37"/>
  <c r="BE37"/>
  <c r="BD37"/>
  <c r="BC37"/>
  <c r="BB37"/>
  <c r="BA37"/>
  <c r="AZ37"/>
  <c r="AY37"/>
  <c r="AX37"/>
  <c r="AW37"/>
  <c r="AV37"/>
  <c r="AU37"/>
  <c r="AT37"/>
  <c r="AS37"/>
  <c r="AR37"/>
  <c r="AQ37"/>
  <c r="AP37"/>
  <c r="AO37"/>
  <c r="AN37"/>
  <c r="AM37"/>
  <c r="AL37"/>
  <c r="AK37"/>
  <c r="AJ37"/>
  <c r="AI37"/>
  <c r="AH3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CX36"/>
  <c r="CW36"/>
  <c r="CV36"/>
  <c r="CU36"/>
  <c r="CT36"/>
  <c r="CS36"/>
  <c r="CR36"/>
  <c r="CQ36"/>
  <c r="CP36"/>
  <c r="CO36"/>
  <c r="CN36"/>
  <c r="CM36"/>
  <c r="CL36"/>
  <c r="CK36"/>
  <c r="CJ36"/>
  <c r="CI36"/>
  <c r="CH36"/>
  <c r="CG36"/>
  <c r="CF36"/>
  <c r="CE36"/>
  <c r="CD36"/>
  <c r="CC36"/>
  <c r="CB36"/>
  <c r="CA36"/>
  <c r="BZ36"/>
  <c r="BY36"/>
  <c r="BX36"/>
  <c r="BW36"/>
  <c r="BV36"/>
  <c r="BU36"/>
  <c r="BT36"/>
  <c r="BS36"/>
  <c r="BR36"/>
  <c r="BQ36"/>
  <c r="BP36"/>
  <c r="BO36"/>
  <c r="BN36"/>
  <c r="BM36"/>
  <c r="BL36"/>
  <c r="BK36"/>
  <c r="BJ36"/>
  <c r="BI36"/>
  <c r="BH36"/>
  <c r="BG36"/>
  <c r="BF36"/>
  <c r="BE36"/>
  <c r="BD36"/>
  <c r="BC36"/>
  <c r="BB36"/>
  <c r="BA36"/>
  <c r="AZ36"/>
  <c r="AY36"/>
  <c r="AX36"/>
  <c r="AW36"/>
  <c r="AV36"/>
  <c r="AU36"/>
  <c r="AT36"/>
  <c r="AS36"/>
  <c r="AR36"/>
  <c r="AQ36"/>
  <c r="AP36"/>
  <c r="AO36"/>
  <c r="AN36"/>
  <c r="AM36"/>
  <c r="AL36"/>
  <c r="AK36"/>
  <c r="AJ36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7"/>
  <c r="G36"/>
  <c r="CX31"/>
  <c r="CW31"/>
  <c r="CV31"/>
  <c r="CU31"/>
  <c r="CT31"/>
  <c r="CS31"/>
  <c r="CR31"/>
  <c r="CQ31"/>
  <c r="CP31"/>
  <c r="CO31"/>
  <c r="CN31"/>
  <c r="CM31"/>
  <c r="CL31"/>
  <c r="CK31"/>
  <c r="CJ31"/>
  <c r="CI31"/>
  <c r="CH31"/>
  <c r="CG31"/>
  <c r="CF31"/>
  <c r="CE31"/>
  <c r="CD31"/>
  <c r="CC31"/>
  <c r="CB31"/>
  <c r="CA31"/>
  <c r="BZ31"/>
  <c r="BY31"/>
  <c r="BX31"/>
  <c r="BW31"/>
  <c r="BV31"/>
  <c r="BU31"/>
  <c r="BT31"/>
  <c r="BS31"/>
  <c r="BR31"/>
  <c r="BQ31"/>
  <c r="BP31"/>
  <c r="BO31"/>
  <c r="BN31"/>
  <c r="BM31"/>
  <c r="BL31"/>
  <c r="BK31"/>
  <c r="BJ31"/>
  <c r="BI31"/>
  <c r="BH31"/>
  <c r="BG31"/>
  <c r="BF31"/>
  <c r="BE31"/>
  <c r="BD31"/>
  <c r="BC31"/>
  <c r="BB31"/>
  <c r="BA31"/>
  <c r="AZ31"/>
  <c r="AY31"/>
  <c r="AX31"/>
  <c r="AW31"/>
  <c r="AV31"/>
  <c r="AU31"/>
  <c r="AT31"/>
  <c r="AS31"/>
  <c r="AR31"/>
  <c r="AQ31"/>
  <c r="AP31"/>
  <c r="AO31"/>
  <c r="AN31"/>
  <c r="AM31"/>
  <c r="AL31"/>
  <c r="AK31"/>
  <c r="AJ31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CX30"/>
  <c r="CW30"/>
  <c r="CV30"/>
  <c r="CU30"/>
  <c r="CT30"/>
  <c r="CS30"/>
  <c r="CR30"/>
  <c r="CQ30"/>
  <c r="CP30"/>
  <c r="CO30"/>
  <c r="CN30"/>
  <c r="CM30"/>
  <c r="CL30"/>
  <c r="CK30"/>
  <c r="CJ30"/>
  <c r="CI30"/>
  <c r="CH30"/>
  <c r="CG30"/>
  <c r="CF30"/>
  <c r="CE30"/>
  <c r="CD30"/>
  <c r="CC30"/>
  <c r="CB30"/>
  <c r="CA30"/>
  <c r="BZ30"/>
  <c r="BY30"/>
  <c r="BX30"/>
  <c r="BW30"/>
  <c r="BV30"/>
  <c r="BU30"/>
  <c r="BT30"/>
  <c r="BS30"/>
  <c r="BR30"/>
  <c r="BQ30"/>
  <c r="BP30"/>
  <c r="BO30"/>
  <c r="BN30"/>
  <c r="BM30"/>
  <c r="BL30"/>
  <c r="BK30"/>
  <c r="BJ30"/>
  <c r="BI30"/>
  <c r="BH30"/>
  <c r="BG30"/>
  <c r="BF30"/>
  <c r="BE30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1"/>
  <c r="G30"/>
  <c r="CX33"/>
  <c r="CW33"/>
  <c r="CV33"/>
  <c r="CU33"/>
  <c r="CT33"/>
  <c r="CS33"/>
  <c r="CR33"/>
  <c r="CQ33"/>
  <c r="CP33"/>
  <c r="CO33"/>
  <c r="CN33"/>
  <c r="CM33"/>
  <c r="CL33"/>
  <c r="CK33"/>
  <c r="CJ33"/>
  <c r="CI33"/>
  <c r="CH33"/>
  <c r="CG33"/>
  <c r="CF33"/>
  <c r="CE33"/>
  <c r="CD33"/>
  <c r="CC33"/>
  <c r="CB33"/>
  <c r="CA33"/>
  <c r="BZ33"/>
  <c r="BY33"/>
  <c r="BX33"/>
  <c r="BW33"/>
  <c r="BV33"/>
  <c r="BU33"/>
  <c r="BT33"/>
  <c r="BS33"/>
  <c r="BR33"/>
  <c r="BQ33"/>
  <c r="BP33"/>
  <c r="BO33"/>
  <c r="BN33"/>
  <c r="BM33"/>
  <c r="BL33"/>
  <c r="BK33"/>
  <c r="BJ33"/>
  <c r="BI33"/>
  <c r="BH33"/>
  <c r="BG33"/>
  <c r="BF33"/>
  <c r="BE33"/>
  <c r="BD33"/>
  <c r="BC33"/>
  <c r="BB33"/>
  <c r="BA33"/>
  <c r="AZ33"/>
  <c r="AY33"/>
  <c r="AX33"/>
  <c r="AW33"/>
  <c r="AV33"/>
  <c r="AU33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CX32"/>
  <c r="CW32"/>
  <c r="CV32"/>
  <c r="CU32"/>
  <c r="CT32"/>
  <c r="CS32"/>
  <c r="CR32"/>
  <c r="CQ32"/>
  <c r="CP32"/>
  <c r="CO32"/>
  <c r="CN32"/>
  <c r="CM32"/>
  <c r="CL32"/>
  <c r="CK32"/>
  <c r="CJ32"/>
  <c r="CI32"/>
  <c r="CH32"/>
  <c r="CG32"/>
  <c r="CF32"/>
  <c r="CE32"/>
  <c r="CD32"/>
  <c r="CC32"/>
  <c r="CB32"/>
  <c r="CA32"/>
  <c r="BZ32"/>
  <c r="BY32"/>
  <c r="BX32"/>
  <c r="BW32"/>
  <c r="BV32"/>
  <c r="BU32"/>
  <c r="BT32"/>
  <c r="BS32"/>
  <c r="BR32"/>
  <c r="BQ32"/>
  <c r="BP32"/>
  <c r="BO32"/>
  <c r="BN32"/>
  <c r="BM32"/>
  <c r="BL32"/>
  <c r="BK32"/>
  <c r="BJ32"/>
  <c r="BI32"/>
  <c r="BH32"/>
  <c r="BG32"/>
  <c r="BF32"/>
  <c r="BE32"/>
  <c r="BD32"/>
  <c r="BC32"/>
  <c r="BB32"/>
  <c r="BA32"/>
  <c r="AZ32"/>
  <c r="AY32"/>
  <c r="AX32"/>
  <c r="AW32"/>
  <c r="AV32"/>
  <c r="AU32"/>
  <c r="AT32"/>
  <c r="AS32"/>
  <c r="AR32"/>
  <c r="AQ32"/>
  <c r="AP32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3"/>
  <c r="G32"/>
  <c r="C28"/>
  <c r="C27"/>
  <c r="CX28"/>
  <c r="CW28"/>
  <c r="CV28"/>
  <c r="CU28"/>
  <c r="CT28"/>
  <c r="CS28"/>
  <c r="CR28"/>
  <c r="CQ28"/>
  <c r="CP28"/>
  <c r="CO28"/>
  <c r="CN28"/>
  <c r="CM28"/>
  <c r="CL28"/>
  <c r="CK28"/>
  <c r="CJ28"/>
  <c r="CI28"/>
  <c r="CH28"/>
  <c r="CG28"/>
  <c r="CF28"/>
  <c r="CE28"/>
  <c r="CD28"/>
  <c r="CC28"/>
  <c r="CB28"/>
  <c r="CA28"/>
  <c r="BZ28"/>
  <c r="BY28"/>
  <c r="BX28"/>
  <c r="BW28"/>
  <c r="BV28"/>
  <c r="BU28"/>
  <c r="BT28"/>
  <c r="BS28"/>
  <c r="BR28"/>
  <c r="BQ28"/>
  <c r="BP28"/>
  <c r="BO28"/>
  <c r="BN28"/>
  <c r="BM28"/>
  <c r="BL28"/>
  <c r="BK28"/>
  <c r="BJ28"/>
  <c r="BI28"/>
  <c r="BH28"/>
  <c r="BG28"/>
  <c r="BF28"/>
  <c r="BE28"/>
  <c r="BD28"/>
  <c r="BC28"/>
  <c r="BB28"/>
  <c r="BA28"/>
  <c r="AZ28"/>
  <c r="AY28"/>
  <c r="AX28"/>
  <c r="AW28"/>
  <c r="AV28"/>
  <c r="AU28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CX27"/>
  <c r="CW27"/>
  <c r="CV27"/>
  <c r="CU27"/>
  <c r="CT27"/>
  <c r="CS27"/>
  <c r="CR27"/>
  <c r="CQ27"/>
  <c r="CP27"/>
  <c r="CO27"/>
  <c r="CN27"/>
  <c r="CM27"/>
  <c r="CL27"/>
  <c r="CK27"/>
  <c r="CJ27"/>
  <c r="CI27"/>
  <c r="CH27"/>
  <c r="CG27"/>
  <c r="CF27"/>
  <c r="CE27"/>
  <c r="CD27"/>
  <c r="CC27"/>
  <c r="CB27"/>
  <c r="CA27"/>
  <c r="BZ27"/>
  <c r="BY27"/>
  <c r="BX27"/>
  <c r="BW27"/>
  <c r="BV27"/>
  <c r="BU27"/>
  <c r="BT27"/>
  <c r="BS27"/>
  <c r="BR27"/>
  <c r="BQ27"/>
  <c r="BP27"/>
  <c r="BO27"/>
  <c r="BN27"/>
  <c r="BM27"/>
  <c r="BL27"/>
  <c r="BK27"/>
  <c r="BJ27"/>
  <c r="BI27"/>
  <c r="BH27"/>
  <c r="BG27"/>
  <c r="BF27"/>
  <c r="BE27"/>
  <c r="BD27"/>
  <c r="BC27"/>
  <c r="BB27"/>
  <c r="BA27"/>
  <c r="AZ27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AF27"/>
  <c r="AE27"/>
  <c r="AD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8"/>
  <c r="G27"/>
  <c r="CX25"/>
  <c r="CW25"/>
  <c r="CV25"/>
  <c r="CU25"/>
  <c r="CT25"/>
  <c r="CS25"/>
  <c r="CR25"/>
  <c r="CQ25"/>
  <c r="CP25"/>
  <c r="CO25"/>
  <c r="CN25"/>
  <c r="CM25"/>
  <c r="CL25"/>
  <c r="CK25"/>
  <c r="CJ25"/>
  <c r="CI25"/>
  <c r="CH25"/>
  <c r="CG25"/>
  <c r="CF25"/>
  <c r="CE25"/>
  <c r="CD25"/>
  <c r="CC25"/>
  <c r="CB25"/>
  <c r="CA25"/>
  <c r="BZ25"/>
  <c r="BY25"/>
  <c r="BX25"/>
  <c r="BW25"/>
  <c r="BV25"/>
  <c r="BU25"/>
  <c r="BT25"/>
  <c r="BS25"/>
  <c r="BR25"/>
  <c r="BQ25"/>
  <c r="BP25"/>
  <c r="BO25"/>
  <c r="BN25"/>
  <c r="BM25"/>
  <c r="BL25"/>
  <c r="BK25"/>
  <c r="BJ25"/>
  <c r="BI25"/>
  <c r="BH25"/>
  <c r="BG25"/>
  <c r="BF25"/>
  <c r="BE25"/>
  <c r="BD25"/>
  <c r="BC25"/>
  <c r="BB25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5"/>
  <c r="G24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CX21"/>
  <c r="CW21"/>
  <c r="CV21"/>
  <c r="CU21"/>
  <c r="CT21"/>
  <c r="CS21"/>
  <c r="CR21"/>
  <c r="CQ21"/>
  <c r="CP21"/>
  <c r="CO21"/>
  <c r="CN21"/>
  <c r="CM21"/>
  <c r="CL21"/>
  <c r="CK21"/>
  <c r="CJ21"/>
  <c r="CI21"/>
  <c r="CH21"/>
  <c r="CG21"/>
  <c r="CF21"/>
  <c r="CE21"/>
  <c r="CD21"/>
  <c r="CC21"/>
  <c r="CB21"/>
  <c r="CA21"/>
  <c r="BZ21"/>
  <c r="BY21"/>
  <c r="BX21"/>
  <c r="BW21"/>
  <c r="BV21"/>
  <c r="BU21"/>
  <c r="BT21"/>
  <c r="BS21"/>
  <c r="BR21"/>
  <c r="BQ21"/>
  <c r="BP21"/>
  <c r="BO21"/>
  <c r="BN21"/>
  <c r="BM21"/>
  <c r="BL21"/>
  <c r="BK21"/>
  <c r="BJ21"/>
  <c r="BI21"/>
  <c r="BH21"/>
  <c r="BG21"/>
  <c r="BF21"/>
  <c r="BE21"/>
  <c r="BD21"/>
  <c r="BC21"/>
  <c r="BB21"/>
  <c r="BA21"/>
  <c r="AZ21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2"/>
  <c r="G21"/>
  <c r="CX20"/>
  <c r="CW20"/>
  <c r="CV20"/>
  <c r="CU20"/>
  <c r="CT20"/>
  <c r="CS20"/>
  <c r="CR20"/>
  <c r="CQ20"/>
  <c r="CP20"/>
  <c r="CO20"/>
  <c r="CN20"/>
  <c r="CM20"/>
  <c r="CL20"/>
  <c r="CK20"/>
  <c r="CJ20"/>
  <c r="CI20"/>
  <c r="CH20"/>
  <c r="CG20"/>
  <c r="CF20"/>
  <c r="CE20"/>
  <c r="CD20"/>
  <c r="CC20"/>
  <c r="CB20"/>
  <c r="CA20"/>
  <c r="BZ20"/>
  <c r="BY20"/>
  <c r="BX20"/>
  <c r="BW20"/>
  <c r="BV20"/>
  <c r="BU20"/>
  <c r="BT20"/>
  <c r="BS20"/>
  <c r="BR20"/>
  <c r="BQ20"/>
  <c r="BP20"/>
  <c r="BO20"/>
  <c r="BN20"/>
  <c r="BM20"/>
  <c r="BL20"/>
  <c r="BK20"/>
  <c r="BJ20"/>
  <c r="BI20"/>
  <c r="BH20"/>
  <c r="BG20"/>
  <c r="BF20"/>
  <c r="BE20"/>
  <c r="BD20"/>
  <c r="BC20"/>
  <c r="BB20"/>
  <c r="BA20"/>
  <c r="AZ20"/>
  <c r="AY20"/>
  <c r="AX20"/>
  <c r="AW20"/>
  <c r="AV20"/>
  <c r="AU20"/>
  <c r="AT20"/>
  <c r="AS20"/>
  <c r="AR20"/>
  <c r="AQ20"/>
  <c r="AP20"/>
  <c r="AO20"/>
  <c r="AN20"/>
  <c r="AM20"/>
  <c r="AL20"/>
  <c r="AK20"/>
  <c r="AJ20"/>
  <c r="AI20"/>
  <c r="AH20"/>
  <c r="AG20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CX19"/>
  <c r="CW19"/>
  <c r="CV19"/>
  <c r="CU19"/>
  <c r="CT19"/>
  <c r="CS19"/>
  <c r="CR19"/>
  <c r="CQ19"/>
  <c r="CP19"/>
  <c r="CO19"/>
  <c r="CN19"/>
  <c r="CM19"/>
  <c r="CL19"/>
  <c r="CK19"/>
  <c r="CJ19"/>
  <c r="CI19"/>
  <c r="CH19"/>
  <c r="CG19"/>
  <c r="CF19"/>
  <c r="CE19"/>
  <c r="CD19"/>
  <c r="CC19"/>
  <c r="CB19"/>
  <c r="CA19"/>
  <c r="BZ19"/>
  <c r="BY19"/>
  <c r="BX19"/>
  <c r="BW19"/>
  <c r="BV19"/>
  <c r="BU19"/>
  <c r="BT19"/>
  <c r="BS19"/>
  <c r="BR19"/>
  <c r="BQ19"/>
  <c r="BP19"/>
  <c r="BO19"/>
  <c r="BN19"/>
  <c r="BM19"/>
  <c r="BL19"/>
  <c r="BK19"/>
  <c r="BJ19"/>
  <c r="BI19"/>
  <c r="BH19"/>
  <c r="BG19"/>
  <c r="BF19"/>
  <c r="BE19"/>
  <c r="BD19"/>
  <c r="BC19"/>
  <c r="BB19"/>
  <c r="BA19"/>
  <c r="AZ19"/>
  <c r="AY19"/>
  <c r="AX19"/>
  <c r="AW19"/>
  <c r="AV19"/>
  <c r="AU19"/>
  <c r="AT19"/>
  <c r="AS19"/>
  <c r="AR19"/>
  <c r="AQ19"/>
  <c r="AP19"/>
  <c r="AO19"/>
  <c r="AN19"/>
  <c r="AM19"/>
  <c r="AL19"/>
  <c r="AK19"/>
  <c r="AJ19"/>
  <c r="AI19"/>
  <c r="AH19"/>
  <c r="AG19"/>
  <c r="AF19"/>
  <c r="AE19"/>
  <c r="AD19"/>
  <c r="AC19"/>
  <c r="AC27" s="1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</calcChain>
</file>

<file path=xl/sharedStrings.xml><?xml version="1.0" encoding="utf-8"?>
<sst xmlns="http://schemas.openxmlformats.org/spreadsheetml/2006/main" count="223" uniqueCount="146">
  <si>
    <t>TOTAL</t>
  </si>
  <si>
    <t>MAXIMUM</t>
  </si>
  <si>
    <t>MINIMUM</t>
  </si>
  <si>
    <t>INTERVALCOUNT</t>
  </si>
  <si>
    <t>INT001</t>
  </si>
  <si>
    <t>INT002</t>
  </si>
  <si>
    <t>INT003</t>
  </si>
  <si>
    <t>INT004</t>
  </si>
  <si>
    <t>INT005</t>
  </si>
  <si>
    <t>INT006</t>
  </si>
  <si>
    <t>INT007</t>
  </si>
  <si>
    <t>INT008</t>
  </si>
  <si>
    <t>INT009</t>
  </si>
  <si>
    <t>INT010</t>
  </si>
  <si>
    <t>INT011</t>
  </si>
  <si>
    <t>INT012</t>
  </si>
  <si>
    <t>INT013</t>
  </si>
  <si>
    <t>INT014</t>
  </si>
  <si>
    <t>INT015</t>
  </si>
  <si>
    <t>INT016</t>
  </si>
  <si>
    <t>INT017</t>
  </si>
  <si>
    <t>INT018</t>
  </si>
  <si>
    <t>INT019</t>
  </si>
  <si>
    <t>INT020</t>
  </si>
  <si>
    <t>INT021</t>
  </si>
  <si>
    <t>INT022</t>
  </si>
  <si>
    <t>INT023</t>
  </si>
  <si>
    <t>INT024</t>
  </si>
  <si>
    <t>INT025</t>
  </si>
  <si>
    <t>INT026</t>
  </si>
  <si>
    <t>INT027</t>
  </si>
  <si>
    <t>INT028</t>
  </si>
  <si>
    <t>INT029</t>
  </si>
  <si>
    <t>INT030</t>
  </si>
  <si>
    <t>INT031</t>
  </si>
  <si>
    <t>INT032</t>
  </si>
  <si>
    <t>INT033</t>
  </si>
  <si>
    <t>INT034</t>
  </si>
  <si>
    <t>INT035</t>
  </si>
  <si>
    <t>INT036</t>
  </si>
  <si>
    <t>INT037</t>
  </si>
  <si>
    <t>INT038</t>
  </si>
  <si>
    <t>INT039</t>
  </si>
  <si>
    <t>INT040</t>
  </si>
  <si>
    <t>INT041</t>
  </si>
  <si>
    <t>INT042</t>
  </si>
  <si>
    <t>INT043</t>
  </si>
  <si>
    <t>INT044</t>
  </si>
  <si>
    <t>INT045</t>
  </si>
  <si>
    <t>INT046</t>
  </si>
  <si>
    <t>INT047</t>
  </si>
  <si>
    <t>INT048</t>
  </si>
  <si>
    <t>INT049</t>
  </si>
  <si>
    <t>INT050</t>
  </si>
  <si>
    <t>INT051</t>
  </si>
  <si>
    <t>INT052</t>
  </si>
  <si>
    <t>INT053</t>
  </si>
  <si>
    <t>INT054</t>
  </si>
  <si>
    <t>INT055</t>
  </si>
  <si>
    <t>INT056</t>
  </si>
  <si>
    <t>INT057</t>
  </si>
  <si>
    <t>INT058</t>
  </si>
  <si>
    <t>INT059</t>
  </si>
  <si>
    <t>INT060</t>
  </si>
  <si>
    <t>INT061</t>
  </si>
  <si>
    <t>INT062</t>
  </si>
  <si>
    <t>INT063</t>
  </si>
  <si>
    <t>INT064</t>
  </si>
  <si>
    <t>INT065</t>
  </si>
  <si>
    <t>INT066</t>
  </si>
  <si>
    <t>INT067</t>
  </si>
  <si>
    <t>INT068</t>
  </si>
  <si>
    <t>INT069</t>
  </si>
  <si>
    <t>INT070</t>
  </si>
  <si>
    <t>INT071</t>
  </si>
  <si>
    <t>INT072</t>
  </si>
  <si>
    <t>INT073</t>
  </si>
  <si>
    <t>INT074</t>
  </si>
  <si>
    <t>INT075</t>
  </si>
  <si>
    <t>INT076</t>
  </si>
  <si>
    <t>INT077</t>
  </si>
  <si>
    <t>INT078</t>
  </si>
  <si>
    <t>INT079</t>
  </si>
  <si>
    <t>INT080</t>
  </si>
  <si>
    <t>INT081</t>
  </si>
  <si>
    <t>INT082</t>
  </si>
  <si>
    <t>INT083</t>
  </si>
  <si>
    <t>INT084</t>
  </si>
  <si>
    <t>INT085</t>
  </si>
  <si>
    <t>INT086</t>
  </si>
  <si>
    <t>INT087</t>
  </si>
  <si>
    <t>INT088</t>
  </si>
  <si>
    <t>INT089</t>
  </si>
  <si>
    <t>INT090</t>
  </si>
  <si>
    <t>INT091</t>
  </si>
  <si>
    <t>INT092</t>
  </si>
  <si>
    <t>INT093</t>
  </si>
  <si>
    <t>INT094</t>
  </si>
  <si>
    <t>INT095</t>
  </si>
  <si>
    <t>INT096</t>
  </si>
  <si>
    <t>INT097</t>
  </si>
  <si>
    <t>INT098</t>
  </si>
  <si>
    <t>INT099</t>
  </si>
  <si>
    <t>INT100</t>
  </si>
  <si>
    <t>LSTIME</t>
  </si>
  <si>
    <t>RECORDER</t>
  </si>
  <si>
    <t>Description</t>
  </si>
  <si>
    <t>Settled Amount</t>
  </si>
  <si>
    <t>Over Generation</t>
  </si>
  <si>
    <t>Under Generation</t>
  </si>
  <si>
    <t>Band Width %</t>
  </si>
  <si>
    <t>Band Width MW</t>
  </si>
  <si>
    <t>Price</t>
  </si>
  <si>
    <t>RTSPP</t>
  </si>
  <si>
    <t>Deviation Qty</t>
  </si>
  <si>
    <t>Charge</t>
  </si>
  <si>
    <t>KP</t>
  </si>
  <si>
    <t>Coefficient for under-gen</t>
  </si>
  <si>
    <t>Step one- Price</t>
  </si>
  <si>
    <t>Max of %, or MW Bandwidth</t>
  </si>
  <si>
    <t>Deviation Settlement</t>
  </si>
  <si>
    <t>SCED</t>
  </si>
  <si>
    <t>TLMP sec</t>
  </si>
  <si>
    <t>BP for G (MW)</t>
  </si>
  <si>
    <t>(BP y+y-1)/2</t>
  </si>
  <si>
    <t>AABP (MWh)</t>
  </si>
  <si>
    <t>Settlement Interval</t>
  </si>
  <si>
    <r>
      <t>Y</t>
    </r>
    <r>
      <rPr>
        <vertAlign val="subscript"/>
        <sz val="11"/>
        <color theme="1"/>
        <rFont val="Calibri"/>
        <family val="2"/>
        <scheme val="minor"/>
      </rPr>
      <t>1</t>
    </r>
  </si>
  <si>
    <r>
      <t>Y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</si>
  <si>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r>
      <t>Y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</si>
  <si>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r>
      <t>Y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/>
    </r>
  </si>
  <si>
    <t>Seconds per Settlement Interval</t>
  </si>
  <si>
    <t>BPDAMT_19_XXXXX_UNIT1_XXXXX_UNIT1</t>
  </si>
  <si>
    <t>BPDAMT_19_XXXXX_UNIT2_XXXXX_UNIT2</t>
  </si>
  <si>
    <t>TWTG_19_XXXXX_UNIT1_XXXXX_UNIT1</t>
  </si>
  <si>
    <t>TWTG_19_XXXXX_UNIT2_XXXXX_UNIT2</t>
  </si>
  <si>
    <t>AABP_19_XXXXX_UNIT1_XXXXX_UNIT1</t>
  </si>
  <si>
    <t>AABP_19_XXXXX_UNIT2_XXXXX_UNIT2</t>
  </si>
  <si>
    <t>RTSPP_XXXXX_UNIT1</t>
  </si>
  <si>
    <t>RTSPP_XXXXX_UNIT2</t>
  </si>
  <si>
    <t>XXXXX_UNIT1</t>
  </si>
  <si>
    <t>XXXXX_UNIT2</t>
  </si>
  <si>
    <t>XXXXX_UNIT1 %</t>
  </si>
  <si>
    <t>XXXXX_UNIT1 MW</t>
  </si>
  <si>
    <t>XXXXX_UNIT2 %</t>
  </si>
  <si>
    <t>XXXXX_UNIT2 MW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</si>
</sst>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ourier New"/>
      <family val="3"/>
    </font>
    <font>
      <b/>
      <sz val="10"/>
      <color theme="1"/>
      <name val="Courier New"/>
      <family val="3"/>
    </font>
    <font>
      <vertAlign val="subscript"/>
      <sz val="11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22" fontId="0" fillId="0" borderId="0" xfId="0" applyNumberFormat="1"/>
    <xf numFmtId="0" fontId="18" fillId="0" borderId="0" xfId="0" applyFont="1"/>
    <xf numFmtId="0" fontId="18" fillId="33" borderId="0" xfId="0" applyFont="1" applyFill="1"/>
    <xf numFmtId="0" fontId="0" fillId="33" borderId="0" xfId="0" applyFill="1"/>
    <xf numFmtId="0" fontId="0" fillId="0" borderId="0" xfId="0" applyFill="1"/>
    <xf numFmtId="0" fontId="19" fillId="0" borderId="0" xfId="0" applyFont="1" applyFill="1"/>
    <xf numFmtId="0" fontId="18" fillId="0" borderId="0" xfId="0" applyFont="1" applyFill="1"/>
    <xf numFmtId="0" fontId="16" fillId="0" borderId="0" xfId="0" applyFont="1" applyFill="1"/>
    <xf numFmtId="0" fontId="16" fillId="0" borderId="0" xfId="0" applyFont="1"/>
    <xf numFmtId="0" fontId="16" fillId="35" borderId="0" xfId="0" applyFont="1" applyFill="1"/>
    <xf numFmtId="0" fontId="0" fillId="36" borderId="0" xfId="0" applyFill="1"/>
    <xf numFmtId="0" fontId="16" fillId="36" borderId="0" xfId="0" applyFont="1" applyFill="1"/>
    <xf numFmtId="0" fontId="16" fillId="33" borderId="0" xfId="0" applyFont="1" applyFill="1"/>
    <xf numFmtId="0" fontId="0" fillId="0" borderId="10" xfId="0" applyBorder="1"/>
    <xf numFmtId="0" fontId="0" fillId="33" borderId="10" xfId="0" applyFill="1" applyBorder="1"/>
    <xf numFmtId="0" fontId="16" fillId="34" borderId="10" xfId="0" applyFont="1" applyFill="1" applyBorder="1" applyAlignment="1">
      <alignment horizontal="center" textRotation="45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46</xdr:row>
      <xdr:rowOff>76200</xdr:rowOff>
    </xdr:from>
    <xdr:to>
      <xdr:col>7</xdr:col>
      <xdr:colOff>381000</xdr:colOff>
      <xdr:row>54</xdr:row>
      <xdr:rowOff>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4838700"/>
          <a:ext cx="7962900" cy="1447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55</xdr:row>
      <xdr:rowOff>0</xdr:rowOff>
    </xdr:from>
    <xdr:to>
      <xdr:col>7</xdr:col>
      <xdr:colOff>466725</xdr:colOff>
      <xdr:row>70</xdr:row>
      <xdr:rowOff>38100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6477000"/>
          <a:ext cx="8229600" cy="289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0</xdr:colOff>
      <xdr:row>55</xdr:row>
      <xdr:rowOff>0</xdr:rowOff>
    </xdr:from>
    <xdr:to>
      <xdr:col>23</xdr:col>
      <xdr:colOff>295275</xdr:colOff>
      <xdr:row>62</xdr:row>
      <xdr:rowOff>85725</xdr:rowOff>
    </xdr:to>
    <xdr:pic>
      <xdr:nvPicPr>
        <xdr:cNvPr id="205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591675" y="6477000"/>
          <a:ext cx="82200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466725</xdr:colOff>
      <xdr:row>5</xdr:row>
      <xdr:rowOff>123825</xdr:rowOff>
    </xdr:from>
    <xdr:to>
      <xdr:col>33</xdr:col>
      <xdr:colOff>457200</xdr:colOff>
      <xdr:row>20</xdr:row>
      <xdr:rowOff>161925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44400" y="1076325"/>
          <a:ext cx="12792075" cy="289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114300</xdr:colOff>
      <xdr:row>3</xdr:row>
      <xdr:rowOff>66675</xdr:rowOff>
    </xdr:from>
    <xdr:to>
      <xdr:col>26</xdr:col>
      <xdr:colOff>409575</xdr:colOff>
      <xdr:row>10</xdr:row>
      <xdr:rowOff>152400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601575" y="638175"/>
          <a:ext cx="82200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GRSES_UNIT@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GRSES_UNIT@" TargetMode="External"/><Relationship Id="rId1" Type="http://schemas.openxmlformats.org/officeDocument/2006/relationships/hyperlink" Target="mailto:GRSES_UNIT@" TargetMode="External"/><Relationship Id="rId6" Type="http://schemas.openxmlformats.org/officeDocument/2006/relationships/hyperlink" Target="mailto:GRSES_UNIT@" TargetMode="External"/><Relationship Id="rId5" Type="http://schemas.openxmlformats.org/officeDocument/2006/relationships/hyperlink" Target="mailto:GRSES_UNIT@" TargetMode="External"/><Relationship Id="rId4" Type="http://schemas.openxmlformats.org/officeDocument/2006/relationships/hyperlink" Target="mailto:GRSES_UNIT@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C45"/>
  <sheetViews>
    <sheetView workbookViewId="0">
      <pane xSplit="6" ySplit="1" topLeftCell="G2" activePane="bottomRight" state="frozen"/>
      <selection pane="topRight" activeCell="G1" sqref="G1"/>
      <selection pane="bottomLeft" activeCell="A2" sqref="A2"/>
      <selection pane="bottomRight" activeCell="B1" sqref="B1:B1048576"/>
    </sheetView>
  </sheetViews>
  <sheetFormatPr defaultRowHeight="15"/>
  <cols>
    <col min="1" max="1" width="32.7109375" customWidth="1"/>
    <col min="2" max="2" width="38" bestFit="1" customWidth="1"/>
  </cols>
  <sheetData>
    <row r="1" spans="1:107">
      <c r="A1" s="2" t="s">
        <v>106</v>
      </c>
      <c r="B1" s="6" t="s">
        <v>105</v>
      </c>
      <c r="C1" s="7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  <c r="AA1" s="2" t="s">
        <v>24</v>
      </c>
      <c r="AB1" s="2" t="s">
        <v>25</v>
      </c>
      <c r="AC1" s="2" t="s">
        <v>26</v>
      </c>
      <c r="AD1" s="2" t="s">
        <v>27</v>
      </c>
      <c r="AE1" s="2" t="s">
        <v>28</v>
      </c>
      <c r="AF1" s="2" t="s">
        <v>29</v>
      </c>
      <c r="AG1" s="2" t="s">
        <v>30</v>
      </c>
      <c r="AH1" s="2" t="s">
        <v>31</v>
      </c>
      <c r="AI1" s="2" t="s">
        <v>32</v>
      </c>
      <c r="AJ1" s="2" t="s">
        <v>33</v>
      </c>
      <c r="AK1" s="2" t="s">
        <v>34</v>
      </c>
      <c r="AL1" s="2" t="s">
        <v>35</v>
      </c>
      <c r="AM1" s="2" t="s">
        <v>36</v>
      </c>
      <c r="AN1" s="2" t="s">
        <v>37</v>
      </c>
      <c r="AO1" s="2" t="s">
        <v>38</v>
      </c>
      <c r="AP1" s="2" t="s">
        <v>39</v>
      </c>
      <c r="AQ1" s="2" t="s">
        <v>40</v>
      </c>
      <c r="AR1" s="2" t="s">
        <v>41</v>
      </c>
      <c r="AS1" s="2" t="s">
        <v>42</v>
      </c>
      <c r="AT1" s="2" t="s">
        <v>43</v>
      </c>
      <c r="AU1" s="2" t="s">
        <v>44</v>
      </c>
      <c r="AV1" s="2" t="s">
        <v>45</v>
      </c>
      <c r="AW1" s="2" t="s">
        <v>46</v>
      </c>
      <c r="AX1" s="2" t="s">
        <v>47</v>
      </c>
      <c r="AY1" s="2" t="s">
        <v>48</v>
      </c>
      <c r="AZ1" s="2" t="s">
        <v>49</v>
      </c>
      <c r="BA1" s="2" t="s">
        <v>50</v>
      </c>
      <c r="BB1" s="2" t="s">
        <v>51</v>
      </c>
      <c r="BC1" s="2" t="s">
        <v>52</v>
      </c>
      <c r="BD1" s="2" t="s">
        <v>53</v>
      </c>
      <c r="BE1" s="2" t="s">
        <v>54</v>
      </c>
      <c r="BF1" s="2" t="s">
        <v>55</v>
      </c>
      <c r="BG1" s="2" t="s">
        <v>56</v>
      </c>
      <c r="BH1" s="2" t="s">
        <v>57</v>
      </c>
      <c r="BI1" s="2" t="s">
        <v>58</v>
      </c>
      <c r="BJ1" s="2" t="s">
        <v>59</v>
      </c>
      <c r="BK1" s="2" t="s">
        <v>60</v>
      </c>
      <c r="BL1" s="2" t="s">
        <v>61</v>
      </c>
      <c r="BM1" s="2" t="s">
        <v>62</v>
      </c>
      <c r="BN1" s="2" t="s">
        <v>63</v>
      </c>
      <c r="BO1" s="2" t="s">
        <v>64</v>
      </c>
      <c r="BP1" s="2" t="s">
        <v>65</v>
      </c>
      <c r="BQ1" s="2" t="s">
        <v>66</v>
      </c>
      <c r="BR1" s="2" t="s">
        <v>67</v>
      </c>
      <c r="BS1" s="2" t="s">
        <v>68</v>
      </c>
      <c r="BT1" s="2" t="s">
        <v>69</v>
      </c>
      <c r="BU1" s="2" t="s">
        <v>70</v>
      </c>
      <c r="BV1" s="2" t="s">
        <v>71</v>
      </c>
      <c r="BW1" s="2" t="s">
        <v>72</v>
      </c>
      <c r="BX1" s="2" t="s">
        <v>73</v>
      </c>
      <c r="BY1" s="2" t="s">
        <v>74</v>
      </c>
      <c r="BZ1" s="2" t="s">
        <v>75</v>
      </c>
      <c r="CA1" s="2" t="s">
        <v>76</v>
      </c>
      <c r="CB1" s="2" t="s">
        <v>77</v>
      </c>
      <c r="CC1" s="2" t="s">
        <v>78</v>
      </c>
      <c r="CD1" s="3" t="s">
        <v>79</v>
      </c>
      <c r="CE1" s="3" t="s">
        <v>80</v>
      </c>
      <c r="CF1" s="2" t="s">
        <v>81</v>
      </c>
      <c r="CG1" s="2" t="s">
        <v>82</v>
      </c>
      <c r="CH1" s="2" t="s">
        <v>83</v>
      </c>
      <c r="CI1" s="2" t="s">
        <v>84</v>
      </c>
      <c r="CJ1" s="2" t="s">
        <v>85</v>
      </c>
      <c r="CK1" s="2" t="s">
        <v>86</v>
      </c>
      <c r="CL1" s="2" t="s">
        <v>87</v>
      </c>
      <c r="CM1" s="2" t="s">
        <v>88</v>
      </c>
      <c r="CN1" s="2" t="s">
        <v>89</v>
      </c>
      <c r="CO1" s="2" t="s">
        <v>90</v>
      </c>
      <c r="CP1" s="2" t="s">
        <v>91</v>
      </c>
      <c r="CQ1" s="2" t="s">
        <v>92</v>
      </c>
      <c r="CR1" s="2" t="s">
        <v>93</v>
      </c>
      <c r="CS1" s="2" t="s">
        <v>94</v>
      </c>
      <c r="CT1" s="2" t="s">
        <v>95</v>
      </c>
      <c r="CU1" s="2" t="s">
        <v>96</v>
      </c>
      <c r="CV1" s="2" t="s">
        <v>97</v>
      </c>
      <c r="CW1" s="2" t="s">
        <v>98</v>
      </c>
      <c r="CX1" s="2" t="s">
        <v>99</v>
      </c>
      <c r="CY1" s="2" t="s">
        <v>100</v>
      </c>
      <c r="CZ1" s="2" t="s">
        <v>101</v>
      </c>
      <c r="DA1" s="2" t="s">
        <v>102</v>
      </c>
      <c r="DB1" s="2" t="s">
        <v>103</v>
      </c>
      <c r="DC1" s="2" t="s">
        <v>104</v>
      </c>
    </row>
    <row r="2" spans="1:107">
      <c r="A2" t="s">
        <v>107</v>
      </c>
      <c r="B2" t="s">
        <v>132</v>
      </c>
      <c r="C2">
        <v>21183.119999999999</v>
      </c>
      <c r="D2">
        <v>14662.97</v>
      </c>
      <c r="E2">
        <v>0</v>
      </c>
      <c r="F2">
        <v>96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151.11000000000001</v>
      </c>
      <c r="BF2">
        <v>4896.34</v>
      </c>
      <c r="BG2">
        <v>0</v>
      </c>
      <c r="BH2">
        <v>37.39</v>
      </c>
      <c r="BI2">
        <v>0</v>
      </c>
      <c r="BJ2">
        <v>404.6999999999</v>
      </c>
      <c r="BK2">
        <v>14662.97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458.69</v>
      </c>
      <c r="CB2">
        <v>21.969999999900001</v>
      </c>
      <c r="CC2">
        <v>22.5</v>
      </c>
      <c r="CD2" s="4">
        <v>32.289999999899997</v>
      </c>
      <c r="CE2" s="4">
        <v>363.22</v>
      </c>
      <c r="CF2">
        <v>0</v>
      </c>
      <c r="CG2">
        <v>0</v>
      </c>
      <c r="CH2">
        <v>0</v>
      </c>
      <c r="CI2">
        <v>131.94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DC2" s="1">
        <v>40401.72960648148</v>
      </c>
    </row>
    <row r="3" spans="1:107">
      <c r="B3" t="s">
        <v>133</v>
      </c>
      <c r="C3">
        <v>98213.14</v>
      </c>
      <c r="D3">
        <v>34217.32</v>
      </c>
      <c r="E3">
        <v>0</v>
      </c>
      <c r="F3">
        <v>96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36.5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1132.28</v>
      </c>
      <c r="BD3">
        <v>1594.4</v>
      </c>
      <c r="BE3">
        <v>2063.2600000000002</v>
      </c>
      <c r="BF3">
        <v>34217.32</v>
      </c>
      <c r="BG3">
        <v>1109.0999999999999</v>
      </c>
      <c r="BH3">
        <v>1122.55</v>
      </c>
      <c r="BI3">
        <v>2143.6599999998998</v>
      </c>
      <c r="BJ3">
        <v>701.18</v>
      </c>
      <c r="BK3">
        <v>8732.9500000000007</v>
      </c>
      <c r="BL3">
        <v>0</v>
      </c>
      <c r="BM3">
        <v>0</v>
      </c>
      <c r="BN3">
        <v>165.55</v>
      </c>
      <c r="BO3">
        <v>8.7699999998999996</v>
      </c>
      <c r="BP3">
        <v>0</v>
      </c>
      <c r="BQ3">
        <v>1846.96</v>
      </c>
      <c r="BR3">
        <v>3200.01</v>
      </c>
      <c r="BS3">
        <v>1856.16</v>
      </c>
      <c r="BT3">
        <v>1726.11</v>
      </c>
      <c r="BU3">
        <v>1733.46</v>
      </c>
      <c r="BV3">
        <v>1702.3</v>
      </c>
      <c r="BW3">
        <v>1851.15</v>
      </c>
      <c r="BX3">
        <v>2386.09</v>
      </c>
      <c r="BY3">
        <v>1578.43</v>
      </c>
      <c r="BZ3">
        <v>1519.3399999999001</v>
      </c>
      <c r="CA3">
        <v>1866.5</v>
      </c>
      <c r="CB3">
        <v>1897.21</v>
      </c>
      <c r="CC3">
        <v>2160.42</v>
      </c>
      <c r="CD3" s="4">
        <v>2453.92</v>
      </c>
      <c r="CE3" s="4">
        <v>2674.8299999998999</v>
      </c>
      <c r="CF3">
        <v>3364.5599999998999</v>
      </c>
      <c r="CG3">
        <v>1125.22</v>
      </c>
      <c r="CH3">
        <v>1787.54</v>
      </c>
      <c r="CI3">
        <v>548.04999999999995</v>
      </c>
      <c r="CJ3">
        <v>633.77999999990004</v>
      </c>
      <c r="CK3">
        <v>1232.0999999999999</v>
      </c>
      <c r="CL3">
        <v>694.3</v>
      </c>
      <c r="CM3">
        <v>121.94</v>
      </c>
      <c r="CN3">
        <v>296.99</v>
      </c>
      <c r="CO3">
        <v>517.51999999990005</v>
      </c>
      <c r="CP3">
        <v>1035.47</v>
      </c>
      <c r="CQ3">
        <v>96.42</v>
      </c>
      <c r="CR3">
        <v>0</v>
      </c>
      <c r="CS3">
        <v>185.2899999999</v>
      </c>
      <c r="CT3">
        <v>157.59</v>
      </c>
      <c r="CU3">
        <v>1380.72</v>
      </c>
      <c r="CV3">
        <v>871.57</v>
      </c>
      <c r="CW3">
        <v>397</v>
      </c>
      <c r="CX3">
        <v>286.67</v>
      </c>
      <c r="DC3" s="1">
        <v>40401.72965277778</v>
      </c>
    </row>
    <row r="4" spans="1:107">
      <c r="CD4" s="4"/>
      <c r="CE4" s="4"/>
    </row>
    <row r="5" spans="1:107">
      <c r="B5" t="s">
        <v>134</v>
      </c>
      <c r="C5">
        <v>1173.6012691420899</v>
      </c>
      <c r="D5">
        <v>55.921775817871001</v>
      </c>
      <c r="E5">
        <v>0</v>
      </c>
      <c r="F5">
        <v>96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5.2717318534000004</v>
      </c>
      <c r="BF5">
        <v>20.177661895699998</v>
      </c>
      <c r="BG5">
        <v>24.8310432434</v>
      </c>
      <c r="BH5">
        <v>24.270732879600001</v>
      </c>
      <c r="BI5">
        <v>25.5173263549</v>
      </c>
      <c r="BJ5">
        <v>28.1934204101</v>
      </c>
      <c r="BK5">
        <v>49.5741958618</v>
      </c>
      <c r="BL5">
        <v>55.4233436584</v>
      </c>
      <c r="BM5">
        <v>55.664871215799998</v>
      </c>
      <c r="BN5">
        <v>55.756500244100003</v>
      </c>
      <c r="BO5">
        <v>55.753963470400002</v>
      </c>
      <c r="BP5">
        <v>55.537410735999998</v>
      </c>
      <c r="BQ5">
        <v>55.444355010899997</v>
      </c>
      <c r="BR5">
        <v>55.814830780000001</v>
      </c>
      <c r="BS5">
        <v>55.855411529500003</v>
      </c>
      <c r="BT5">
        <v>55.756774902300002</v>
      </c>
      <c r="BU5">
        <v>55.579330444299998</v>
      </c>
      <c r="BV5">
        <v>55.921775817799997</v>
      </c>
      <c r="BW5">
        <v>54.973407745300001</v>
      </c>
      <c r="BX5">
        <v>55.408985137899997</v>
      </c>
      <c r="BY5">
        <v>55.608463287299998</v>
      </c>
      <c r="BZ5">
        <v>53.508533477699999</v>
      </c>
      <c r="CA5">
        <v>26.303550720200001</v>
      </c>
      <c r="CB5">
        <v>24.242036819399999</v>
      </c>
      <c r="CC5">
        <v>25.883298873899999</v>
      </c>
      <c r="CD5" s="4">
        <v>32.6128616333</v>
      </c>
      <c r="CE5" s="4">
        <v>19.033283233599999</v>
      </c>
      <c r="CF5">
        <v>12.405147552400001</v>
      </c>
      <c r="CG5">
        <v>10.7926521301</v>
      </c>
      <c r="CH5">
        <v>10.548374175999999</v>
      </c>
      <c r="CI5">
        <v>1.9359707831999999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DC5" s="1">
        <v>40396.056203703702</v>
      </c>
    </row>
    <row r="6" spans="1:107">
      <c r="B6" t="s">
        <v>135</v>
      </c>
      <c r="C6">
        <v>3248.6154818534801</v>
      </c>
      <c r="D6">
        <v>96.971862792968693</v>
      </c>
      <c r="E6">
        <v>0</v>
      </c>
      <c r="F6">
        <v>96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4.2696371078000004</v>
      </c>
      <c r="AD6">
        <v>7.1350340843</v>
      </c>
      <c r="AE6">
        <v>7.1192693709999997</v>
      </c>
      <c r="AF6">
        <v>8.4728899002000002</v>
      </c>
      <c r="AG6">
        <v>9.9904994964</v>
      </c>
      <c r="AH6">
        <v>10.205818176199999</v>
      </c>
      <c r="AI6">
        <v>11.337909698400001</v>
      </c>
      <c r="AJ6">
        <v>13.1957931518</v>
      </c>
      <c r="AK6">
        <v>13.951062202399999</v>
      </c>
      <c r="AL6">
        <v>17.4107379913</v>
      </c>
      <c r="AM6">
        <v>16.290370941100001</v>
      </c>
      <c r="AN6">
        <v>19.280073165800001</v>
      </c>
      <c r="AO6">
        <v>22.167730331400001</v>
      </c>
      <c r="AP6">
        <v>25.728246688799999</v>
      </c>
      <c r="AQ6">
        <v>23.9815425872</v>
      </c>
      <c r="AR6">
        <v>27.120306015000001</v>
      </c>
      <c r="AS6">
        <v>35.584121704099999</v>
      </c>
      <c r="AT6">
        <v>26.8008537292</v>
      </c>
      <c r="AU6">
        <v>17.336984634299998</v>
      </c>
      <c r="AV6">
        <v>17.206148147499999</v>
      </c>
      <c r="AW6">
        <v>20.167009353600001</v>
      </c>
      <c r="AX6">
        <v>24.211143493600002</v>
      </c>
      <c r="AY6">
        <v>26.010364532400001</v>
      </c>
      <c r="AZ6">
        <v>32.415660858099997</v>
      </c>
      <c r="BA6">
        <v>25.277122497499999</v>
      </c>
      <c r="BB6">
        <v>23.926111221300001</v>
      </c>
      <c r="BC6">
        <v>26.734857559200002</v>
      </c>
      <c r="BD6">
        <v>36.844066619800003</v>
      </c>
      <c r="BE6">
        <v>37.780693054099999</v>
      </c>
      <c r="BF6">
        <v>36.141056060700002</v>
      </c>
      <c r="BG6">
        <v>49.189384460399999</v>
      </c>
      <c r="BH6">
        <v>47.9189949035</v>
      </c>
      <c r="BI6">
        <v>51.444133758500001</v>
      </c>
      <c r="BJ6">
        <v>55.718585967999999</v>
      </c>
      <c r="BK6">
        <v>63.162288665699997</v>
      </c>
      <c r="BL6">
        <v>74.607475280700001</v>
      </c>
      <c r="BM6">
        <v>82.144378662099996</v>
      </c>
      <c r="BN6">
        <v>84.050537109299995</v>
      </c>
      <c r="BO6">
        <v>87.409782409599998</v>
      </c>
      <c r="BP6">
        <v>86.7669754028</v>
      </c>
      <c r="BQ6">
        <v>87.701828002900001</v>
      </c>
      <c r="BR6">
        <v>90.349037170399995</v>
      </c>
      <c r="BS6">
        <v>95.610900878899997</v>
      </c>
      <c r="BT6">
        <v>96.279846191399997</v>
      </c>
      <c r="BU6">
        <v>96.2530746459</v>
      </c>
      <c r="BV6">
        <v>96.428596496500006</v>
      </c>
      <c r="BW6">
        <v>91.826988220199993</v>
      </c>
      <c r="BX6">
        <v>95.495483398399998</v>
      </c>
      <c r="BY6">
        <v>96.971862792899998</v>
      </c>
      <c r="BZ6">
        <v>95.795448303200004</v>
      </c>
      <c r="CA6">
        <v>65.805923461899994</v>
      </c>
      <c r="CB6">
        <v>50.023399353000002</v>
      </c>
      <c r="CC6">
        <v>53.331176757800002</v>
      </c>
      <c r="CD6" s="4">
        <v>56.874820709200002</v>
      </c>
      <c r="CE6" s="4">
        <v>58.859680175699999</v>
      </c>
      <c r="CF6">
        <v>83.011611938399994</v>
      </c>
      <c r="CG6">
        <v>47.559307098300003</v>
      </c>
      <c r="CH6">
        <v>45.306861877400003</v>
      </c>
      <c r="CI6">
        <v>44.961872100800001</v>
      </c>
      <c r="CJ6">
        <v>39.617492675699999</v>
      </c>
      <c r="CK6">
        <v>38.908748626700003</v>
      </c>
      <c r="CL6">
        <v>38.679630279500003</v>
      </c>
      <c r="CM6">
        <v>38.182746887199997</v>
      </c>
      <c r="CN6">
        <v>37.659404754599997</v>
      </c>
      <c r="CO6">
        <v>36.937660217199998</v>
      </c>
      <c r="CP6">
        <v>37.150833129799999</v>
      </c>
      <c r="CQ6">
        <v>15.6225690841</v>
      </c>
      <c r="CR6">
        <v>45.775169372500002</v>
      </c>
      <c r="CS6">
        <v>17.6561985015</v>
      </c>
      <c r="CT6">
        <v>13.8650369644</v>
      </c>
      <c r="CU6">
        <v>55.0313224792</v>
      </c>
      <c r="CV6">
        <v>37.825202941800001</v>
      </c>
      <c r="CW6">
        <v>22.548021316500002</v>
      </c>
      <c r="CX6">
        <v>18.202074050899999</v>
      </c>
      <c r="DC6" s="1">
        <v>40396.056203703702</v>
      </c>
    </row>
    <row r="7" spans="1:107">
      <c r="CD7" s="4"/>
      <c r="CE7" s="4"/>
    </row>
    <row r="8" spans="1:107">
      <c r="B8" t="s">
        <v>136</v>
      </c>
      <c r="C8">
        <v>4695.3599189500001</v>
      </c>
      <c r="D8">
        <v>223.27704367743601</v>
      </c>
      <c r="E8">
        <v>0</v>
      </c>
      <c r="F8">
        <v>96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5.8678599081999998</v>
      </c>
      <c r="BF8">
        <v>57.2464234941</v>
      </c>
      <c r="BG8">
        <v>104.2022934977</v>
      </c>
      <c r="BH8">
        <v>89.820242203600003</v>
      </c>
      <c r="BI8">
        <v>102.5438101789</v>
      </c>
      <c r="BJ8">
        <v>106.44589787370001</v>
      </c>
      <c r="BK8">
        <v>166.24215288369999</v>
      </c>
      <c r="BL8">
        <v>219.8788827514</v>
      </c>
      <c r="BM8">
        <v>220.83351011479999</v>
      </c>
      <c r="BN8">
        <v>222.71472055219999</v>
      </c>
      <c r="BO8">
        <v>223.02899648869999</v>
      </c>
      <c r="BP8">
        <v>220.73099621239999</v>
      </c>
      <c r="BQ8">
        <v>222.4083979458</v>
      </c>
      <c r="BR8">
        <v>221.65791737020001</v>
      </c>
      <c r="BS8">
        <v>223.2770436774</v>
      </c>
      <c r="BT8">
        <v>222.6890731302</v>
      </c>
      <c r="BU8">
        <v>221.89568207630001</v>
      </c>
      <c r="BV8">
        <v>222.9079231007</v>
      </c>
      <c r="BW8">
        <v>219.74826327</v>
      </c>
      <c r="BX8">
        <v>221.9214211103</v>
      </c>
      <c r="BY8">
        <v>222.2199350992</v>
      </c>
      <c r="BZ8">
        <v>222.01815947630001</v>
      </c>
      <c r="CA8">
        <v>143.32606236769999</v>
      </c>
      <c r="CB8">
        <v>103.6961706373</v>
      </c>
      <c r="CC8">
        <v>96.931928994900005</v>
      </c>
      <c r="CD8" s="4">
        <v>121.9039042917</v>
      </c>
      <c r="CE8" s="4">
        <v>108.16005485949999</v>
      </c>
      <c r="CF8">
        <v>51.383714188399999</v>
      </c>
      <c r="CG8">
        <v>43.906520442900003</v>
      </c>
      <c r="CH8">
        <v>42.756175045399999</v>
      </c>
      <c r="CI8">
        <v>22.995785704700001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</row>
    <row r="9" spans="1:107">
      <c r="B9" t="s">
        <v>137</v>
      </c>
      <c r="C9">
        <v>10887.041967212601</v>
      </c>
      <c r="D9">
        <v>347.86292024400501</v>
      </c>
      <c r="E9">
        <v>0</v>
      </c>
      <c r="F9">
        <v>96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7.4498955905999997</v>
      </c>
      <c r="AD9">
        <v>29.094920889499999</v>
      </c>
      <c r="AE9">
        <v>28.089197603799999</v>
      </c>
      <c r="AF9">
        <v>29.588410563899998</v>
      </c>
      <c r="AG9">
        <v>40.453302854900002</v>
      </c>
      <c r="AH9">
        <v>40.900903133100002</v>
      </c>
      <c r="AI9">
        <v>43.691319554899998</v>
      </c>
      <c r="AJ9">
        <v>51.526875282299997</v>
      </c>
      <c r="AK9">
        <v>54.220699844000002</v>
      </c>
      <c r="AL9">
        <v>69.7009112999</v>
      </c>
      <c r="AM9">
        <v>64.7292312039</v>
      </c>
      <c r="AN9">
        <v>76.652444907499998</v>
      </c>
      <c r="AO9">
        <v>86.736097672499994</v>
      </c>
      <c r="AP9">
        <v>102.02203381850001</v>
      </c>
      <c r="AQ9">
        <v>93.963118085299996</v>
      </c>
      <c r="AR9">
        <v>108.7509838263</v>
      </c>
      <c r="AS9">
        <v>137.3377613751</v>
      </c>
      <c r="AT9">
        <v>104.7223766983</v>
      </c>
      <c r="AU9">
        <v>68.1609347168</v>
      </c>
      <c r="AV9">
        <v>69.053910378200001</v>
      </c>
      <c r="AW9">
        <v>79.527777538300001</v>
      </c>
      <c r="AX9">
        <v>96.311177325700001</v>
      </c>
      <c r="AY9">
        <v>107.3231311655</v>
      </c>
      <c r="AZ9">
        <v>121.4735013961</v>
      </c>
      <c r="BA9">
        <v>99.698711191800001</v>
      </c>
      <c r="BB9">
        <v>97.047931266299997</v>
      </c>
      <c r="BC9">
        <v>202.62225689780001</v>
      </c>
      <c r="BD9">
        <v>273.40733878240002</v>
      </c>
      <c r="BE9">
        <v>306.54545640729998</v>
      </c>
      <c r="BF9">
        <v>288.5074400414</v>
      </c>
      <c r="BG9">
        <v>282.7391009351</v>
      </c>
      <c r="BH9">
        <v>273.77112806529999</v>
      </c>
      <c r="BI9">
        <v>265.52786746549998</v>
      </c>
      <c r="BJ9">
        <v>236.4628555891</v>
      </c>
      <c r="BK9">
        <v>280.6551848432</v>
      </c>
      <c r="BL9">
        <v>288.97845870970002</v>
      </c>
      <c r="BM9">
        <v>333.15092085089998</v>
      </c>
      <c r="BN9">
        <v>319.56806076890001</v>
      </c>
      <c r="BO9">
        <v>332.66226752379998</v>
      </c>
      <c r="BP9">
        <v>347.86292024400001</v>
      </c>
      <c r="BQ9">
        <v>277.9398476664</v>
      </c>
      <c r="BR9">
        <v>202.23867097639999</v>
      </c>
      <c r="BS9">
        <v>262.06355041500001</v>
      </c>
      <c r="BT9">
        <v>270.32063786819998</v>
      </c>
      <c r="BU9">
        <v>272.24591152609997</v>
      </c>
      <c r="BV9">
        <v>273.08876822569999</v>
      </c>
      <c r="BW9">
        <v>243.48397800020001</v>
      </c>
      <c r="BX9">
        <v>224.82498842019999</v>
      </c>
      <c r="BY9">
        <v>269.21576441439998</v>
      </c>
      <c r="BZ9">
        <v>264.30986943559998</v>
      </c>
      <c r="CA9">
        <v>130.84333040870001</v>
      </c>
      <c r="CB9">
        <v>61.745386233799998</v>
      </c>
      <c r="CC9">
        <v>54.858656022799998</v>
      </c>
      <c r="CD9" s="4">
        <v>36.313869374500001</v>
      </c>
      <c r="CE9" s="4">
        <v>35.976342578400001</v>
      </c>
      <c r="CF9">
        <v>103.0024993218</v>
      </c>
      <c r="CG9">
        <v>105.803461558</v>
      </c>
      <c r="CH9">
        <v>46.648892669600002</v>
      </c>
      <c r="CI9">
        <v>130.4497286054</v>
      </c>
      <c r="CJ9">
        <v>218.7581803237</v>
      </c>
      <c r="CK9">
        <v>258.99726630309999</v>
      </c>
      <c r="CL9">
        <v>217.5041156291</v>
      </c>
      <c r="CM9">
        <v>170.12006881709999</v>
      </c>
      <c r="CN9">
        <v>121.55967821749999</v>
      </c>
      <c r="CO9">
        <v>100.53717856510001</v>
      </c>
      <c r="CP9">
        <v>54.893504193600002</v>
      </c>
      <c r="CQ9">
        <v>48.341825510600003</v>
      </c>
      <c r="CR9">
        <v>138.14802599160001</v>
      </c>
      <c r="CS9">
        <v>94.925367254099996</v>
      </c>
      <c r="CT9">
        <v>33.7264795663</v>
      </c>
      <c r="CU9">
        <v>79.727328866299999</v>
      </c>
      <c r="CV9">
        <v>64.193594000000004</v>
      </c>
      <c r="CW9">
        <v>43.136526251799999</v>
      </c>
      <c r="CX9">
        <v>36.409857690499997</v>
      </c>
    </row>
    <row r="10" spans="1:107">
      <c r="CD10" s="4"/>
      <c r="CE10" s="4"/>
    </row>
    <row r="11" spans="1:107">
      <c r="B11" t="s">
        <v>138</v>
      </c>
      <c r="C11">
        <v>15634.98</v>
      </c>
      <c r="D11">
        <v>2545.04</v>
      </c>
      <c r="E11">
        <v>28.73</v>
      </c>
      <c r="F11">
        <v>96</v>
      </c>
      <c r="G11">
        <v>36.299999999900002</v>
      </c>
      <c r="H11">
        <v>38.67</v>
      </c>
      <c r="I11">
        <v>34.35</v>
      </c>
      <c r="J11">
        <v>32.07</v>
      </c>
      <c r="K11">
        <v>32.630000000000003</v>
      </c>
      <c r="L11">
        <v>32.520000000000003</v>
      </c>
      <c r="M11">
        <v>32.74</v>
      </c>
      <c r="N11">
        <v>31.789999999900001</v>
      </c>
      <c r="O11">
        <v>30.629999999900001</v>
      </c>
      <c r="P11">
        <v>30.05</v>
      </c>
      <c r="Q11">
        <v>29.39</v>
      </c>
      <c r="R11">
        <v>29.199999999900001</v>
      </c>
      <c r="S11">
        <v>29.129999999900001</v>
      </c>
      <c r="T11">
        <v>29.25</v>
      </c>
      <c r="U11">
        <v>28.969999999900001</v>
      </c>
      <c r="V11">
        <v>28.96</v>
      </c>
      <c r="W11">
        <v>28.84</v>
      </c>
      <c r="X11">
        <v>28.8</v>
      </c>
      <c r="Y11">
        <v>28.92</v>
      </c>
      <c r="Z11">
        <v>28.73</v>
      </c>
      <c r="AA11">
        <v>29.48</v>
      </c>
      <c r="AB11">
        <v>30.41</v>
      </c>
      <c r="AC11">
        <v>31.27</v>
      </c>
      <c r="AD11">
        <v>32.039999999899997</v>
      </c>
      <c r="AE11">
        <v>32.770000000000003</v>
      </c>
      <c r="AF11">
        <v>33.78</v>
      </c>
      <c r="AG11">
        <v>34.93</v>
      </c>
      <c r="AH11">
        <v>36.359999999899998</v>
      </c>
      <c r="AI11">
        <v>35.57</v>
      </c>
      <c r="AJ11">
        <v>38.729999999900002</v>
      </c>
      <c r="AK11">
        <v>42.06</v>
      </c>
      <c r="AL11">
        <v>44.829999999899997</v>
      </c>
      <c r="AM11">
        <v>42.88</v>
      </c>
      <c r="AN11">
        <v>44.859999999899998</v>
      </c>
      <c r="AO11">
        <v>45.93</v>
      </c>
      <c r="AP11">
        <v>45.149999999899997</v>
      </c>
      <c r="AQ11">
        <v>44.84</v>
      </c>
      <c r="AR11">
        <v>44.2</v>
      </c>
      <c r="AS11">
        <v>46.18</v>
      </c>
      <c r="AT11">
        <v>47.539999999899997</v>
      </c>
      <c r="AU11">
        <v>45.59</v>
      </c>
      <c r="AV11">
        <v>46.43</v>
      </c>
      <c r="AW11">
        <v>47.979999999900002</v>
      </c>
      <c r="AX11">
        <v>50.21</v>
      </c>
      <c r="AY11">
        <v>55.39</v>
      </c>
      <c r="AZ11">
        <v>49.289999999899997</v>
      </c>
      <c r="BA11">
        <v>49.859999999899998</v>
      </c>
      <c r="BB11">
        <v>51.82</v>
      </c>
      <c r="BC11">
        <v>52.969999999899997</v>
      </c>
      <c r="BD11">
        <v>56.74</v>
      </c>
      <c r="BE11">
        <v>59.149999999899997</v>
      </c>
      <c r="BF11">
        <v>1060.72</v>
      </c>
      <c r="BG11">
        <v>61.78</v>
      </c>
      <c r="BH11">
        <v>66.09</v>
      </c>
      <c r="BI11">
        <v>180.43</v>
      </c>
      <c r="BJ11">
        <v>1609.96</v>
      </c>
      <c r="BK11">
        <v>2470.3299999998999</v>
      </c>
      <c r="BL11">
        <v>2489.92</v>
      </c>
      <c r="BM11">
        <v>2545.04</v>
      </c>
      <c r="BN11">
        <v>1017.29</v>
      </c>
      <c r="BO11">
        <v>102.48999999989999</v>
      </c>
      <c r="BP11">
        <v>140.59999999990001</v>
      </c>
      <c r="BQ11">
        <v>127.88</v>
      </c>
      <c r="BR11">
        <v>85.92</v>
      </c>
      <c r="BS11">
        <v>69.319999999900006</v>
      </c>
      <c r="BT11">
        <v>68.2</v>
      </c>
      <c r="BU11">
        <v>69.959999999900006</v>
      </c>
      <c r="BV11">
        <v>68.819999999900006</v>
      </c>
      <c r="BW11">
        <v>66.31</v>
      </c>
      <c r="BX11">
        <v>65.5</v>
      </c>
      <c r="BY11">
        <v>60.03</v>
      </c>
      <c r="BZ11">
        <v>57.53</v>
      </c>
      <c r="CA11">
        <v>59.289999999899997</v>
      </c>
      <c r="CB11">
        <v>56.939999999900003</v>
      </c>
      <c r="CC11">
        <v>56.2</v>
      </c>
      <c r="CD11" s="4">
        <v>52.67</v>
      </c>
      <c r="CE11" s="4">
        <v>54.579999999899997</v>
      </c>
      <c r="CF11">
        <v>60.1</v>
      </c>
      <c r="CG11">
        <v>56.909999999900002</v>
      </c>
      <c r="CH11">
        <v>55.25</v>
      </c>
      <c r="CI11">
        <v>51.479999999900002</v>
      </c>
      <c r="CJ11">
        <v>51.359999999899998</v>
      </c>
      <c r="CK11">
        <v>54.56</v>
      </c>
      <c r="CL11">
        <v>53.52</v>
      </c>
      <c r="CM11">
        <v>54.96</v>
      </c>
      <c r="CN11">
        <v>51.659999999900002</v>
      </c>
      <c r="CO11">
        <v>48.789999999899997</v>
      </c>
      <c r="CP11">
        <v>46.609999999899998</v>
      </c>
      <c r="CQ11">
        <v>41.6</v>
      </c>
      <c r="CR11">
        <v>39.520000000000003</v>
      </c>
      <c r="CS11">
        <v>38.46</v>
      </c>
      <c r="CT11">
        <v>37.67</v>
      </c>
      <c r="CU11">
        <v>41.18</v>
      </c>
      <c r="CV11">
        <v>42.189999999900003</v>
      </c>
      <c r="CW11">
        <v>37.659999999900002</v>
      </c>
      <c r="CX11">
        <v>36.520000000000003</v>
      </c>
      <c r="DC11" s="1">
        <v>40396.060578703706</v>
      </c>
    </row>
    <row r="12" spans="1:107">
      <c r="B12" t="s">
        <v>139</v>
      </c>
      <c r="C12">
        <v>15634.16</v>
      </c>
      <c r="D12">
        <v>2528.46</v>
      </c>
      <c r="E12">
        <v>28.73</v>
      </c>
      <c r="F12">
        <v>96</v>
      </c>
      <c r="G12">
        <v>36.289999999899997</v>
      </c>
      <c r="H12">
        <v>38.67</v>
      </c>
      <c r="I12">
        <v>34.35</v>
      </c>
      <c r="J12">
        <v>32.07</v>
      </c>
      <c r="K12">
        <v>32.630000000000003</v>
      </c>
      <c r="L12">
        <v>32.520000000000003</v>
      </c>
      <c r="M12">
        <v>32.74</v>
      </c>
      <c r="N12">
        <v>31.789999999900001</v>
      </c>
      <c r="O12">
        <v>30.629999999900001</v>
      </c>
      <c r="P12">
        <v>30.05</v>
      </c>
      <c r="Q12">
        <v>29.39</v>
      </c>
      <c r="R12">
        <v>29.199999999900001</v>
      </c>
      <c r="S12">
        <v>29.129999999900001</v>
      </c>
      <c r="T12">
        <v>29.25</v>
      </c>
      <c r="U12">
        <v>28.969999999900001</v>
      </c>
      <c r="V12">
        <v>28.96</v>
      </c>
      <c r="W12">
        <v>28.84</v>
      </c>
      <c r="X12">
        <v>28.8</v>
      </c>
      <c r="Y12">
        <v>28.92</v>
      </c>
      <c r="Z12">
        <v>28.73</v>
      </c>
      <c r="AA12">
        <v>29.48</v>
      </c>
      <c r="AB12">
        <v>30.41</v>
      </c>
      <c r="AC12">
        <v>31.539999999900001</v>
      </c>
      <c r="AD12">
        <v>32.039999999899997</v>
      </c>
      <c r="AE12">
        <v>32.759999999900003</v>
      </c>
      <c r="AF12">
        <v>33.78</v>
      </c>
      <c r="AG12">
        <v>34.92</v>
      </c>
      <c r="AH12">
        <v>36.359999999899998</v>
      </c>
      <c r="AI12">
        <v>35.659999999900002</v>
      </c>
      <c r="AJ12">
        <v>38.78</v>
      </c>
      <c r="AK12">
        <v>42.079999999899997</v>
      </c>
      <c r="AL12">
        <v>44.939999999900003</v>
      </c>
      <c r="AM12">
        <v>42.84</v>
      </c>
      <c r="AN12">
        <v>45.039999999899997</v>
      </c>
      <c r="AO12">
        <v>46.009999999900003</v>
      </c>
      <c r="AP12">
        <v>45.159999999900002</v>
      </c>
      <c r="AQ12">
        <v>44.899999999899997</v>
      </c>
      <c r="AR12">
        <v>44.289999999899997</v>
      </c>
      <c r="AS12">
        <v>46.18</v>
      </c>
      <c r="AT12">
        <v>47.469999999899997</v>
      </c>
      <c r="AU12">
        <v>45.95</v>
      </c>
      <c r="AV12">
        <v>46.63</v>
      </c>
      <c r="AW12">
        <v>48.079999999899997</v>
      </c>
      <c r="AX12">
        <v>50.219999999899997</v>
      </c>
      <c r="AY12">
        <v>56.52</v>
      </c>
      <c r="AZ12">
        <v>49.43</v>
      </c>
      <c r="BA12">
        <v>49.92</v>
      </c>
      <c r="BB12">
        <v>51.899999999899997</v>
      </c>
      <c r="BC12">
        <v>52.939999999900003</v>
      </c>
      <c r="BD12">
        <v>56.759999999900003</v>
      </c>
      <c r="BE12">
        <v>58.909999999900002</v>
      </c>
      <c r="BF12">
        <v>1056.76</v>
      </c>
      <c r="BG12">
        <v>61.75</v>
      </c>
      <c r="BH12">
        <v>65.64</v>
      </c>
      <c r="BI12">
        <v>184.5</v>
      </c>
      <c r="BJ12">
        <v>1588.75</v>
      </c>
      <c r="BK12">
        <v>2499.9</v>
      </c>
      <c r="BL12">
        <v>2504.8200000000002</v>
      </c>
      <c r="BM12">
        <v>2528.46</v>
      </c>
      <c r="BN12">
        <v>1009.94</v>
      </c>
      <c r="BO12">
        <v>102.02</v>
      </c>
      <c r="BP12">
        <v>140.71</v>
      </c>
      <c r="BQ12">
        <v>125.28</v>
      </c>
      <c r="BR12">
        <v>85.879999999899994</v>
      </c>
      <c r="BS12">
        <v>69.209999999900006</v>
      </c>
      <c r="BT12">
        <v>68.17</v>
      </c>
      <c r="BU12">
        <v>69.930000000000007</v>
      </c>
      <c r="BV12">
        <v>68.799999999899995</v>
      </c>
      <c r="BW12">
        <v>66.319999999900006</v>
      </c>
      <c r="BX12">
        <v>65.409999999899995</v>
      </c>
      <c r="BY12">
        <v>60.009999999900003</v>
      </c>
      <c r="BZ12">
        <v>57.52</v>
      </c>
      <c r="CA12">
        <v>59.329999999899997</v>
      </c>
      <c r="CB12">
        <v>56.909999999900002</v>
      </c>
      <c r="CC12">
        <v>56.31</v>
      </c>
      <c r="CD12" s="4">
        <v>52.719999999899997</v>
      </c>
      <c r="CE12" s="4">
        <v>55.02</v>
      </c>
      <c r="CF12">
        <v>60.109999999899998</v>
      </c>
      <c r="CG12">
        <v>56.869999999900003</v>
      </c>
      <c r="CH12">
        <v>55.18</v>
      </c>
      <c r="CI12">
        <v>51.13</v>
      </c>
      <c r="CJ12">
        <v>51.369999999900003</v>
      </c>
      <c r="CK12">
        <v>54.509999999900003</v>
      </c>
      <c r="CL12">
        <v>53.5</v>
      </c>
      <c r="CM12">
        <v>54.909999999900002</v>
      </c>
      <c r="CN12">
        <v>51.649999999899997</v>
      </c>
      <c r="CO12">
        <v>49.07</v>
      </c>
      <c r="CP12">
        <v>46.689999999900003</v>
      </c>
      <c r="CQ12">
        <v>42.159999999900002</v>
      </c>
      <c r="CR12">
        <v>39.509999999900003</v>
      </c>
      <c r="CS12">
        <v>38.399999999899997</v>
      </c>
      <c r="CT12">
        <v>37.67</v>
      </c>
      <c r="CU12">
        <v>40.789999999899997</v>
      </c>
      <c r="CV12">
        <v>42.46</v>
      </c>
      <c r="CW12">
        <v>37.759999999900003</v>
      </c>
      <c r="CX12">
        <v>36.520000000000003</v>
      </c>
      <c r="DC12" s="1">
        <v>40396.060578703706</v>
      </c>
    </row>
    <row r="14" spans="1:107">
      <c r="B14" t="s">
        <v>110</v>
      </c>
      <c r="C14">
        <v>0.05</v>
      </c>
    </row>
    <row r="15" spans="1:107">
      <c r="B15" t="s">
        <v>111</v>
      </c>
      <c r="C15">
        <v>5</v>
      </c>
    </row>
    <row r="16" spans="1:107">
      <c r="A16" t="s">
        <v>117</v>
      </c>
      <c r="B16" t="s">
        <v>116</v>
      </c>
      <c r="C16">
        <v>1</v>
      </c>
    </row>
    <row r="19" spans="1:102">
      <c r="A19" s="10" t="s">
        <v>108</v>
      </c>
      <c r="B19" s="10" t="s">
        <v>140</v>
      </c>
      <c r="C19" s="10"/>
      <c r="D19" s="10"/>
      <c r="E19" s="10"/>
      <c r="F19" s="10"/>
      <c r="G19" s="10">
        <f>IF(G8&gt;=G5,0,1)</f>
        <v>0</v>
      </c>
      <c r="H19" s="10">
        <f t="shared" ref="H19:BS19" si="0">IF(H8&gt;=H5,0,1)</f>
        <v>0</v>
      </c>
      <c r="I19" s="10">
        <f t="shared" si="0"/>
        <v>0</v>
      </c>
      <c r="J19" s="10">
        <f t="shared" si="0"/>
        <v>0</v>
      </c>
      <c r="K19" s="10">
        <f t="shared" si="0"/>
        <v>0</v>
      </c>
      <c r="L19" s="10">
        <f t="shared" si="0"/>
        <v>0</v>
      </c>
      <c r="M19" s="10">
        <f t="shared" si="0"/>
        <v>0</v>
      </c>
      <c r="N19" s="10">
        <f t="shared" si="0"/>
        <v>0</v>
      </c>
      <c r="O19" s="10">
        <f t="shared" si="0"/>
        <v>0</v>
      </c>
      <c r="P19" s="10">
        <f t="shared" si="0"/>
        <v>0</v>
      </c>
      <c r="Q19" s="10">
        <f t="shared" si="0"/>
        <v>0</v>
      </c>
      <c r="R19" s="10">
        <f t="shared" si="0"/>
        <v>0</v>
      </c>
      <c r="S19" s="10">
        <f t="shared" si="0"/>
        <v>0</v>
      </c>
      <c r="T19" s="10">
        <f t="shared" si="0"/>
        <v>0</v>
      </c>
      <c r="U19" s="10">
        <f t="shared" si="0"/>
        <v>0</v>
      </c>
      <c r="V19" s="10">
        <f t="shared" si="0"/>
        <v>0</v>
      </c>
      <c r="W19" s="10">
        <f t="shared" si="0"/>
        <v>0</v>
      </c>
      <c r="X19" s="10">
        <f t="shared" si="0"/>
        <v>0</v>
      </c>
      <c r="Y19" s="10">
        <f t="shared" si="0"/>
        <v>0</v>
      </c>
      <c r="Z19" s="10">
        <f t="shared" si="0"/>
        <v>0</v>
      </c>
      <c r="AA19" s="10">
        <f t="shared" si="0"/>
        <v>0</v>
      </c>
      <c r="AB19" s="10">
        <f t="shared" si="0"/>
        <v>0</v>
      </c>
      <c r="AC19" s="10">
        <f t="shared" si="0"/>
        <v>0</v>
      </c>
      <c r="AD19" s="10">
        <f t="shared" si="0"/>
        <v>0</v>
      </c>
      <c r="AE19" s="10">
        <f t="shared" si="0"/>
        <v>0</v>
      </c>
      <c r="AF19" s="10">
        <f t="shared" si="0"/>
        <v>0</v>
      </c>
      <c r="AG19" s="10">
        <f t="shared" si="0"/>
        <v>0</v>
      </c>
      <c r="AH19" s="10">
        <f t="shared" si="0"/>
        <v>0</v>
      </c>
      <c r="AI19" s="10">
        <f t="shared" si="0"/>
        <v>0</v>
      </c>
      <c r="AJ19" s="10">
        <f t="shared" si="0"/>
        <v>0</v>
      </c>
      <c r="AK19" s="10">
        <f t="shared" si="0"/>
        <v>0</v>
      </c>
      <c r="AL19" s="10">
        <f t="shared" si="0"/>
        <v>0</v>
      </c>
      <c r="AM19" s="10">
        <f t="shared" si="0"/>
        <v>0</v>
      </c>
      <c r="AN19" s="10">
        <f t="shared" si="0"/>
        <v>0</v>
      </c>
      <c r="AO19" s="10">
        <f t="shared" si="0"/>
        <v>0</v>
      </c>
      <c r="AP19" s="10">
        <f t="shared" si="0"/>
        <v>0</v>
      </c>
      <c r="AQ19" s="10">
        <f t="shared" si="0"/>
        <v>0</v>
      </c>
      <c r="AR19" s="10">
        <f t="shared" si="0"/>
        <v>0</v>
      </c>
      <c r="AS19" s="10">
        <f t="shared" si="0"/>
        <v>0</v>
      </c>
      <c r="AT19" s="10">
        <f t="shared" si="0"/>
        <v>0</v>
      </c>
      <c r="AU19" s="10">
        <f t="shared" si="0"/>
        <v>0</v>
      </c>
      <c r="AV19" s="10">
        <f t="shared" si="0"/>
        <v>0</v>
      </c>
      <c r="AW19" s="10">
        <f t="shared" si="0"/>
        <v>0</v>
      </c>
      <c r="AX19" s="10">
        <f t="shared" si="0"/>
        <v>0</v>
      </c>
      <c r="AY19" s="10">
        <f t="shared" si="0"/>
        <v>0</v>
      </c>
      <c r="AZ19" s="10">
        <f t="shared" si="0"/>
        <v>0</v>
      </c>
      <c r="BA19" s="10">
        <f t="shared" si="0"/>
        <v>0</v>
      </c>
      <c r="BB19" s="10">
        <f t="shared" si="0"/>
        <v>0</v>
      </c>
      <c r="BC19" s="10">
        <f t="shared" si="0"/>
        <v>0</v>
      </c>
      <c r="BD19" s="10">
        <f t="shared" si="0"/>
        <v>0</v>
      </c>
      <c r="BE19" s="10">
        <f t="shared" si="0"/>
        <v>0</v>
      </c>
      <c r="BF19" s="10">
        <f t="shared" si="0"/>
        <v>0</v>
      </c>
      <c r="BG19" s="10">
        <f t="shared" si="0"/>
        <v>0</v>
      </c>
      <c r="BH19" s="10">
        <f t="shared" si="0"/>
        <v>0</v>
      </c>
      <c r="BI19" s="10">
        <f t="shared" si="0"/>
        <v>0</v>
      </c>
      <c r="BJ19" s="10">
        <f t="shared" si="0"/>
        <v>0</v>
      </c>
      <c r="BK19" s="10">
        <f t="shared" si="0"/>
        <v>0</v>
      </c>
      <c r="BL19" s="10">
        <f t="shared" si="0"/>
        <v>0</v>
      </c>
      <c r="BM19" s="10">
        <f t="shared" si="0"/>
        <v>0</v>
      </c>
      <c r="BN19" s="10">
        <f t="shared" si="0"/>
        <v>0</v>
      </c>
      <c r="BO19" s="10">
        <f t="shared" si="0"/>
        <v>0</v>
      </c>
      <c r="BP19" s="10">
        <f t="shared" si="0"/>
        <v>0</v>
      </c>
      <c r="BQ19" s="10">
        <f t="shared" si="0"/>
        <v>0</v>
      </c>
      <c r="BR19" s="10">
        <f t="shared" si="0"/>
        <v>0</v>
      </c>
      <c r="BS19" s="10">
        <f t="shared" si="0"/>
        <v>0</v>
      </c>
      <c r="BT19" s="10">
        <f t="shared" ref="BT19:CX19" si="1">IF(BT8&gt;=BT5,0,1)</f>
        <v>0</v>
      </c>
      <c r="BU19" s="10">
        <f t="shared" si="1"/>
        <v>0</v>
      </c>
      <c r="BV19" s="10">
        <f t="shared" si="1"/>
        <v>0</v>
      </c>
      <c r="BW19" s="10">
        <f t="shared" si="1"/>
        <v>0</v>
      </c>
      <c r="BX19" s="10">
        <f t="shared" si="1"/>
        <v>0</v>
      </c>
      <c r="BY19" s="10">
        <f t="shared" si="1"/>
        <v>0</v>
      </c>
      <c r="BZ19" s="10">
        <f t="shared" si="1"/>
        <v>0</v>
      </c>
      <c r="CA19" s="10">
        <f t="shared" si="1"/>
        <v>0</v>
      </c>
      <c r="CB19" s="10">
        <f t="shared" si="1"/>
        <v>0</v>
      </c>
      <c r="CC19" s="10">
        <f t="shared" si="1"/>
        <v>0</v>
      </c>
      <c r="CD19" s="10">
        <f t="shared" si="1"/>
        <v>0</v>
      </c>
      <c r="CE19" s="10">
        <f t="shared" si="1"/>
        <v>0</v>
      </c>
      <c r="CF19" s="10">
        <f t="shared" si="1"/>
        <v>0</v>
      </c>
      <c r="CG19" s="10">
        <f t="shared" si="1"/>
        <v>0</v>
      </c>
      <c r="CH19" s="10">
        <f t="shared" si="1"/>
        <v>0</v>
      </c>
      <c r="CI19" s="10">
        <f t="shared" si="1"/>
        <v>0</v>
      </c>
      <c r="CJ19" s="10">
        <f t="shared" si="1"/>
        <v>0</v>
      </c>
      <c r="CK19" s="10">
        <f t="shared" si="1"/>
        <v>0</v>
      </c>
      <c r="CL19" s="10">
        <f t="shared" si="1"/>
        <v>0</v>
      </c>
      <c r="CM19" s="10">
        <f t="shared" si="1"/>
        <v>0</v>
      </c>
      <c r="CN19" s="10">
        <f t="shared" si="1"/>
        <v>0</v>
      </c>
      <c r="CO19" s="10">
        <f t="shared" si="1"/>
        <v>0</v>
      </c>
      <c r="CP19" s="10">
        <f t="shared" si="1"/>
        <v>0</v>
      </c>
      <c r="CQ19" s="10">
        <f t="shared" si="1"/>
        <v>0</v>
      </c>
      <c r="CR19" s="10">
        <f t="shared" si="1"/>
        <v>0</v>
      </c>
      <c r="CS19" s="10">
        <f t="shared" si="1"/>
        <v>0</v>
      </c>
      <c r="CT19" s="10">
        <f t="shared" si="1"/>
        <v>0</v>
      </c>
      <c r="CU19" s="10">
        <f t="shared" si="1"/>
        <v>0</v>
      </c>
      <c r="CV19" s="10">
        <f t="shared" si="1"/>
        <v>0</v>
      </c>
      <c r="CW19" s="10">
        <f t="shared" si="1"/>
        <v>0</v>
      </c>
      <c r="CX19" s="10">
        <f t="shared" si="1"/>
        <v>0</v>
      </c>
    </row>
    <row r="20" spans="1:102">
      <c r="A20" s="10"/>
      <c r="B20" s="10" t="s">
        <v>141</v>
      </c>
      <c r="C20" s="10"/>
      <c r="D20" s="10"/>
      <c r="E20" s="10"/>
      <c r="F20" s="10"/>
      <c r="G20" s="10">
        <f>IF(G9&gt;=G6,0,1)</f>
        <v>0</v>
      </c>
      <c r="H20" s="10">
        <f t="shared" ref="H20:BS20" si="2">IF(H9&gt;=H6,0,1)</f>
        <v>0</v>
      </c>
      <c r="I20" s="10">
        <f t="shared" si="2"/>
        <v>0</v>
      </c>
      <c r="J20" s="10">
        <f t="shared" si="2"/>
        <v>0</v>
      </c>
      <c r="K20" s="10">
        <f t="shared" si="2"/>
        <v>0</v>
      </c>
      <c r="L20" s="10">
        <f t="shared" si="2"/>
        <v>0</v>
      </c>
      <c r="M20" s="10">
        <f t="shared" si="2"/>
        <v>0</v>
      </c>
      <c r="N20" s="10">
        <f t="shared" si="2"/>
        <v>0</v>
      </c>
      <c r="O20" s="10">
        <f t="shared" si="2"/>
        <v>0</v>
      </c>
      <c r="P20" s="10">
        <f t="shared" si="2"/>
        <v>0</v>
      </c>
      <c r="Q20" s="10">
        <f t="shared" si="2"/>
        <v>0</v>
      </c>
      <c r="R20" s="10">
        <f t="shared" si="2"/>
        <v>0</v>
      </c>
      <c r="S20" s="10">
        <f t="shared" si="2"/>
        <v>0</v>
      </c>
      <c r="T20" s="10">
        <f t="shared" si="2"/>
        <v>0</v>
      </c>
      <c r="U20" s="10">
        <f t="shared" si="2"/>
        <v>0</v>
      </c>
      <c r="V20" s="10">
        <f t="shared" si="2"/>
        <v>0</v>
      </c>
      <c r="W20" s="10">
        <f t="shared" si="2"/>
        <v>0</v>
      </c>
      <c r="X20" s="10">
        <f t="shared" si="2"/>
        <v>0</v>
      </c>
      <c r="Y20" s="10">
        <f t="shared" si="2"/>
        <v>0</v>
      </c>
      <c r="Z20" s="10">
        <f t="shared" si="2"/>
        <v>0</v>
      </c>
      <c r="AA20" s="10">
        <f t="shared" si="2"/>
        <v>0</v>
      </c>
      <c r="AB20" s="10">
        <f t="shared" si="2"/>
        <v>0</v>
      </c>
      <c r="AC20" s="10">
        <f t="shared" si="2"/>
        <v>0</v>
      </c>
      <c r="AD20" s="10">
        <f t="shared" si="2"/>
        <v>0</v>
      </c>
      <c r="AE20" s="10">
        <f t="shared" si="2"/>
        <v>0</v>
      </c>
      <c r="AF20" s="10">
        <f t="shared" si="2"/>
        <v>0</v>
      </c>
      <c r="AG20" s="10">
        <f t="shared" si="2"/>
        <v>0</v>
      </c>
      <c r="AH20" s="10">
        <f t="shared" si="2"/>
        <v>0</v>
      </c>
      <c r="AI20" s="10">
        <f t="shared" si="2"/>
        <v>0</v>
      </c>
      <c r="AJ20" s="10">
        <f t="shared" si="2"/>
        <v>0</v>
      </c>
      <c r="AK20" s="10">
        <f t="shared" si="2"/>
        <v>0</v>
      </c>
      <c r="AL20" s="10">
        <f t="shared" si="2"/>
        <v>0</v>
      </c>
      <c r="AM20" s="10">
        <f t="shared" si="2"/>
        <v>0</v>
      </c>
      <c r="AN20" s="10">
        <f t="shared" si="2"/>
        <v>0</v>
      </c>
      <c r="AO20" s="10">
        <f t="shared" si="2"/>
        <v>0</v>
      </c>
      <c r="AP20" s="10">
        <f t="shared" si="2"/>
        <v>0</v>
      </c>
      <c r="AQ20" s="10">
        <f t="shared" si="2"/>
        <v>0</v>
      </c>
      <c r="AR20" s="10">
        <f t="shared" si="2"/>
        <v>0</v>
      </c>
      <c r="AS20" s="10">
        <f t="shared" si="2"/>
        <v>0</v>
      </c>
      <c r="AT20" s="10">
        <f t="shared" si="2"/>
        <v>0</v>
      </c>
      <c r="AU20" s="10">
        <f t="shared" si="2"/>
        <v>0</v>
      </c>
      <c r="AV20" s="10">
        <f t="shared" si="2"/>
        <v>0</v>
      </c>
      <c r="AW20" s="10">
        <f t="shared" si="2"/>
        <v>0</v>
      </c>
      <c r="AX20" s="10">
        <f t="shared" si="2"/>
        <v>0</v>
      </c>
      <c r="AY20" s="10">
        <f t="shared" si="2"/>
        <v>0</v>
      </c>
      <c r="AZ20" s="10">
        <f t="shared" si="2"/>
        <v>0</v>
      </c>
      <c r="BA20" s="10">
        <f t="shared" si="2"/>
        <v>0</v>
      </c>
      <c r="BB20" s="10">
        <f t="shared" si="2"/>
        <v>0</v>
      </c>
      <c r="BC20" s="10">
        <f t="shared" si="2"/>
        <v>0</v>
      </c>
      <c r="BD20" s="10">
        <f t="shared" si="2"/>
        <v>0</v>
      </c>
      <c r="BE20" s="10">
        <f t="shared" si="2"/>
        <v>0</v>
      </c>
      <c r="BF20" s="10">
        <f t="shared" si="2"/>
        <v>0</v>
      </c>
      <c r="BG20" s="10">
        <f t="shared" si="2"/>
        <v>0</v>
      </c>
      <c r="BH20" s="10">
        <f t="shared" si="2"/>
        <v>0</v>
      </c>
      <c r="BI20" s="10">
        <f t="shared" si="2"/>
        <v>0</v>
      </c>
      <c r="BJ20" s="10">
        <f t="shared" si="2"/>
        <v>0</v>
      </c>
      <c r="BK20" s="10">
        <f t="shared" si="2"/>
        <v>0</v>
      </c>
      <c r="BL20" s="10">
        <f t="shared" si="2"/>
        <v>0</v>
      </c>
      <c r="BM20" s="10">
        <f t="shared" si="2"/>
        <v>0</v>
      </c>
      <c r="BN20" s="10">
        <f t="shared" si="2"/>
        <v>0</v>
      </c>
      <c r="BO20" s="10">
        <f t="shared" si="2"/>
        <v>0</v>
      </c>
      <c r="BP20" s="10">
        <f t="shared" si="2"/>
        <v>0</v>
      </c>
      <c r="BQ20" s="10">
        <f t="shared" si="2"/>
        <v>0</v>
      </c>
      <c r="BR20" s="10">
        <f t="shared" si="2"/>
        <v>0</v>
      </c>
      <c r="BS20" s="10">
        <f t="shared" si="2"/>
        <v>0</v>
      </c>
      <c r="BT20" s="10">
        <f t="shared" ref="BT20:CX20" si="3">IF(BT9&gt;=BT6,0,1)</f>
        <v>0</v>
      </c>
      <c r="BU20" s="10">
        <f t="shared" si="3"/>
        <v>0</v>
      </c>
      <c r="BV20" s="10">
        <f t="shared" si="3"/>
        <v>0</v>
      </c>
      <c r="BW20" s="10">
        <f t="shared" si="3"/>
        <v>0</v>
      </c>
      <c r="BX20" s="10">
        <f t="shared" si="3"/>
        <v>0</v>
      </c>
      <c r="BY20" s="10">
        <f t="shared" si="3"/>
        <v>0</v>
      </c>
      <c r="BZ20" s="10">
        <f t="shared" si="3"/>
        <v>0</v>
      </c>
      <c r="CA20" s="10">
        <f t="shared" si="3"/>
        <v>0</v>
      </c>
      <c r="CB20" s="10">
        <f t="shared" si="3"/>
        <v>0</v>
      </c>
      <c r="CC20" s="10">
        <f t="shared" si="3"/>
        <v>0</v>
      </c>
      <c r="CD20" s="10">
        <f t="shared" si="3"/>
        <v>1</v>
      </c>
      <c r="CE20" s="10">
        <f t="shared" si="3"/>
        <v>1</v>
      </c>
      <c r="CF20" s="10">
        <f t="shared" si="3"/>
        <v>0</v>
      </c>
      <c r="CG20" s="10">
        <f t="shared" si="3"/>
        <v>0</v>
      </c>
      <c r="CH20" s="10">
        <f t="shared" si="3"/>
        <v>0</v>
      </c>
      <c r="CI20" s="10">
        <f t="shared" si="3"/>
        <v>0</v>
      </c>
      <c r="CJ20" s="10">
        <f t="shared" si="3"/>
        <v>0</v>
      </c>
      <c r="CK20" s="10">
        <f t="shared" si="3"/>
        <v>0</v>
      </c>
      <c r="CL20" s="10">
        <f t="shared" si="3"/>
        <v>0</v>
      </c>
      <c r="CM20" s="10">
        <f t="shared" si="3"/>
        <v>0</v>
      </c>
      <c r="CN20" s="10">
        <f t="shared" si="3"/>
        <v>0</v>
      </c>
      <c r="CO20" s="10">
        <f t="shared" si="3"/>
        <v>0</v>
      </c>
      <c r="CP20" s="10">
        <f t="shared" si="3"/>
        <v>0</v>
      </c>
      <c r="CQ20" s="10">
        <f t="shared" si="3"/>
        <v>0</v>
      </c>
      <c r="CR20" s="10">
        <f t="shared" si="3"/>
        <v>0</v>
      </c>
      <c r="CS20" s="10">
        <f t="shared" si="3"/>
        <v>0</v>
      </c>
      <c r="CT20" s="10">
        <f t="shared" si="3"/>
        <v>0</v>
      </c>
      <c r="CU20" s="10">
        <f t="shared" si="3"/>
        <v>0</v>
      </c>
      <c r="CV20" s="10">
        <f t="shared" si="3"/>
        <v>0</v>
      </c>
      <c r="CW20" s="10">
        <f t="shared" si="3"/>
        <v>0</v>
      </c>
      <c r="CX20" s="10">
        <f t="shared" si="3"/>
        <v>0</v>
      </c>
    </row>
    <row r="21" spans="1:102">
      <c r="A21" s="10" t="s">
        <v>112</v>
      </c>
      <c r="B21" s="10" t="s">
        <v>113</v>
      </c>
      <c r="C21" s="10"/>
      <c r="D21" s="10"/>
      <c r="E21" s="10"/>
      <c r="F21" s="10"/>
      <c r="G21" s="10">
        <f>MAX(0,G11)</f>
        <v>36.299999999900002</v>
      </c>
      <c r="H21" s="10">
        <f t="shared" ref="H21:BS21" si="4">MAX(0,H11)</f>
        <v>38.67</v>
      </c>
      <c r="I21" s="10">
        <f t="shared" si="4"/>
        <v>34.35</v>
      </c>
      <c r="J21" s="10">
        <f t="shared" si="4"/>
        <v>32.07</v>
      </c>
      <c r="K21" s="10">
        <f t="shared" si="4"/>
        <v>32.630000000000003</v>
      </c>
      <c r="L21" s="10">
        <f t="shared" si="4"/>
        <v>32.520000000000003</v>
      </c>
      <c r="M21" s="10">
        <f t="shared" si="4"/>
        <v>32.74</v>
      </c>
      <c r="N21" s="10">
        <f t="shared" si="4"/>
        <v>31.789999999900001</v>
      </c>
      <c r="O21" s="10">
        <f t="shared" si="4"/>
        <v>30.629999999900001</v>
      </c>
      <c r="P21" s="10">
        <f t="shared" si="4"/>
        <v>30.05</v>
      </c>
      <c r="Q21" s="10">
        <f t="shared" si="4"/>
        <v>29.39</v>
      </c>
      <c r="R21" s="10">
        <f t="shared" si="4"/>
        <v>29.199999999900001</v>
      </c>
      <c r="S21" s="10">
        <f t="shared" si="4"/>
        <v>29.129999999900001</v>
      </c>
      <c r="T21" s="10">
        <f t="shared" si="4"/>
        <v>29.25</v>
      </c>
      <c r="U21" s="10">
        <f t="shared" si="4"/>
        <v>28.969999999900001</v>
      </c>
      <c r="V21" s="10">
        <f t="shared" si="4"/>
        <v>28.96</v>
      </c>
      <c r="W21" s="10">
        <f t="shared" si="4"/>
        <v>28.84</v>
      </c>
      <c r="X21" s="10">
        <f t="shared" si="4"/>
        <v>28.8</v>
      </c>
      <c r="Y21" s="10">
        <f t="shared" si="4"/>
        <v>28.92</v>
      </c>
      <c r="Z21" s="10">
        <f t="shared" si="4"/>
        <v>28.73</v>
      </c>
      <c r="AA21" s="10">
        <f t="shared" si="4"/>
        <v>29.48</v>
      </c>
      <c r="AB21" s="10">
        <f t="shared" si="4"/>
        <v>30.41</v>
      </c>
      <c r="AC21" s="10">
        <f t="shared" si="4"/>
        <v>31.27</v>
      </c>
      <c r="AD21" s="10">
        <f t="shared" si="4"/>
        <v>32.039999999899997</v>
      </c>
      <c r="AE21" s="10">
        <f t="shared" si="4"/>
        <v>32.770000000000003</v>
      </c>
      <c r="AF21" s="10">
        <f t="shared" si="4"/>
        <v>33.78</v>
      </c>
      <c r="AG21" s="10">
        <f t="shared" si="4"/>
        <v>34.93</v>
      </c>
      <c r="AH21" s="10">
        <f t="shared" si="4"/>
        <v>36.359999999899998</v>
      </c>
      <c r="AI21" s="10">
        <f t="shared" si="4"/>
        <v>35.57</v>
      </c>
      <c r="AJ21" s="10">
        <f t="shared" si="4"/>
        <v>38.729999999900002</v>
      </c>
      <c r="AK21" s="10">
        <f t="shared" si="4"/>
        <v>42.06</v>
      </c>
      <c r="AL21" s="10">
        <f t="shared" si="4"/>
        <v>44.829999999899997</v>
      </c>
      <c r="AM21" s="10">
        <f t="shared" si="4"/>
        <v>42.88</v>
      </c>
      <c r="AN21" s="10">
        <f t="shared" si="4"/>
        <v>44.859999999899998</v>
      </c>
      <c r="AO21" s="10">
        <f t="shared" si="4"/>
        <v>45.93</v>
      </c>
      <c r="AP21" s="10">
        <f t="shared" si="4"/>
        <v>45.149999999899997</v>
      </c>
      <c r="AQ21" s="10">
        <f t="shared" si="4"/>
        <v>44.84</v>
      </c>
      <c r="AR21" s="10">
        <f t="shared" si="4"/>
        <v>44.2</v>
      </c>
      <c r="AS21" s="10">
        <f t="shared" si="4"/>
        <v>46.18</v>
      </c>
      <c r="AT21" s="10">
        <f t="shared" si="4"/>
        <v>47.539999999899997</v>
      </c>
      <c r="AU21" s="10">
        <f t="shared" si="4"/>
        <v>45.59</v>
      </c>
      <c r="AV21" s="10">
        <f t="shared" si="4"/>
        <v>46.43</v>
      </c>
      <c r="AW21" s="10">
        <f t="shared" si="4"/>
        <v>47.979999999900002</v>
      </c>
      <c r="AX21" s="10">
        <f t="shared" si="4"/>
        <v>50.21</v>
      </c>
      <c r="AY21" s="10">
        <f t="shared" si="4"/>
        <v>55.39</v>
      </c>
      <c r="AZ21" s="10">
        <f t="shared" si="4"/>
        <v>49.289999999899997</v>
      </c>
      <c r="BA21" s="10">
        <f t="shared" si="4"/>
        <v>49.859999999899998</v>
      </c>
      <c r="BB21" s="10">
        <f t="shared" si="4"/>
        <v>51.82</v>
      </c>
      <c r="BC21" s="10">
        <f t="shared" si="4"/>
        <v>52.969999999899997</v>
      </c>
      <c r="BD21" s="10">
        <f t="shared" si="4"/>
        <v>56.74</v>
      </c>
      <c r="BE21" s="10">
        <f t="shared" si="4"/>
        <v>59.149999999899997</v>
      </c>
      <c r="BF21" s="10">
        <f t="shared" si="4"/>
        <v>1060.72</v>
      </c>
      <c r="BG21" s="10">
        <f t="shared" si="4"/>
        <v>61.78</v>
      </c>
      <c r="BH21" s="10">
        <f t="shared" si="4"/>
        <v>66.09</v>
      </c>
      <c r="BI21" s="10">
        <f t="shared" si="4"/>
        <v>180.43</v>
      </c>
      <c r="BJ21" s="10">
        <f t="shared" si="4"/>
        <v>1609.96</v>
      </c>
      <c r="BK21" s="10">
        <f t="shared" si="4"/>
        <v>2470.3299999998999</v>
      </c>
      <c r="BL21" s="10">
        <f t="shared" si="4"/>
        <v>2489.92</v>
      </c>
      <c r="BM21" s="10">
        <f t="shared" si="4"/>
        <v>2545.04</v>
      </c>
      <c r="BN21" s="10">
        <f t="shared" si="4"/>
        <v>1017.29</v>
      </c>
      <c r="BO21" s="10">
        <f t="shared" si="4"/>
        <v>102.48999999989999</v>
      </c>
      <c r="BP21" s="10">
        <f t="shared" si="4"/>
        <v>140.59999999990001</v>
      </c>
      <c r="BQ21" s="10">
        <f t="shared" si="4"/>
        <v>127.88</v>
      </c>
      <c r="BR21" s="10">
        <f t="shared" si="4"/>
        <v>85.92</v>
      </c>
      <c r="BS21" s="10">
        <f t="shared" si="4"/>
        <v>69.319999999900006</v>
      </c>
      <c r="BT21" s="10">
        <f t="shared" ref="BT21:CX21" si="5">MAX(0,BT11)</f>
        <v>68.2</v>
      </c>
      <c r="BU21" s="10">
        <f t="shared" si="5"/>
        <v>69.959999999900006</v>
      </c>
      <c r="BV21" s="10">
        <f t="shared" si="5"/>
        <v>68.819999999900006</v>
      </c>
      <c r="BW21" s="10">
        <f t="shared" si="5"/>
        <v>66.31</v>
      </c>
      <c r="BX21" s="10">
        <f t="shared" si="5"/>
        <v>65.5</v>
      </c>
      <c r="BY21" s="10">
        <f t="shared" si="5"/>
        <v>60.03</v>
      </c>
      <c r="BZ21" s="10">
        <f t="shared" si="5"/>
        <v>57.53</v>
      </c>
      <c r="CA21" s="10">
        <f t="shared" si="5"/>
        <v>59.289999999899997</v>
      </c>
      <c r="CB21" s="10">
        <f t="shared" si="5"/>
        <v>56.939999999900003</v>
      </c>
      <c r="CC21" s="10">
        <f t="shared" si="5"/>
        <v>56.2</v>
      </c>
      <c r="CD21" s="10">
        <f t="shared" si="5"/>
        <v>52.67</v>
      </c>
      <c r="CE21" s="10">
        <f t="shared" si="5"/>
        <v>54.579999999899997</v>
      </c>
      <c r="CF21" s="10">
        <f t="shared" si="5"/>
        <v>60.1</v>
      </c>
      <c r="CG21" s="10">
        <f t="shared" si="5"/>
        <v>56.909999999900002</v>
      </c>
      <c r="CH21" s="10">
        <f t="shared" si="5"/>
        <v>55.25</v>
      </c>
      <c r="CI21" s="10">
        <f t="shared" si="5"/>
        <v>51.479999999900002</v>
      </c>
      <c r="CJ21" s="10">
        <f t="shared" si="5"/>
        <v>51.359999999899998</v>
      </c>
      <c r="CK21" s="10">
        <f t="shared" si="5"/>
        <v>54.56</v>
      </c>
      <c r="CL21" s="10">
        <f t="shared" si="5"/>
        <v>53.52</v>
      </c>
      <c r="CM21" s="10">
        <f t="shared" si="5"/>
        <v>54.96</v>
      </c>
      <c r="CN21" s="10">
        <f t="shared" si="5"/>
        <v>51.659999999900002</v>
      </c>
      <c r="CO21" s="10">
        <f t="shared" si="5"/>
        <v>48.789999999899997</v>
      </c>
      <c r="CP21" s="10">
        <f t="shared" si="5"/>
        <v>46.609999999899998</v>
      </c>
      <c r="CQ21" s="10">
        <f t="shared" si="5"/>
        <v>41.6</v>
      </c>
      <c r="CR21" s="10">
        <f t="shared" si="5"/>
        <v>39.520000000000003</v>
      </c>
      <c r="CS21" s="10">
        <f t="shared" si="5"/>
        <v>38.46</v>
      </c>
      <c r="CT21" s="10">
        <f t="shared" si="5"/>
        <v>37.67</v>
      </c>
      <c r="CU21" s="10">
        <f t="shared" si="5"/>
        <v>41.18</v>
      </c>
      <c r="CV21" s="10">
        <f t="shared" si="5"/>
        <v>42.189999999900003</v>
      </c>
      <c r="CW21" s="10">
        <f t="shared" si="5"/>
        <v>37.659999999900002</v>
      </c>
      <c r="CX21" s="10">
        <f t="shared" si="5"/>
        <v>36.520000000000003</v>
      </c>
    </row>
    <row r="22" spans="1:102">
      <c r="A22" s="10"/>
      <c r="B22" s="10" t="s">
        <v>113</v>
      </c>
      <c r="C22" s="10"/>
      <c r="D22" s="10"/>
      <c r="E22" s="10"/>
      <c r="F22" s="10"/>
      <c r="G22" s="10">
        <f>MAX(0,G12)</f>
        <v>36.289999999899997</v>
      </c>
      <c r="H22" s="10">
        <f t="shared" ref="H22:BS22" si="6">MAX(0,H12)</f>
        <v>38.67</v>
      </c>
      <c r="I22" s="10">
        <f t="shared" si="6"/>
        <v>34.35</v>
      </c>
      <c r="J22" s="10">
        <f t="shared" si="6"/>
        <v>32.07</v>
      </c>
      <c r="K22" s="10">
        <f t="shared" si="6"/>
        <v>32.630000000000003</v>
      </c>
      <c r="L22" s="10">
        <f t="shared" si="6"/>
        <v>32.520000000000003</v>
      </c>
      <c r="M22" s="10">
        <f t="shared" si="6"/>
        <v>32.74</v>
      </c>
      <c r="N22" s="10">
        <f t="shared" si="6"/>
        <v>31.789999999900001</v>
      </c>
      <c r="O22" s="10">
        <f t="shared" si="6"/>
        <v>30.629999999900001</v>
      </c>
      <c r="P22" s="10">
        <f t="shared" si="6"/>
        <v>30.05</v>
      </c>
      <c r="Q22" s="10">
        <f t="shared" si="6"/>
        <v>29.39</v>
      </c>
      <c r="R22" s="10">
        <f t="shared" si="6"/>
        <v>29.199999999900001</v>
      </c>
      <c r="S22" s="10">
        <f t="shared" si="6"/>
        <v>29.129999999900001</v>
      </c>
      <c r="T22" s="10">
        <f t="shared" si="6"/>
        <v>29.25</v>
      </c>
      <c r="U22" s="10">
        <f t="shared" si="6"/>
        <v>28.969999999900001</v>
      </c>
      <c r="V22" s="10">
        <f t="shared" si="6"/>
        <v>28.96</v>
      </c>
      <c r="W22" s="10">
        <f t="shared" si="6"/>
        <v>28.84</v>
      </c>
      <c r="X22" s="10">
        <f t="shared" si="6"/>
        <v>28.8</v>
      </c>
      <c r="Y22" s="10">
        <f t="shared" si="6"/>
        <v>28.92</v>
      </c>
      <c r="Z22" s="10">
        <f t="shared" si="6"/>
        <v>28.73</v>
      </c>
      <c r="AA22" s="10">
        <f t="shared" si="6"/>
        <v>29.48</v>
      </c>
      <c r="AB22" s="10">
        <f t="shared" si="6"/>
        <v>30.41</v>
      </c>
      <c r="AC22" s="10">
        <f t="shared" si="6"/>
        <v>31.539999999900001</v>
      </c>
      <c r="AD22" s="10">
        <f t="shared" si="6"/>
        <v>32.039999999899997</v>
      </c>
      <c r="AE22" s="10">
        <f t="shared" si="6"/>
        <v>32.759999999900003</v>
      </c>
      <c r="AF22" s="10">
        <f t="shared" si="6"/>
        <v>33.78</v>
      </c>
      <c r="AG22" s="10">
        <f t="shared" si="6"/>
        <v>34.92</v>
      </c>
      <c r="AH22" s="10">
        <f t="shared" si="6"/>
        <v>36.359999999899998</v>
      </c>
      <c r="AI22" s="10">
        <f t="shared" si="6"/>
        <v>35.659999999900002</v>
      </c>
      <c r="AJ22" s="10">
        <f t="shared" si="6"/>
        <v>38.78</v>
      </c>
      <c r="AK22" s="10">
        <f t="shared" si="6"/>
        <v>42.079999999899997</v>
      </c>
      <c r="AL22" s="10">
        <f t="shared" si="6"/>
        <v>44.939999999900003</v>
      </c>
      <c r="AM22" s="10">
        <f t="shared" si="6"/>
        <v>42.84</v>
      </c>
      <c r="AN22" s="10">
        <f t="shared" si="6"/>
        <v>45.039999999899997</v>
      </c>
      <c r="AO22" s="10">
        <f t="shared" si="6"/>
        <v>46.009999999900003</v>
      </c>
      <c r="AP22" s="10">
        <f t="shared" si="6"/>
        <v>45.159999999900002</v>
      </c>
      <c r="AQ22" s="10">
        <f t="shared" si="6"/>
        <v>44.899999999899997</v>
      </c>
      <c r="AR22" s="10">
        <f t="shared" si="6"/>
        <v>44.289999999899997</v>
      </c>
      <c r="AS22" s="10">
        <f t="shared" si="6"/>
        <v>46.18</v>
      </c>
      <c r="AT22" s="10">
        <f t="shared" si="6"/>
        <v>47.469999999899997</v>
      </c>
      <c r="AU22" s="10">
        <f t="shared" si="6"/>
        <v>45.95</v>
      </c>
      <c r="AV22" s="10">
        <f t="shared" si="6"/>
        <v>46.63</v>
      </c>
      <c r="AW22" s="10">
        <f t="shared" si="6"/>
        <v>48.079999999899997</v>
      </c>
      <c r="AX22" s="10">
        <f t="shared" si="6"/>
        <v>50.219999999899997</v>
      </c>
      <c r="AY22" s="10">
        <f t="shared" si="6"/>
        <v>56.52</v>
      </c>
      <c r="AZ22" s="10">
        <f t="shared" si="6"/>
        <v>49.43</v>
      </c>
      <c r="BA22" s="10">
        <f t="shared" si="6"/>
        <v>49.92</v>
      </c>
      <c r="BB22" s="10">
        <f t="shared" si="6"/>
        <v>51.899999999899997</v>
      </c>
      <c r="BC22" s="10">
        <f t="shared" si="6"/>
        <v>52.939999999900003</v>
      </c>
      <c r="BD22" s="10">
        <f t="shared" si="6"/>
        <v>56.759999999900003</v>
      </c>
      <c r="BE22" s="10">
        <f t="shared" si="6"/>
        <v>58.909999999900002</v>
      </c>
      <c r="BF22" s="10">
        <f t="shared" si="6"/>
        <v>1056.76</v>
      </c>
      <c r="BG22" s="10">
        <f t="shared" si="6"/>
        <v>61.75</v>
      </c>
      <c r="BH22" s="10">
        <f t="shared" si="6"/>
        <v>65.64</v>
      </c>
      <c r="BI22" s="10">
        <f t="shared" si="6"/>
        <v>184.5</v>
      </c>
      <c r="BJ22" s="10">
        <f t="shared" si="6"/>
        <v>1588.75</v>
      </c>
      <c r="BK22" s="10">
        <f t="shared" si="6"/>
        <v>2499.9</v>
      </c>
      <c r="BL22" s="10">
        <f t="shared" si="6"/>
        <v>2504.8200000000002</v>
      </c>
      <c r="BM22" s="10">
        <f t="shared" si="6"/>
        <v>2528.46</v>
      </c>
      <c r="BN22" s="10">
        <f t="shared" si="6"/>
        <v>1009.94</v>
      </c>
      <c r="BO22" s="10">
        <f t="shared" si="6"/>
        <v>102.02</v>
      </c>
      <c r="BP22" s="10">
        <f t="shared" si="6"/>
        <v>140.71</v>
      </c>
      <c r="BQ22" s="10">
        <f t="shared" si="6"/>
        <v>125.28</v>
      </c>
      <c r="BR22" s="10">
        <f t="shared" si="6"/>
        <v>85.879999999899994</v>
      </c>
      <c r="BS22" s="10">
        <f t="shared" si="6"/>
        <v>69.209999999900006</v>
      </c>
      <c r="BT22" s="10">
        <f t="shared" ref="BT22:CX22" si="7">MAX(0,BT12)</f>
        <v>68.17</v>
      </c>
      <c r="BU22" s="10">
        <f t="shared" si="7"/>
        <v>69.930000000000007</v>
      </c>
      <c r="BV22" s="10">
        <f t="shared" si="7"/>
        <v>68.799999999899995</v>
      </c>
      <c r="BW22" s="10">
        <f t="shared" si="7"/>
        <v>66.319999999900006</v>
      </c>
      <c r="BX22" s="10">
        <f t="shared" si="7"/>
        <v>65.409999999899995</v>
      </c>
      <c r="BY22" s="10">
        <f t="shared" si="7"/>
        <v>60.009999999900003</v>
      </c>
      <c r="BZ22" s="10">
        <f t="shared" si="7"/>
        <v>57.52</v>
      </c>
      <c r="CA22" s="10">
        <f t="shared" si="7"/>
        <v>59.329999999899997</v>
      </c>
      <c r="CB22" s="10">
        <f t="shared" si="7"/>
        <v>56.909999999900002</v>
      </c>
      <c r="CC22" s="10">
        <f t="shared" si="7"/>
        <v>56.31</v>
      </c>
      <c r="CD22" s="10">
        <f t="shared" si="7"/>
        <v>52.719999999899997</v>
      </c>
      <c r="CE22" s="10">
        <f t="shared" si="7"/>
        <v>55.02</v>
      </c>
      <c r="CF22" s="10">
        <f t="shared" si="7"/>
        <v>60.109999999899998</v>
      </c>
      <c r="CG22" s="10">
        <f t="shared" si="7"/>
        <v>56.869999999900003</v>
      </c>
      <c r="CH22" s="10">
        <f t="shared" si="7"/>
        <v>55.18</v>
      </c>
      <c r="CI22" s="10">
        <f t="shared" si="7"/>
        <v>51.13</v>
      </c>
      <c r="CJ22" s="10">
        <f t="shared" si="7"/>
        <v>51.369999999900003</v>
      </c>
      <c r="CK22" s="10">
        <f t="shared" si="7"/>
        <v>54.509999999900003</v>
      </c>
      <c r="CL22" s="10">
        <f t="shared" si="7"/>
        <v>53.5</v>
      </c>
      <c r="CM22" s="10">
        <f t="shared" si="7"/>
        <v>54.909999999900002</v>
      </c>
      <c r="CN22" s="10">
        <f t="shared" si="7"/>
        <v>51.649999999899997</v>
      </c>
      <c r="CO22" s="10">
        <f t="shared" si="7"/>
        <v>49.07</v>
      </c>
      <c r="CP22" s="10">
        <f t="shared" si="7"/>
        <v>46.689999999900003</v>
      </c>
      <c r="CQ22" s="10">
        <f t="shared" si="7"/>
        <v>42.159999999900002</v>
      </c>
      <c r="CR22" s="10">
        <f t="shared" si="7"/>
        <v>39.509999999900003</v>
      </c>
      <c r="CS22" s="10">
        <f t="shared" si="7"/>
        <v>38.399999999899997</v>
      </c>
      <c r="CT22" s="10">
        <f t="shared" si="7"/>
        <v>37.67</v>
      </c>
      <c r="CU22" s="10">
        <f t="shared" si="7"/>
        <v>40.789999999899997</v>
      </c>
      <c r="CV22" s="10">
        <f t="shared" si="7"/>
        <v>42.46</v>
      </c>
      <c r="CW22" s="10">
        <f t="shared" si="7"/>
        <v>37.759999999900003</v>
      </c>
      <c r="CX22" s="10">
        <f t="shared" si="7"/>
        <v>36.520000000000003</v>
      </c>
    </row>
    <row r="23" spans="1:10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</row>
    <row r="24" spans="1:102">
      <c r="A24" s="10" t="s">
        <v>114</v>
      </c>
      <c r="B24" s="10" t="s">
        <v>140</v>
      </c>
      <c r="C24" s="10"/>
      <c r="D24" s="10"/>
      <c r="E24" s="10"/>
      <c r="F24" s="10"/>
      <c r="G24" s="10">
        <f>MAX(0,G5-0.25*MAX((1+$C$14*G8),(G8+$C$15)))</f>
        <v>0</v>
      </c>
      <c r="H24" s="10">
        <f t="shared" ref="H24:BS24" si="8">MAX(0,H5-0.25*MAX((1+$C$14*H8),(H8+$C$15)))</f>
        <v>0</v>
      </c>
      <c r="I24" s="10">
        <f t="shared" si="8"/>
        <v>0</v>
      </c>
      <c r="J24" s="10">
        <f t="shared" si="8"/>
        <v>0</v>
      </c>
      <c r="K24" s="10">
        <f t="shared" si="8"/>
        <v>0</v>
      </c>
      <c r="L24" s="10">
        <f t="shared" si="8"/>
        <v>0</v>
      </c>
      <c r="M24" s="10">
        <f t="shared" si="8"/>
        <v>0</v>
      </c>
      <c r="N24" s="10">
        <f t="shared" si="8"/>
        <v>0</v>
      </c>
      <c r="O24" s="10">
        <f t="shared" si="8"/>
        <v>0</v>
      </c>
      <c r="P24" s="10">
        <f t="shared" si="8"/>
        <v>0</v>
      </c>
      <c r="Q24" s="10">
        <f t="shared" si="8"/>
        <v>0</v>
      </c>
      <c r="R24" s="10">
        <f t="shared" si="8"/>
        <v>0</v>
      </c>
      <c r="S24" s="10">
        <f t="shared" si="8"/>
        <v>0</v>
      </c>
      <c r="T24" s="10">
        <f t="shared" si="8"/>
        <v>0</v>
      </c>
      <c r="U24" s="10">
        <f t="shared" si="8"/>
        <v>0</v>
      </c>
      <c r="V24" s="10">
        <f t="shared" si="8"/>
        <v>0</v>
      </c>
      <c r="W24" s="10">
        <f t="shared" si="8"/>
        <v>0</v>
      </c>
      <c r="X24" s="10">
        <f t="shared" si="8"/>
        <v>0</v>
      </c>
      <c r="Y24" s="10">
        <f t="shared" si="8"/>
        <v>0</v>
      </c>
      <c r="Z24" s="10">
        <f t="shared" si="8"/>
        <v>0</v>
      </c>
      <c r="AA24" s="10">
        <f t="shared" si="8"/>
        <v>0</v>
      </c>
      <c r="AB24" s="10">
        <f t="shared" si="8"/>
        <v>0</v>
      </c>
      <c r="AC24" s="10">
        <f t="shared" si="8"/>
        <v>0</v>
      </c>
      <c r="AD24" s="10">
        <f t="shared" si="8"/>
        <v>0</v>
      </c>
      <c r="AE24" s="10">
        <f t="shared" si="8"/>
        <v>0</v>
      </c>
      <c r="AF24" s="10">
        <f t="shared" si="8"/>
        <v>0</v>
      </c>
      <c r="AG24" s="10">
        <f t="shared" si="8"/>
        <v>0</v>
      </c>
      <c r="AH24" s="10">
        <f t="shared" si="8"/>
        <v>0</v>
      </c>
      <c r="AI24" s="10">
        <f t="shared" si="8"/>
        <v>0</v>
      </c>
      <c r="AJ24" s="10">
        <f t="shared" si="8"/>
        <v>0</v>
      </c>
      <c r="AK24" s="10">
        <f t="shared" si="8"/>
        <v>0</v>
      </c>
      <c r="AL24" s="10">
        <f t="shared" si="8"/>
        <v>0</v>
      </c>
      <c r="AM24" s="10">
        <f t="shared" si="8"/>
        <v>0</v>
      </c>
      <c r="AN24" s="10">
        <f t="shared" si="8"/>
        <v>0</v>
      </c>
      <c r="AO24" s="10">
        <f t="shared" si="8"/>
        <v>0</v>
      </c>
      <c r="AP24" s="10">
        <f t="shared" si="8"/>
        <v>0</v>
      </c>
      <c r="AQ24" s="10">
        <f t="shared" si="8"/>
        <v>0</v>
      </c>
      <c r="AR24" s="10">
        <f t="shared" si="8"/>
        <v>0</v>
      </c>
      <c r="AS24" s="10">
        <f t="shared" si="8"/>
        <v>0</v>
      </c>
      <c r="AT24" s="10">
        <f t="shared" si="8"/>
        <v>0</v>
      </c>
      <c r="AU24" s="10">
        <f t="shared" si="8"/>
        <v>0</v>
      </c>
      <c r="AV24" s="10">
        <f t="shared" si="8"/>
        <v>0</v>
      </c>
      <c r="AW24" s="10">
        <f t="shared" si="8"/>
        <v>0</v>
      </c>
      <c r="AX24" s="10">
        <f t="shared" si="8"/>
        <v>0</v>
      </c>
      <c r="AY24" s="10">
        <f t="shared" si="8"/>
        <v>0</v>
      </c>
      <c r="AZ24" s="10">
        <f t="shared" si="8"/>
        <v>0</v>
      </c>
      <c r="BA24" s="10">
        <f t="shared" si="8"/>
        <v>0</v>
      </c>
      <c r="BB24" s="10">
        <f t="shared" si="8"/>
        <v>0</v>
      </c>
      <c r="BC24" s="10">
        <f t="shared" si="8"/>
        <v>0</v>
      </c>
      <c r="BD24" s="10">
        <f t="shared" si="8"/>
        <v>0</v>
      </c>
      <c r="BE24" s="10">
        <f t="shared" si="8"/>
        <v>2.5547668763500004</v>
      </c>
      <c r="BF24" s="10">
        <f t="shared" si="8"/>
        <v>4.6160560221749982</v>
      </c>
      <c r="BG24" s="10">
        <f t="shared" si="8"/>
        <v>0</v>
      </c>
      <c r="BH24" s="10">
        <f t="shared" si="8"/>
        <v>0.56567232869999984</v>
      </c>
      <c r="BI24" s="10">
        <f t="shared" si="8"/>
        <v>0</v>
      </c>
      <c r="BJ24" s="10">
        <f t="shared" si="8"/>
        <v>0.33194594167499858</v>
      </c>
      <c r="BK24" s="10">
        <f t="shared" si="8"/>
        <v>6.7636576408750031</v>
      </c>
      <c r="BL24" s="10">
        <f t="shared" si="8"/>
        <v>0</v>
      </c>
      <c r="BM24" s="10">
        <f t="shared" si="8"/>
        <v>0</v>
      </c>
      <c r="BN24" s="10">
        <f t="shared" si="8"/>
        <v>0</v>
      </c>
      <c r="BO24" s="10">
        <f t="shared" si="8"/>
        <v>0</v>
      </c>
      <c r="BP24" s="10">
        <f t="shared" si="8"/>
        <v>0</v>
      </c>
      <c r="BQ24" s="10">
        <f t="shared" si="8"/>
        <v>0</v>
      </c>
      <c r="BR24" s="10">
        <f t="shared" si="8"/>
        <v>0</v>
      </c>
      <c r="BS24" s="10">
        <f t="shared" si="8"/>
        <v>0</v>
      </c>
      <c r="BT24" s="10">
        <f t="shared" ref="BT24:CX24" si="9">MAX(0,BT5-0.25*MAX((1+$C$14*BT8),(BT8+$C$15)))</f>
        <v>0</v>
      </c>
      <c r="BU24" s="10">
        <f t="shared" si="9"/>
        <v>0</v>
      </c>
      <c r="BV24" s="10">
        <f t="shared" si="9"/>
        <v>0</v>
      </c>
      <c r="BW24" s="10">
        <f t="shared" si="9"/>
        <v>0</v>
      </c>
      <c r="BX24" s="10">
        <f t="shared" si="9"/>
        <v>0</v>
      </c>
      <c r="BY24" s="10">
        <f t="shared" si="9"/>
        <v>0</v>
      </c>
      <c r="BZ24" s="10">
        <f t="shared" si="9"/>
        <v>0</v>
      </c>
      <c r="CA24" s="10">
        <f t="shared" si="9"/>
        <v>0</v>
      </c>
      <c r="CB24" s="10">
        <f t="shared" si="9"/>
        <v>0</v>
      </c>
      <c r="CC24" s="10">
        <f t="shared" si="9"/>
        <v>0.40031662517499811</v>
      </c>
      <c r="CD24" s="10">
        <f t="shared" si="9"/>
        <v>0.88688556037499922</v>
      </c>
      <c r="CE24" s="10">
        <f t="shared" si="9"/>
        <v>0</v>
      </c>
      <c r="CF24" s="10">
        <f t="shared" si="9"/>
        <v>0</v>
      </c>
      <c r="CG24" s="10">
        <f t="shared" si="9"/>
        <v>0</v>
      </c>
      <c r="CH24" s="10">
        <f t="shared" si="9"/>
        <v>0</v>
      </c>
      <c r="CI24" s="10">
        <f t="shared" si="9"/>
        <v>0</v>
      </c>
      <c r="CJ24" s="10">
        <f t="shared" si="9"/>
        <v>0</v>
      </c>
      <c r="CK24" s="10">
        <f t="shared" si="9"/>
        <v>0</v>
      </c>
      <c r="CL24" s="10">
        <f t="shared" si="9"/>
        <v>0</v>
      </c>
      <c r="CM24" s="10">
        <f t="shared" si="9"/>
        <v>0</v>
      </c>
      <c r="CN24" s="10">
        <f t="shared" si="9"/>
        <v>0</v>
      </c>
      <c r="CO24" s="10">
        <f t="shared" si="9"/>
        <v>0</v>
      </c>
      <c r="CP24" s="10">
        <f t="shared" si="9"/>
        <v>0</v>
      </c>
      <c r="CQ24" s="10">
        <f t="shared" si="9"/>
        <v>0</v>
      </c>
      <c r="CR24" s="10">
        <f t="shared" si="9"/>
        <v>0</v>
      </c>
      <c r="CS24" s="10">
        <f t="shared" si="9"/>
        <v>0</v>
      </c>
      <c r="CT24" s="10">
        <f t="shared" si="9"/>
        <v>0</v>
      </c>
      <c r="CU24" s="10">
        <f t="shared" si="9"/>
        <v>0</v>
      </c>
      <c r="CV24" s="10">
        <f t="shared" si="9"/>
        <v>0</v>
      </c>
      <c r="CW24" s="10">
        <f t="shared" si="9"/>
        <v>0</v>
      </c>
      <c r="CX24" s="10">
        <f t="shared" si="9"/>
        <v>0</v>
      </c>
    </row>
    <row r="25" spans="1:102">
      <c r="A25" s="10"/>
      <c r="B25" s="10" t="s">
        <v>141</v>
      </c>
      <c r="C25" s="10"/>
      <c r="D25" s="10"/>
      <c r="E25" s="10"/>
      <c r="F25" s="10"/>
      <c r="G25" s="10">
        <f>MAX(0,G6-0.25*MAX((1+$C$14*G9),(G9+$C$15)))</f>
        <v>0</v>
      </c>
      <c r="H25" s="10">
        <f t="shared" ref="H25:BS25" si="10">MAX(0,H6-0.25*MAX((1+$C$14*H9),(H9+$C$15)))</f>
        <v>0</v>
      </c>
      <c r="I25" s="10">
        <f t="shared" si="10"/>
        <v>0</v>
      </c>
      <c r="J25" s="10">
        <f t="shared" si="10"/>
        <v>0</v>
      </c>
      <c r="K25" s="10">
        <f t="shared" si="10"/>
        <v>0</v>
      </c>
      <c r="L25" s="10">
        <f t="shared" si="10"/>
        <v>0</v>
      </c>
      <c r="M25" s="10">
        <f t="shared" si="10"/>
        <v>0</v>
      </c>
      <c r="N25" s="10">
        <f t="shared" si="10"/>
        <v>0</v>
      </c>
      <c r="O25" s="10">
        <f t="shared" si="10"/>
        <v>0</v>
      </c>
      <c r="P25" s="10">
        <f t="shared" si="10"/>
        <v>0</v>
      </c>
      <c r="Q25" s="10">
        <f t="shared" si="10"/>
        <v>0</v>
      </c>
      <c r="R25" s="10">
        <f t="shared" si="10"/>
        <v>0</v>
      </c>
      <c r="S25" s="10">
        <f t="shared" si="10"/>
        <v>0</v>
      </c>
      <c r="T25" s="10">
        <f t="shared" si="10"/>
        <v>0</v>
      </c>
      <c r="U25" s="10">
        <f t="shared" si="10"/>
        <v>0</v>
      </c>
      <c r="V25" s="10">
        <f t="shared" si="10"/>
        <v>0</v>
      </c>
      <c r="W25" s="10">
        <f t="shared" si="10"/>
        <v>0</v>
      </c>
      <c r="X25" s="10">
        <f t="shared" si="10"/>
        <v>0</v>
      </c>
      <c r="Y25" s="10">
        <f t="shared" si="10"/>
        <v>0</v>
      </c>
      <c r="Z25" s="10">
        <f t="shared" si="10"/>
        <v>0</v>
      </c>
      <c r="AA25" s="10">
        <f t="shared" si="10"/>
        <v>0</v>
      </c>
      <c r="AB25" s="10">
        <f t="shared" si="10"/>
        <v>0</v>
      </c>
      <c r="AC25" s="10">
        <f t="shared" si="10"/>
        <v>1.1571632101500002</v>
      </c>
      <c r="AD25" s="10">
        <f t="shared" si="10"/>
        <v>0</v>
      </c>
      <c r="AE25" s="10">
        <f t="shared" si="10"/>
        <v>0</v>
      </c>
      <c r="AF25" s="10">
        <f t="shared" si="10"/>
        <v>0</v>
      </c>
      <c r="AG25" s="10">
        <f t="shared" si="10"/>
        <v>0</v>
      </c>
      <c r="AH25" s="10">
        <f t="shared" si="10"/>
        <v>0</v>
      </c>
      <c r="AI25" s="10">
        <f t="shared" si="10"/>
        <v>0</v>
      </c>
      <c r="AJ25" s="10">
        <f t="shared" si="10"/>
        <v>0</v>
      </c>
      <c r="AK25" s="10">
        <f t="shared" si="10"/>
        <v>0</v>
      </c>
      <c r="AL25" s="10">
        <f t="shared" si="10"/>
        <v>0</v>
      </c>
      <c r="AM25" s="10">
        <f t="shared" si="10"/>
        <v>0</v>
      </c>
      <c r="AN25" s="10">
        <f t="shared" si="10"/>
        <v>0</v>
      </c>
      <c r="AO25" s="10">
        <f t="shared" si="10"/>
        <v>0</v>
      </c>
      <c r="AP25" s="10">
        <f t="shared" si="10"/>
        <v>0</v>
      </c>
      <c r="AQ25" s="10">
        <f t="shared" si="10"/>
        <v>0</v>
      </c>
      <c r="AR25" s="10">
        <f t="shared" si="10"/>
        <v>0</v>
      </c>
      <c r="AS25" s="10">
        <f t="shared" si="10"/>
        <v>0</v>
      </c>
      <c r="AT25" s="10">
        <f t="shared" si="10"/>
        <v>0</v>
      </c>
      <c r="AU25" s="10">
        <f t="shared" si="10"/>
        <v>0</v>
      </c>
      <c r="AV25" s="10">
        <f t="shared" si="10"/>
        <v>0</v>
      </c>
      <c r="AW25" s="10">
        <f t="shared" si="10"/>
        <v>0</v>
      </c>
      <c r="AX25" s="10">
        <f t="shared" si="10"/>
        <v>0</v>
      </c>
      <c r="AY25" s="10">
        <f t="shared" si="10"/>
        <v>0</v>
      </c>
      <c r="AZ25" s="10">
        <f t="shared" si="10"/>
        <v>0.79728550907499596</v>
      </c>
      <c r="BA25" s="10">
        <f t="shared" si="10"/>
        <v>0</v>
      </c>
      <c r="BB25" s="10">
        <f t="shared" si="10"/>
        <v>0</v>
      </c>
      <c r="BC25" s="10">
        <f t="shared" si="10"/>
        <v>0</v>
      </c>
      <c r="BD25" s="10">
        <f t="shared" si="10"/>
        <v>0</v>
      </c>
      <c r="BE25" s="10">
        <f t="shared" si="10"/>
        <v>0</v>
      </c>
      <c r="BF25" s="10">
        <f t="shared" si="10"/>
        <v>0</v>
      </c>
      <c r="BG25" s="10">
        <f t="shared" si="10"/>
        <v>0</v>
      </c>
      <c r="BH25" s="10">
        <f t="shared" si="10"/>
        <v>0</v>
      </c>
      <c r="BI25" s="10">
        <f t="shared" si="10"/>
        <v>0</v>
      </c>
      <c r="BJ25" s="10">
        <f t="shared" si="10"/>
        <v>0</v>
      </c>
      <c r="BK25" s="10">
        <f t="shared" si="10"/>
        <v>0</v>
      </c>
      <c r="BL25" s="10">
        <f t="shared" si="10"/>
        <v>1.1128606032749957</v>
      </c>
      <c r="BM25" s="10">
        <f t="shared" si="10"/>
        <v>0</v>
      </c>
      <c r="BN25" s="10">
        <f t="shared" si="10"/>
        <v>2.9085219170749923</v>
      </c>
      <c r="BO25" s="10">
        <f t="shared" si="10"/>
        <v>2.9942155286500025</v>
      </c>
      <c r="BP25" s="10">
        <f t="shared" si="10"/>
        <v>0</v>
      </c>
      <c r="BQ25" s="10">
        <f t="shared" si="10"/>
        <v>16.966866086300001</v>
      </c>
      <c r="BR25" s="10">
        <f t="shared" si="10"/>
        <v>38.539369426299999</v>
      </c>
      <c r="BS25" s="10">
        <f t="shared" si="10"/>
        <v>28.845013275149995</v>
      </c>
      <c r="BT25" s="10">
        <f t="shared" ref="BT25:CX25" si="11">MAX(0,BT6-0.25*MAX((1+$C$14*BT9),(BT9+$C$15)))</f>
        <v>27.449686724350002</v>
      </c>
      <c r="BU25" s="10">
        <f t="shared" si="11"/>
        <v>26.941596764375007</v>
      </c>
      <c r="BV25" s="10">
        <f t="shared" si="11"/>
        <v>26.906404440075008</v>
      </c>
      <c r="BW25" s="10">
        <f t="shared" si="11"/>
        <v>29.705993720149991</v>
      </c>
      <c r="BX25" s="10">
        <f t="shared" si="11"/>
        <v>38.039236293350001</v>
      </c>
      <c r="BY25" s="10">
        <f t="shared" si="11"/>
        <v>28.417921689300002</v>
      </c>
      <c r="BZ25" s="10">
        <f t="shared" si="11"/>
        <v>28.46798094430001</v>
      </c>
      <c r="CA25" s="10">
        <f t="shared" si="11"/>
        <v>31.845090859724991</v>
      </c>
      <c r="CB25" s="10">
        <f t="shared" si="11"/>
        <v>33.337052794550004</v>
      </c>
      <c r="CC25" s="10">
        <f t="shared" si="11"/>
        <v>38.3665127521</v>
      </c>
      <c r="CD25" s="10">
        <f t="shared" si="11"/>
        <v>46.546353365575001</v>
      </c>
      <c r="CE25" s="10">
        <f t="shared" si="11"/>
        <v>48.615594531100001</v>
      </c>
      <c r="CF25" s="10">
        <f t="shared" si="11"/>
        <v>56.010987107949994</v>
      </c>
      <c r="CG25" s="10">
        <f t="shared" si="11"/>
        <v>19.858441708800004</v>
      </c>
      <c r="CH25" s="10">
        <f t="shared" si="11"/>
        <v>32.394638710000002</v>
      </c>
      <c r="CI25" s="10">
        <f t="shared" si="11"/>
        <v>11.099439949450002</v>
      </c>
      <c r="CJ25" s="10">
        <f t="shared" si="11"/>
        <v>0</v>
      </c>
      <c r="CK25" s="10">
        <f t="shared" si="11"/>
        <v>0</v>
      </c>
      <c r="CL25" s="10">
        <f t="shared" si="11"/>
        <v>0</v>
      </c>
      <c r="CM25" s="10">
        <f t="shared" si="11"/>
        <v>0</v>
      </c>
      <c r="CN25" s="10">
        <f t="shared" si="11"/>
        <v>6.0194852002249988</v>
      </c>
      <c r="CO25" s="10">
        <f t="shared" si="11"/>
        <v>10.553365575924996</v>
      </c>
      <c r="CP25" s="10">
        <f t="shared" si="11"/>
        <v>22.1774570814</v>
      </c>
      <c r="CQ25" s="10">
        <f t="shared" si="11"/>
        <v>2.2871127064499994</v>
      </c>
      <c r="CR25" s="10">
        <f t="shared" si="11"/>
        <v>9.9881628746000004</v>
      </c>
      <c r="CS25" s="10">
        <f t="shared" si="11"/>
        <v>0</v>
      </c>
      <c r="CT25" s="10">
        <f t="shared" si="11"/>
        <v>4.1834170728249997</v>
      </c>
      <c r="CU25" s="10">
        <f t="shared" si="11"/>
        <v>33.849490262624997</v>
      </c>
      <c r="CV25" s="10">
        <f t="shared" si="11"/>
        <v>20.5268044418</v>
      </c>
      <c r="CW25" s="10">
        <f t="shared" si="11"/>
        <v>10.513889753550002</v>
      </c>
      <c r="CX25" s="10">
        <f t="shared" si="11"/>
        <v>7.8496096282749992</v>
      </c>
    </row>
    <row r="26" spans="1:10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</row>
    <row r="27" spans="1:102">
      <c r="A27" s="10" t="s">
        <v>115</v>
      </c>
      <c r="B27" s="10" t="s">
        <v>140</v>
      </c>
      <c r="C27" s="10">
        <f>SUM(G27:CX27)</f>
        <v>0</v>
      </c>
      <c r="D27" s="10"/>
      <c r="E27" s="10"/>
      <c r="F27" s="10"/>
      <c r="G27" s="10">
        <f>IF(G19=0,0,G21*G24)</f>
        <v>0</v>
      </c>
      <c r="H27" s="10">
        <f t="shared" ref="H27:BS27" si="12">IF(H19=0,0,H21*H24)</f>
        <v>0</v>
      </c>
      <c r="I27" s="10">
        <f t="shared" si="12"/>
        <v>0</v>
      </c>
      <c r="J27" s="10">
        <f t="shared" si="12"/>
        <v>0</v>
      </c>
      <c r="K27" s="10">
        <f t="shared" si="12"/>
        <v>0</v>
      </c>
      <c r="L27" s="10">
        <f t="shared" si="12"/>
        <v>0</v>
      </c>
      <c r="M27" s="10">
        <f t="shared" si="12"/>
        <v>0</v>
      </c>
      <c r="N27" s="10">
        <f t="shared" si="12"/>
        <v>0</v>
      </c>
      <c r="O27" s="10">
        <f t="shared" si="12"/>
        <v>0</v>
      </c>
      <c r="P27" s="10">
        <f t="shared" si="12"/>
        <v>0</v>
      </c>
      <c r="Q27" s="10">
        <f t="shared" si="12"/>
        <v>0</v>
      </c>
      <c r="R27" s="10">
        <f t="shared" si="12"/>
        <v>0</v>
      </c>
      <c r="S27" s="10">
        <f t="shared" si="12"/>
        <v>0</v>
      </c>
      <c r="T27" s="10">
        <f t="shared" si="12"/>
        <v>0</v>
      </c>
      <c r="U27" s="10">
        <f t="shared" si="12"/>
        <v>0</v>
      </c>
      <c r="V27" s="10">
        <f t="shared" si="12"/>
        <v>0</v>
      </c>
      <c r="W27" s="10">
        <f t="shared" si="12"/>
        <v>0</v>
      </c>
      <c r="X27" s="10">
        <f t="shared" si="12"/>
        <v>0</v>
      </c>
      <c r="Y27" s="10">
        <f t="shared" si="12"/>
        <v>0</v>
      </c>
      <c r="Z27" s="10">
        <f t="shared" si="12"/>
        <v>0</v>
      </c>
      <c r="AA27" s="10">
        <f t="shared" si="12"/>
        <v>0</v>
      </c>
      <c r="AB27" s="10">
        <f t="shared" si="12"/>
        <v>0</v>
      </c>
      <c r="AC27" s="10">
        <f t="shared" si="12"/>
        <v>0</v>
      </c>
      <c r="AD27" s="10">
        <f t="shared" si="12"/>
        <v>0</v>
      </c>
      <c r="AE27" s="10">
        <f t="shared" si="12"/>
        <v>0</v>
      </c>
      <c r="AF27" s="10">
        <f t="shared" si="12"/>
        <v>0</v>
      </c>
      <c r="AG27" s="10">
        <f t="shared" si="12"/>
        <v>0</v>
      </c>
      <c r="AH27" s="10">
        <f t="shared" si="12"/>
        <v>0</v>
      </c>
      <c r="AI27" s="10">
        <f t="shared" si="12"/>
        <v>0</v>
      </c>
      <c r="AJ27" s="10">
        <f t="shared" si="12"/>
        <v>0</v>
      </c>
      <c r="AK27" s="10">
        <f t="shared" si="12"/>
        <v>0</v>
      </c>
      <c r="AL27" s="10">
        <f t="shared" si="12"/>
        <v>0</v>
      </c>
      <c r="AM27" s="10">
        <f t="shared" si="12"/>
        <v>0</v>
      </c>
      <c r="AN27" s="10">
        <f t="shared" si="12"/>
        <v>0</v>
      </c>
      <c r="AO27" s="10">
        <f t="shared" si="12"/>
        <v>0</v>
      </c>
      <c r="AP27" s="10">
        <f t="shared" si="12"/>
        <v>0</v>
      </c>
      <c r="AQ27" s="10">
        <f t="shared" si="12"/>
        <v>0</v>
      </c>
      <c r="AR27" s="10">
        <f t="shared" si="12"/>
        <v>0</v>
      </c>
      <c r="AS27" s="10">
        <f t="shared" si="12"/>
        <v>0</v>
      </c>
      <c r="AT27" s="10">
        <f t="shared" si="12"/>
        <v>0</v>
      </c>
      <c r="AU27" s="10">
        <f t="shared" si="12"/>
        <v>0</v>
      </c>
      <c r="AV27" s="10">
        <f t="shared" si="12"/>
        <v>0</v>
      </c>
      <c r="AW27" s="10">
        <f t="shared" si="12"/>
        <v>0</v>
      </c>
      <c r="AX27" s="10">
        <f t="shared" si="12"/>
        <v>0</v>
      </c>
      <c r="AY27" s="10">
        <f t="shared" si="12"/>
        <v>0</v>
      </c>
      <c r="AZ27" s="10">
        <f t="shared" si="12"/>
        <v>0</v>
      </c>
      <c r="BA27" s="10">
        <f t="shared" si="12"/>
        <v>0</v>
      </c>
      <c r="BB27" s="10">
        <f t="shared" si="12"/>
        <v>0</v>
      </c>
      <c r="BC27" s="10">
        <f t="shared" si="12"/>
        <v>0</v>
      </c>
      <c r="BD27" s="10">
        <f t="shared" si="12"/>
        <v>0</v>
      </c>
      <c r="BE27" s="10">
        <f t="shared" si="12"/>
        <v>0</v>
      </c>
      <c r="BF27" s="10">
        <f t="shared" si="12"/>
        <v>0</v>
      </c>
      <c r="BG27" s="10">
        <f t="shared" si="12"/>
        <v>0</v>
      </c>
      <c r="BH27" s="10">
        <f t="shared" si="12"/>
        <v>0</v>
      </c>
      <c r="BI27" s="10">
        <f t="shared" si="12"/>
        <v>0</v>
      </c>
      <c r="BJ27" s="10">
        <f t="shared" si="12"/>
        <v>0</v>
      </c>
      <c r="BK27" s="10">
        <f t="shared" si="12"/>
        <v>0</v>
      </c>
      <c r="BL27" s="10">
        <f t="shared" si="12"/>
        <v>0</v>
      </c>
      <c r="BM27" s="10">
        <f t="shared" si="12"/>
        <v>0</v>
      </c>
      <c r="BN27" s="10">
        <f t="shared" si="12"/>
        <v>0</v>
      </c>
      <c r="BO27" s="10">
        <f t="shared" si="12"/>
        <v>0</v>
      </c>
      <c r="BP27" s="10">
        <f t="shared" si="12"/>
        <v>0</v>
      </c>
      <c r="BQ27" s="10">
        <f t="shared" si="12"/>
        <v>0</v>
      </c>
      <c r="BR27" s="10">
        <f t="shared" si="12"/>
        <v>0</v>
      </c>
      <c r="BS27" s="10">
        <f t="shared" si="12"/>
        <v>0</v>
      </c>
      <c r="BT27" s="10">
        <f t="shared" ref="BT27:CX27" si="13">IF(BT19=0,0,BT21*BT24)</f>
        <v>0</v>
      </c>
      <c r="BU27" s="10">
        <f t="shared" si="13"/>
        <v>0</v>
      </c>
      <c r="BV27" s="10">
        <f t="shared" si="13"/>
        <v>0</v>
      </c>
      <c r="BW27" s="10">
        <f t="shared" si="13"/>
        <v>0</v>
      </c>
      <c r="BX27" s="10">
        <f t="shared" si="13"/>
        <v>0</v>
      </c>
      <c r="BY27" s="10">
        <f t="shared" si="13"/>
        <v>0</v>
      </c>
      <c r="BZ27" s="10">
        <f t="shared" si="13"/>
        <v>0</v>
      </c>
      <c r="CA27" s="10">
        <f t="shared" si="13"/>
        <v>0</v>
      </c>
      <c r="CB27" s="10">
        <f t="shared" si="13"/>
        <v>0</v>
      </c>
      <c r="CC27" s="10">
        <f t="shared" si="13"/>
        <v>0</v>
      </c>
      <c r="CD27" s="10">
        <f t="shared" si="13"/>
        <v>0</v>
      </c>
      <c r="CE27" s="10">
        <f t="shared" si="13"/>
        <v>0</v>
      </c>
      <c r="CF27" s="10">
        <f t="shared" si="13"/>
        <v>0</v>
      </c>
      <c r="CG27" s="10">
        <f t="shared" si="13"/>
        <v>0</v>
      </c>
      <c r="CH27" s="10">
        <f t="shared" si="13"/>
        <v>0</v>
      </c>
      <c r="CI27" s="10">
        <f t="shared" si="13"/>
        <v>0</v>
      </c>
      <c r="CJ27" s="10">
        <f t="shared" si="13"/>
        <v>0</v>
      </c>
      <c r="CK27" s="10">
        <f t="shared" si="13"/>
        <v>0</v>
      </c>
      <c r="CL27" s="10">
        <f t="shared" si="13"/>
        <v>0</v>
      </c>
      <c r="CM27" s="10">
        <f t="shared" si="13"/>
        <v>0</v>
      </c>
      <c r="CN27" s="10">
        <f t="shared" si="13"/>
        <v>0</v>
      </c>
      <c r="CO27" s="10">
        <f t="shared" si="13"/>
        <v>0</v>
      </c>
      <c r="CP27" s="10">
        <f t="shared" si="13"/>
        <v>0</v>
      </c>
      <c r="CQ27" s="10">
        <f t="shared" si="13"/>
        <v>0</v>
      </c>
      <c r="CR27" s="10">
        <f t="shared" si="13"/>
        <v>0</v>
      </c>
      <c r="CS27" s="10">
        <f t="shared" si="13"/>
        <v>0</v>
      </c>
      <c r="CT27" s="10">
        <f t="shared" si="13"/>
        <v>0</v>
      </c>
      <c r="CU27" s="10">
        <f t="shared" si="13"/>
        <v>0</v>
      </c>
      <c r="CV27" s="10">
        <f t="shared" si="13"/>
        <v>0</v>
      </c>
      <c r="CW27" s="10">
        <f t="shared" si="13"/>
        <v>0</v>
      </c>
      <c r="CX27" s="10">
        <f t="shared" si="13"/>
        <v>0</v>
      </c>
    </row>
    <row r="28" spans="1:102">
      <c r="A28" s="10"/>
      <c r="B28" s="10" t="s">
        <v>141</v>
      </c>
      <c r="C28" s="10">
        <f>SUM(G28:CX28)</f>
        <v>5128.753760529582</v>
      </c>
      <c r="D28" s="10"/>
      <c r="E28" s="10"/>
      <c r="F28" s="10"/>
      <c r="G28" s="10">
        <f>IF(G20=0,0,G22*G25)</f>
        <v>0</v>
      </c>
      <c r="H28" s="10">
        <f t="shared" ref="H28:BS28" si="14">IF(H20=0,0,H22*H25)</f>
        <v>0</v>
      </c>
      <c r="I28" s="10">
        <f t="shared" si="14"/>
        <v>0</v>
      </c>
      <c r="J28" s="10">
        <f t="shared" si="14"/>
        <v>0</v>
      </c>
      <c r="K28" s="10">
        <f t="shared" si="14"/>
        <v>0</v>
      </c>
      <c r="L28" s="10">
        <f t="shared" si="14"/>
        <v>0</v>
      </c>
      <c r="M28" s="10">
        <f t="shared" si="14"/>
        <v>0</v>
      </c>
      <c r="N28" s="10">
        <f t="shared" si="14"/>
        <v>0</v>
      </c>
      <c r="O28" s="10">
        <f t="shared" si="14"/>
        <v>0</v>
      </c>
      <c r="P28" s="10">
        <f t="shared" si="14"/>
        <v>0</v>
      </c>
      <c r="Q28" s="10">
        <f t="shared" si="14"/>
        <v>0</v>
      </c>
      <c r="R28" s="10">
        <f t="shared" si="14"/>
        <v>0</v>
      </c>
      <c r="S28" s="10">
        <f t="shared" si="14"/>
        <v>0</v>
      </c>
      <c r="T28" s="10">
        <f t="shared" si="14"/>
        <v>0</v>
      </c>
      <c r="U28" s="10">
        <f t="shared" si="14"/>
        <v>0</v>
      </c>
      <c r="V28" s="10">
        <f t="shared" si="14"/>
        <v>0</v>
      </c>
      <c r="W28" s="10">
        <f t="shared" si="14"/>
        <v>0</v>
      </c>
      <c r="X28" s="10">
        <f t="shared" si="14"/>
        <v>0</v>
      </c>
      <c r="Y28" s="10">
        <f t="shared" si="14"/>
        <v>0</v>
      </c>
      <c r="Z28" s="10">
        <f t="shared" si="14"/>
        <v>0</v>
      </c>
      <c r="AA28" s="10">
        <f t="shared" si="14"/>
        <v>0</v>
      </c>
      <c r="AB28" s="10">
        <f t="shared" si="14"/>
        <v>0</v>
      </c>
      <c r="AC28" s="10">
        <f t="shared" si="14"/>
        <v>0</v>
      </c>
      <c r="AD28" s="10">
        <f t="shared" si="14"/>
        <v>0</v>
      </c>
      <c r="AE28" s="10">
        <f t="shared" si="14"/>
        <v>0</v>
      </c>
      <c r="AF28" s="10">
        <f t="shared" si="14"/>
        <v>0</v>
      </c>
      <c r="AG28" s="10">
        <f t="shared" si="14"/>
        <v>0</v>
      </c>
      <c r="AH28" s="10">
        <f t="shared" si="14"/>
        <v>0</v>
      </c>
      <c r="AI28" s="10">
        <f t="shared" si="14"/>
        <v>0</v>
      </c>
      <c r="AJ28" s="10">
        <f t="shared" si="14"/>
        <v>0</v>
      </c>
      <c r="AK28" s="10">
        <f t="shared" si="14"/>
        <v>0</v>
      </c>
      <c r="AL28" s="10">
        <f t="shared" si="14"/>
        <v>0</v>
      </c>
      <c r="AM28" s="10">
        <f t="shared" si="14"/>
        <v>0</v>
      </c>
      <c r="AN28" s="10">
        <f t="shared" si="14"/>
        <v>0</v>
      </c>
      <c r="AO28" s="10">
        <f t="shared" si="14"/>
        <v>0</v>
      </c>
      <c r="AP28" s="10">
        <f t="shared" si="14"/>
        <v>0</v>
      </c>
      <c r="AQ28" s="10">
        <f t="shared" si="14"/>
        <v>0</v>
      </c>
      <c r="AR28" s="10">
        <f t="shared" si="14"/>
        <v>0</v>
      </c>
      <c r="AS28" s="10">
        <f t="shared" si="14"/>
        <v>0</v>
      </c>
      <c r="AT28" s="10">
        <f t="shared" si="14"/>
        <v>0</v>
      </c>
      <c r="AU28" s="10">
        <f t="shared" si="14"/>
        <v>0</v>
      </c>
      <c r="AV28" s="10">
        <f t="shared" si="14"/>
        <v>0</v>
      </c>
      <c r="AW28" s="10">
        <f t="shared" si="14"/>
        <v>0</v>
      </c>
      <c r="AX28" s="10">
        <f t="shared" si="14"/>
        <v>0</v>
      </c>
      <c r="AY28" s="10">
        <f t="shared" si="14"/>
        <v>0</v>
      </c>
      <c r="AZ28" s="10">
        <f t="shared" si="14"/>
        <v>0</v>
      </c>
      <c r="BA28" s="10">
        <f t="shared" si="14"/>
        <v>0</v>
      </c>
      <c r="BB28" s="10">
        <f t="shared" si="14"/>
        <v>0</v>
      </c>
      <c r="BC28" s="10">
        <f t="shared" si="14"/>
        <v>0</v>
      </c>
      <c r="BD28" s="10">
        <f t="shared" si="14"/>
        <v>0</v>
      </c>
      <c r="BE28" s="10">
        <f t="shared" si="14"/>
        <v>0</v>
      </c>
      <c r="BF28" s="10">
        <f t="shared" si="14"/>
        <v>0</v>
      </c>
      <c r="BG28" s="10">
        <f t="shared" si="14"/>
        <v>0</v>
      </c>
      <c r="BH28" s="10">
        <f t="shared" si="14"/>
        <v>0</v>
      </c>
      <c r="BI28" s="10">
        <f t="shared" si="14"/>
        <v>0</v>
      </c>
      <c r="BJ28" s="10">
        <f t="shared" si="14"/>
        <v>0</v>
      </c>
      <c r="BK28" s="10">
        <f t="shared" si="14"/>
        <v>0</v>
      </c>
      <c r="BL28" s="10">
        <f t="shared" si="14"/>
        <v>0</v>
      </c>
      <c r="BM28" s="10">
        <f t="shared" si="14"/>
        <v>0</v>
      </c>
      <c r="BN28" s="10">
        <f t="shared" si="14"/>
        <v>0</v>
      </c>
      <c r="BO28" s="10">
        <f t="shared" si="14"/>
        <v>0</v>
      </c>
      <c r="BP28" s="10">
        <f t="shared" si="14"/>
        <v>0</v>
      </c>
      <c r="BQ28" s="10">
        <f t="shared" si="14"/>
        <v>0</v>
      </c>
      <c r="BR28" s="10">
        <f t="shared" si="14"/>
        <v>0</v>
      </c>
      <c r="BS28" s="10">
        <f t="shared" si="14"/>
        <v>0</v>
      </c>
      <c r="BT28" s="10">
        <f t="shared" ref="BT28:CX28" si="15">IF(BT20=0,0,BT22*BT25)</f>
        <v>0</v>
      </c>
      <c r="BU28" s="10">
        <f t="shared" si="15"/>
        <v>0</v>
      </c>
      <c r="BV28" s="10">
        <f t="shared" si="15"/>
        <v>0</v>
      </c>
      <c r="BW28" s="10">
        <f t="shared" si="15"/>
        <v>0</v>
      </c>
      <c r="BX28" s="10">
        <f t="shared" si="15"/>
        <v>0</v>
      </c>
      <c r="BY28" s="10">
        <f t="shared" si="15"/>
        <v>0</v>
      </c>
      <c r="BZ28" s="10">
        <f t="shared" si="15"/>
        <v>0</v>
      </c>
      <c r="CA28" s="10">
        <f t="shared" si="15"/>
        <v>0</v>
      </c>
      <c r="CB28" s="10">
        <f t="shared" si="15"/>
        <v>0</v>
      </c>
      <c r="CC28" s="10">
        <f t="shared" si="15"/>
        <v>0</v>
      </c>
      <c r="CD28" s="10">
        <f t="shared" si="15"/>
        <v>2453.9237494284594</v>
      </c>
      <c r="CE28" s="10">
        <f t="shared" si="15"/>
        <v>2674.8300111011222</v>
      </c>
      <c r="CF28" s="10">
        <f t="shared" si="15"/>
        <v>0</v>
      </c>
      <c r="CG28" s="10">
        <f t="shared" si="15"/>
        <v>0</v>
      </c>
      <c r="CH28" s="10">
        <f t="shared" si="15"/>
        <v>0</v>
      </c>
      <c r="CI28" s="10">
        <f t="shared" si="15"/>
        <v>0</v>
      </c>
      <c r="CJ28" s="10">
        <f t="shared" si="15"/>
        <v>0</v>
      </c>
      <c r="CK28" s="10">
        <f t="shared" si="15"/>
        <v>0</v>
      </c>
      <c r="CL28" s="10">
        <f t="shared" si="15"/>
        <v>0</v>
      </c>
      <c r="CM28" s="10">
        <f t="shared" si="15"/>
        <v>0</v>
      </c>
      <c r="CN28" s="10">
        <f t="shared" si="15"/>
        <v>0</v>
      </c>
      <c r="CO28" s="10">
        <f t="shared" si="15"/>
        <v>0</v>
      </c>
      <c r="CP28" s="10">
        <f t="shared" si="15"/>
        <v>0</v>
      </c>
      <c r="CQ28" s="10">
        <f t="shared" si="15"/>
        <v>0</v>
      </c>
      <c r="CR28" s="10">
        <f t="shared" si="15"/>
        <v>0</v>
      </c>
      <c r="CS28" s="10">
        <f t="shared" si="15"/>
        <v>0</v>
      </c>
      <c r="CT28" s="10">
        <f t="shared" si="15"/>
        <v>0</v>
      </c>
      <c r="CU28" s="10">
        <f t="shared" si="15"/>
        <v>0</v>
      </c>
      <c r="CV28" s="10">
        <f t="shared" si="15"/>
        <v>0</v>
      </c>
      <c r="CW28" s="10">
        <f t="shared" si="15"/>
        <v>0</v>
      </c>
      <c r="CX28" s="10">
        <f t="shared" si="15"/>
        <v>0</v>
      </c>
    </row>
    <row r="30" spans="1:102">
      <c r="A30" s="8" t="s">
        <v>109</v>
      </c>
      <c r="B30" s="8" t="s">
        <v>140</v>
      </c>
      <c r="G30">
        <f>IF(G5&gt;=G8,0,1)</f>
        <v>0</v>
      </c>
      <c r="H30">
        <f t="shared" ref="H30:BS30" si="16">IF(H5&gt;=H8,0,1)</f>
        <v>0</v>
      </c>
      <c r="I30">
        <f t="shared" si="16"/>
        <v>0</v>
      </c>
      <c r="J30">
        <f t="shared" si="16"/>
        <v>0</v>
      </c>
      <c r="K30">
        <f t="shared" si="16"/>
        <v>0</v>
      </c>
      <c r="L30">
        <f t="shared" si="16"/>
        <v>0</v>
      </c>
      <c r="M30">
        <f t="shared" si="16"/>
        <v>0</v>
      </c>
      <c r="N30">
        <f t="shared" si="16"/>
        <v>0</v>
      </c>
      <c r="O30">
        <f t="shared" si="16"/>
        <v>0</v>
      </c>
      <c r="P30">
        <f t="shared" si="16"/>
        <v>0</v>
      </c>
      <c r="Q30">
        <f t="shared" si="16"/>
        <v>0</v>
      </c>
      <c r="R30">
        <f t="shared" si="16"/>
        <v>0</v>
      </c>
      <c r="S30">
        <f t="shared" si="16"/>
        <v>0</v>
      </c>
      <c r="T30">
        <f t="shared" si="16"/>
        <v>0</v>
      </c>
      <c r="U30">
        <f t="shared" si="16"/>
        <v>0</v>
      </c>
      <c r="V30">
        <f t="shared" si="16"/>
        <v>0</v>
      </c>
      <c r="W30">
        <f t="shared" si="16"/>
        <v>0</v>
      </c>
      <c r="X30">
        <f t="shared" si="16"/>
        <v>0</v>
      </c>
      <c r="Y30">
        <f t="shared" si="16"/>
        <v>0</v>
      </c>
      <c r="Z30">
        <f t="shared" si="16"/>
        <v>0</v>
      </c>
      <c r="AA30">
        <f t="shared" si="16"/>
        <v>0</v>
      </c>
      <c r="AB30">
        <f t="shared" si="16"/>
        <v>0</v>
      </c>
      <c r="AC30">
        <f t="shared" si="16"/>
        <v>0</v>
      </c>
      <c r="AD30">
        <f t="shared" si="16"/>
        <v>0</v>
      </c>
      <c r="AE30">
        <f t="shared" si="16"/>
        <v>0</v>
      </c>
      <c r="AF30">
        <f t="shared" si="16"/>
        <v>0</v>
      </c>
      <c r="AG30">
        <f t="shared" si="16"/>
        <v>0</v>
      </c>
      <c r="AH30">
        <f t="shared" si="16"/>
        <v>0</v>
      </c>
      <c r="AI30">
        <f t="shared" si="16"/>
        <v>0</v>
      </c>
      <c r="AJ30">
        <f t="shared" si="16"/>
        <v>0</v>
      </c>
      <c r="AK30">
        <f t="shared" si="16"/>
        <v>0</v>
      </c>
      <c r="AL30">
        <f t="shared" si="16"/>
        <v>0</v>
      </c>
      <c r="AM30">
        <f t="shared" si="16"/>
        <v>0</v>
      </c>
      <c r="AN30">
        <f t="shared" si="16"/>
        <v>0</v>
      </c>
      <c r="AO30">
        <f t="shared" si="16"/>
        <v>0</v>
      </c>
      <c r="AP30">
        <f t="shared" si="16"/>
        <v>0</v>
      </c>
      <c r="AQ30">
        <f t="shared" si="16"/>
        <v>0</v>
      </c>
      <c r="AR30">
        <f t="shared" si="16"/>
        <v>0</v>
      </c>
      <c r="AS30">
        <f t="shared" si="16"/>
        <v>0</v>
      </c>
      <c r="AT30">
        <f t="shared" si="16"/>
        <v>0</v>
      </c>
      <c r="AU30">
        <f t="shared" si="16"/>
        <v>0</v>
      </c>
      <c r="AV30">
        <f t="shared" si="16"/>
        <v>0</v>
      </c>
      <c r="AW30">
        <f t="shared" si="16"/>
        <v>0</v>
      </c>
      <c r="AX30">
        <f t="shared" si="16"/>
        <v>0</v>
      </c>
      <c r="AY30">
        <f t="shared" si="16"/>
        <v>0</v>
      </c>
      <c r="AZ30">
        <f t="shared" si="16"/>
        <v>0</v>
      </c>
      <c r="BA30">
        <f t="shared" si="16"/>
        <v>0</v>
      </c>
      <c r="BB30">
        <f t="shared" si="16"/>
        <v>0</v>
      </c>
      <c r="BC30">
        <f t="shared" si="16"/>
        <v>0</v>
      </c>
      <c r="BD30">
        <f t="shared" si="16"/>
        <v>0</v>
      </c>
      <c r="BE30">
        <f t="shared" si="16"/>
        <v>1</v>
      </c>
      <c r="BF30">
        <f t="shared" si="16"/>
        <v>1</v>
      </c>
      <c r="BG30">
        <f t="shared" si="16"/>
        <v>1</v>
      </c>
      <c r="BH30">
        <f t="shared" si="16"/>
        <v>1</v>
      </c>
      <c r="BI30">
        <f t="shared" si="16"/>
        <v>1</v>
      </c>
      <c r="BJ30">
        <f t="shared" si="16"/>
        <v>1</v>
      </c>
      <c r="BK30">
        <f t="shared" si="16"/>
        <v>1</v>
      </c>
      <c r="BL30">
        <f t="shared" si="16"/>
        <v>1</v>
      </c>
      <c r="BM30">
        <f t="shared" si="16"/>
        <v>1</v>
      </c>
      <c r="BN30">
        <f t="shared" si="16"/>
        <v>1</v>
      </c>
      <c r="BO30">
        <f t="shared" si="16"/>
        <v>1</v>
      </c>
      <c r="BP30">
        <f t="shared" si="16"/>
        <v>1</v>
      </c>
      <c r="BQ30">
        <f t="shared" si="16"/>
        <v>1</v>
      </c>
      <c r="BR30">
        <f t="shared" si="16"/>
        <v>1</v>
      </c>
      <c r="BS30">
        <f t="shared" si="16"/>
        <v>1</v>
      </c>
      <c r="BT30">
        <f t="shared" ref="BT30:CX30" si="17">IF(BT5&gt;=BT8,0,1)</f>
        <v>1</v>
      </c>
      <c r="BU30">
        <f t="shared" si="17"/>
        <v>1</v>
      </c>
      <c r="BV30">
        <f t="shared" si="17"/>
        <v>1</v>
      </c>
      <c r="BW30">
        <f t="shared" si="17"/>
        <v>1</v>
      </c>
      <c r="BX30">
        <f t="shared" si="17"/>
        <v>1</v>
      </c>
      <c r="BY30">
        <f t="shared" si="17"/>
        <v>1</v>
      </c>
      <c r="BZ30">
        <f t="shared" si="17"/>
        <v>1</v>
      </c>
      <c r="CA30">
        <f t="shared" si="17"/>
        <v>1</v>
      </c>
      <c r="CB30">
        <f t="shared" si="17"/>
        <v>1</v>
      </c>
      <c r="CC30">
        <f t="shared" si="17"/>
        <v>1</v>
      </c>
      <c r="CD30">
        <f t="shared" si="17"/>
        <v>1</v>
      </c>
      <c r="CE30">
        <f t="shared" si="17"/>
        <v>1</v>
      </c>
      <c r="CF30">
        <f t="shared" si="17"/>
        <v>1</v>
      </c>
      <c r="CG30">
        <f t="shared" si="17"/>
        <v>1</v>
      </c>
      <c r="CH30">
        <f t="shared" si="17"/>
        <v>1</v>
      </c>
      <c r="CI30">
        <f t="shared" si="17"/>
        <v>1</v>
      </c>
      <c r="CJ30">
        <f t="shared" si="17"/>
        <v>0</v>
      </c>
      <c r="CK30">
        <f t="shared" si="17"/>
        <v>0</v>
      </c>
      <c r="CL30">
        <f t="shared" si="17"/>
        <v>0</v>
      </c>
      <c r="CM30">
        <f t="shared" si="17"/>
        <v>0</v>
      </c>
      <c r="CN30">
        <f t="shared" si="17"/>
        <v>0</v>
      </c>
      <c r="CO30">
        <f t="shared" si="17"/>
        <v>0</v>
      </c>
      <c r="CP30">
        <f t="shared" si="17"/>
        <v>0</v>
      </c>
      <c r="CQ30">
        <f t="shared" si="17"/>
        <v>0</v>
      </c>
      <c r="CR30">
        <f t="shared" si="17"/>
        <v>0</v>
      </c>
      <c r="CS30">
        <f t="shared" si="17"/>
        <v>0</v>
      </c>
      <c r="CT30">
        <f t="shared" si="17"/>
        <v>0</v>
      </c>
      <c r="CU30">
        <f t="shared" si="17"/>
        <v>0</v>
      </c>
      <c r="CV30">
        <f t="shared" si="17"/>
        <v>0</v>
      </c>
      <c r="CW30">
        <f t="shared" si="17"/>
        <v>0</v>
      </c>
      <c r="CX30">
        <f t="shared" si="17"/>
        <v>0</v>
      </c>
    </row>
    <row r="31" spans="1:102">
      <c r="A31" s="8"/>
      <c r="B31" s="8" t="s">
        <v>141</v>
      </c>
      <c r="G31">
        <f>IF(G6&gt;=G9,0,1)</f>
        <v>0</v>
      </c>
      <c r="H31">
        <f t="shared" ref="H31:BS31" si="18">IF(H6&gt;=H9,0,1)</f>
        <v>0</v>
      </c>
      <c r="I31">
        <f t="shared" si="18"/>
        <v>0</v>
      </c>
      <c r="J31">
        <f t="shared" si="18"/>
        <v>0</v>
      </c>
      <c r="K31">
        <f t="shared" si="18"/>
        <v>0</v>
      </c>
      <c r="L31">
        <f t="shared" si="18"/>
        <v>0</v>
      </c>
      <c r="M31">
        <f t="shared" si="18"/>
        <v>0</v>
      </c>
      <c r="N31">
        <f t="shared" si="18"/>
        <v>0</v>
      </c>
      <c r="O31">
        <f t="shared" si="18"/>
        <v>0</v>
      </c>
      <c r="P31">
        <f t="shared" si="18"/>
        <v>0</v>
      </c>
      <c r="Q31">
        <f t="shared" si="18"/>
        <v>0</v>
      </c>
      <c r="R31">
        <f t="shared" si="18"/>
        <v>0</v>
      </c>
      <c r="S31">
        <f t="shared" si="18"/>
        <v>0</v>
      </c>
      <c r="T31">
        <f t="shared" si="18"/>
        <v>0</v>
      </c>
      <c r="U31">
        <f t="shared" si="18"/>
        <v>0</v>
      </c>
      <c r="V31">
        <f t="shared" si="18"/>
        <v>0</v>
      </c>
      <c r="W31">
        <f t="shared" si="18"/>
        <v>0</v>
      </c>
      <c r="X31">
        <f t="shared" si="18"/>
        <v>0</v>
      </c>
      <c r="Y31">
        <f t="shared" si="18"/>
        <v>0</v>
      </c>
      <c r="Z31">
        <f t="shared" si="18"/>
        <v>0</v>
      </c>
      <c r="AA31">
        <f t="shared" si="18"/>
        <v>0</v>
      </c>
      <c r="AB31">
        <f t="shared" si="18"/>
        <v>0</v>
      </c>
      <c r="AC31">
        <f t="shared" si="18"/>
        <v>1</v>
      </c>
      <c r="AD31">
        <f t="shared" si="18"/>
        <v>1</v>
      </c>
      <c r="AE31">
        <f t="shared" si="18"/>
        <v>1</v>
      </c>
      <c r="AF31">
        <f t="shared" si="18"/>
        <v>1</v>
      </c>
      <c r="AG31">
        <f t="shared" si="18"/>
        <v>1</v>
      </c>
      <c r="AH31">
        <f t="shared" si="18"/>
        <v>1</v>
      </c>
      <c r="AI31">
        <f t="shared" si="18"/>
        <v>1</v>
      </c>
      <c r="AJ31">
        <f t="shared" si="18"/>
        <v>1</v>
      </c>
      <c r="AK31">
        <f t="shared" si="18"/>
        <v>1</v>
      </c>
      <c r="AL31">
        <f t="shared" si="18"/>
        <v>1</v>
      </c>
      <c r="AM31">
        <f t="shared" si="18"/>
        <v>1</v>
      </c>
      <c r="AN31">
        <f t="shared" si="18"/>
        <v>1</v>
      </c>
      <c r="AO31">
        <f t="shared" si="18"/>
        <v>1</v>
      </c>
      <c r="AP31">
        <f t="shared" si="18"/>
        <v>1</v>
      </c>
      <c r="AQ31">
        <f t="shared" si="18"/>
        <v>1</v>
      </c>
      <c r="AR31">
        <f t="shared" si="18"/>
        <v>1</v>
      </c>
      <c r="AS31">
        <f t="shared" si="18"/>
        <v>1</v>
      </c>
      <c r="AT31">
        <f t="shared" si="18"/>
        <v>1</v>
      </c>
      <c r="AU31">
        <f t="shared" si="18"/>
        <v>1</v>
      </c>
      <c r="AV31">
        <f t="shared" si="18"/>
        <v>1</v>
      </c>
      <c r="AW31">
        <f t="shared" si="18"/>
        <v>1</v>
      </c>
      <c r="AX31">
        <f t="shared" si="18"/>
        <v>1</v>
      </c>
      <c r="AY31">
        <f t="shared" si="18"/>
        <v>1</v>
      </c>
      <c r="AZ31">
        <f t="shared" si="18"/>
        <v>1</v>
      </c>
      <c r="BA31">
        <f t="shared" si="18"/>
        <v>1</v>
      </c>
      <c r="BB31">
        <f t="shared" si="18"/>
        <v>1</v>
      </c>
      <c r="BC31">
        <f t="shared" si="18"/>
        <v>1</v>
      </c>
      <c r="BD31">
        <f t="shared" si="18"/>
        <v>1</v>
      </c>
      <c r="BE31">
        <f t="shared" si="18"/>
        <v>1</v>
      </c>
      <c r="BF31">
        <f t="shared" si="18"/>
        <v>1</v>
      </c>
      <c r="BG31">
        <f t="shared" si="18"/>
        <v>1</v>
      </c>
      <c r="BH31">
        <f t="shared" si="18"/>
        <v>1</v>
      </c>
      <c r="BI31">
        <f t="shared" si="18"/>
        <v>1</v>
      </c>
      <c r="BJ31">
        <f t="shared" si="18"/>
        <v>1</v>
      </c>
      <c r="BK31">
        <f t="shared" si="18"/>
        <v>1</v>
      </c>
      <c r="BL31">
        <f t="shared" si="18"/>
        <v>1</v>
      </c>
      <c r="BM31">
        <f t="shared" si="18"/>
        <v>1</v>
      </c>
      <c r="BN31">
        <f t="shared" si="18"/>
        <v>1</v>
      </c>
      <c r="BO31">
        <f t="shared" si="18"/>
        <v>1</v>
      </c>
      <c r="BP31">
        <f t="shared" si="18"/>
        <v>1</v>
      </c>
      <c r="BQ31">
        <f t="shared" si="18"/>
        <v>1</v>
      </c>
      <c r="BR31">
        <f t="shared" si="18"/>
        <v>1</v>
      </c>
      <c r="BS31">
        <f t="shared" si="18"/>
        <v>1</v>
      </c>
      <c r="BT31">
        <f t="shared" ref="BT31:CX31" si="19">IF(BT6&gt;=BT9,0,1)</f>
        <v>1</v>
      </c>
      <c r="BU31">
        <f t="shared" si="19"/>
        <v>1</v>
      </c>
      <c r="BV31">
        <f t="shared" si="19"/>
        <v>1</v>
      </c>
      <c r="BW31">
        <f t="shared" si="19"/>
        <v>1</v>
      </c>
      <c r="BX31">
        <f t="shared" si="19"/>
        <v>1</v>
      </c>
      <c r="BY31">
        <f t="shared" si="19"/>
        <v>1</v>
      </c>
      <c r="BZ31">
        <f t="shared" si="19"/>
        <v>1</v>
      </c>
      <c r="CA31">
        <f t="shared" si="19"/>
        <v>1</v>
      </c>
      <c r="CB31">
        <f t="shared" si="19"/>
        <v>1</v>
      </c>
      <c r="CC31">
        <f t="shared" si="19"/>
        <v>1</v>
      </c>
      <c r="CD31">
        <f t="shared" si="19"/>
        <v>0</v>
      </c>
      <c r="CE31">
        <f t="shared" si="19"/>
        <v>0</v>
      </c>
      <c r="CF31">
        <f t="shared" si="19"/>
        <v>1</v>
      </c>
      <c r="CG31">
        <f t="shared" si="19"/>
        <v>1</v>
      </c>
      <c r="CH31">
        <f t="shared" si="19"/>
        <v>1</v>
      </c>
      <c r="CI31">
        <f t="shared" si="19"/>
        <v>1</v>
      </c>
      <c r="CJ31">
        <f t="shared" si="19"/>
        <v>1</v>
      </c>
      <c r="CK31">
        <f t="shared" si="19"/>
        <v>1</v>
      </c>
      <c r="CL31">
        <f t="shared" si="19"/>
        <v>1</v>
      </c>
      <c r="CM31">
        <f t="shared" si="19"/>
        <v>1</v>
      </c>
      <c r="CN31">
        <f t="shared" si="19"/>
        <v>1</v>
      </c>
      <c r="CO31">
        <f t="shared" si="19"/>
        <v>1</v>
      </c>
      <c r="CP31">
        <f t="shared" si="19"/>
        <v>1</v>
      </c>
      <c r="CQ31">
        <f t="shared" si="19"/>
        <v>1</v>
      </c>
      <c r="CR31">
        <f t="shared" si="19"/>
        <v>1</v>
      </c>
      <c r="CS31">
        <f t="shared" si="19"/>
        <v>1</v>
      </c>
      <c r="CT31">
        <f t="shared" si="19"/>
        <v>1</v>
      </c>
      <c r="CU31">
        <f t="shared" si="19"/>
        <v>1</v>
      </c>
      <c r="CV31">
        <f t="shared" si="19"/>
        <v>1</v>
      </c>
      <c r="CW31">
        <f t="shared" si="19"/>
        <v>1</v>
      </c>
      <c r="CX31">
        <f t="shared" si="19"/>
        <v>1</v>
      </c>
    </row>
    <row r="32" spans="1:102">
      <c r="A32" s="8" t="s">
        <v>112</v>
      </c>
      <c r="B32" s="8" t="s">
        <v>113</v>
      </c>
      <c r="C32" s="8"/>
      <c r="D32" s="8"/>
      <c r="E32" s="8"/>
      <c r="F32" s="8"/>
      <c r="G32" s="8">
        <f>MAX(0,G11)</f>
        <v>36.299999999900002</v>
      </c>
      <c r="H32" s="8">
        <f t="shared" ref="H32:BS33" si="20">MAX(0,H11)</f>
        <v>38.67</v>
      </c>
      <c r="I32" s="8">
        <f t="shared" si="20"/>
        <v>34.35</v>
      </c>
      <c r="J32" s="8">
        <f t="shared" si="20"/>
        <v>32.07</v>
      </c>
      <c r="K32" s="8">
        <f t="shared" si="20"/>
        <v>32.630000000000003</v>
      </c>
      <c r="L32" s="8">
        <f t="shared" si="20"/>
        <v>32.520000000000003</v>
      </c>
      <c r="M32" s="8">
        <f t="shared" si="20"/>
        <v>32.74</v>
      </c>
      <c r="N32" s="8">
        <f t="shared" si="20"/>
        <v>31.789999999900001</v>
      </c>
      <c r="O32" s="8">
        <f t="shared" si="20"/>
        <v>30.629999999900001</v>
      </c>
      <c r="P32" s="8">
        <f t="shared" si="20"/>
        <v>30.05</v>
      </c>
      <c r="Q32" s="8">
        <f t="shared" si="20"/>
        <v>29.39</v>
      </c>
      <c r="R32" s="8">
        <f t="shared" si="20"/>
        <v>29.199999999900001</v>
      </c>
      <c r="S32" s="8">
        <f t="shared" si="20"/>
        <v>29.129999999900001</v>
      </c>
      <c r="T32" s="8">
        <f t="shared" si="20"/>
        <v>29.25</v>
      </c>
      <c r="U32" s="8">
        <f t="shared" si="20"/>
        <v>28.969999999900001</v>
      </c>
      <c r="V32" s="8">
        <f t="shared" si="20"/>
        <v>28.96</v>
      </c>
      <c r="W32" s="8">
        <f t="shared" si="20"/>
        <v>28.84</v>
      </c>
      <c r="X32" s="8">
        <f t="shared" si="20"/>
        <v>28.8</v>
      </c>
      <c r="Y32" s="8">
        <f t="shared" si="20"/>
        <v>28.92</v>
      </c>
      <c r="Z32" s="8">
        <f t="shared" si="20"/>
        <v>28.73</v>
      </c>
      <c r="AA32" s="8">
        <f t="shared" si="20"/>
        <v>29.48</v>
      </c>
      <c r="AB32" s="8">
        <f t="shared" si="20"/>
        <v>30.41</v>
      </c>
      <c r="AC32" s="8">
        <f t="shared" si="20"/>
        <v>31.27</v>
      </c>
      <c r="AD32" s="8">
        <f t="shared" si="20"/>
        <v>32.039999999899997</v>
      </c>
      <c r="AE32" s="8">
        <f t="shared" si="20"/>
        <v>32.770000000000003</v>
      </c>
      <c r="AF32" s="8">
        <f t="shared" si="20"/>
        <v>33.78</v>
      </c>
      <c r="AG32" s="8">
        <f t="shared" si="20"/>
        <v>34.93</v>
      </c>
      <c r="AH32" s="8">
        <f t="shared" si="20"/>
        <v>36.359999999899998</v>
      </c>
      <c r="AI32" s="8">
        <f t="shared" si="20"/>
        <v>35.57</v>
      </c>
      <c r="AJ32" s="8">
        <f t="shared" si="20"/>
        <v>38.729999999900002</v>
      </c>
      <c r="AK32" s="8">
        <f t="shared" si="20"/>
        <v>42.06</v>
      </c>
      <c r="AL32" s="8">
        <f t="shared" si="20"/>
        <v>44.829999999899997</v>
      </c>
      <c r="AM32" s="8">
        <f t="shared" si="20"/>
        <v>42.88</v>
      </c>
      <c r="AN32" s="8">
        <f t="shared" si="20"/>
        <v>44.859999999899998</v>
      </c>
      <c r="AO32" s="8">
        <f t="shared" si="20"/>
        <v>45.93</v>
      </c>
      <c r="AP32" s="8">
        <f t="shared" si="20"/>
        <v>45.149999999899997</v>
      </c>
      <c r="AQ32" s="8">
        <f t="shared" si="20"/>
        <v>44.84</v>
      </c>
      <c r="AR32" s="8">
        <f t="shared" si="20"/>
        <v>44.2</v>
      </c>
      <c r="AS32" s="8">
        <f t="shared" si="20"/>
        <v>46.18</v>
      </c>
      <c r="AT32" s="8">
        <f t="shared" si="20"/>
        <v>47.539999999899997</v>
      </c>
      <c r="AU32" s="8">
        <f t="shared" si="20"/>
        <v>45.59</v>
      </c>
      <c r="AV32" s="8">
        <f t="shared" si="20"/>
        <v>46.43</v>
      </c>
      <c r="AW32" s="8">
        <f t="shared" si="20"/>
        <v>47.979999999900002</v>
      </c>
      <c r="AX32" s="8">
        <f t="shared" si="20"/>
        <v>50.21</v>
      </c>
      <c r="AY32" s="8">
        <f t="shared" si="20"/>
        <v>55.39</v>
      </c>
      <c r="AZ32" s="8">
        <f t="shared" si="20"/>
        <v>49.289999999899997</v>
      </c>
      <c r="BA32" s="8">
        <f t="shared" si="20"/>
        <v>49.859999999899998</v>
      </c>
      <c r="BB32" s="8">
        <f t="shared" si="20"/>
        <v>51.82</v>
      </c>
      <c r="BC32" s="8">
        <f t="shared" si="20"/>
        <v>52.969999999899997</v>
      </c>
      <c r="BD32" s="8">
        <f t="shared" si="20"/>
        <v>56.74</v>
      </c>
      <c r="BE32" s="8">
        <f t="shared" si="20"/>
        <v>59.149999999899997</v>
      </c>
      <c r="BF32" s="8">
        <f t="shared" si="20"/>
        <v>1060.72</v>
      </c>
      <c r="BG32" s="8">
        <f t="shared" si="20"/>
        <v>61.78</v>
      </c>
      <c r="BH32" s="8">
        <f t="shared" si="20"/>
        <v>66.09</v>
      </c>
      <c r="BI32" s="8">
        <f t="shared" si="20"/>
        <v>180.43</v>
      </c>
      <c r="BJ32" s="8">
        <f t="shared" si="20"/>
        <v>1609.96</v>
      </c>
      <c r="BK32" s="8">
        <f t="shared" si="20"/>
        <v>2470.3299999998999</v>
      </c>
      <c r="BL32" s="8">
        <f t="shared" si="20"/>
        <v>2489.92</v>
      </c>
      <c r="BM32" s="8">
        <f t="shared" si="20"/>
        <v>2545.04</v>
      </c>
      <c r="BN32" s="8">
        <f t="shared" si="20"/>
        <v>1017.29</v>
      </c>
      <c r="BO32" s="8">
        <f t="shared" si="20"/>
        <v>102.48999999989999</v>
      </c>
      <c r="BP32" s="8">
        <f t="shared" si="20"/>
        <v>140.59999999990001</v>
      </c>
      <c r="BQ32" s="8">
        <f t="shared" si="20"/>
        <v>127.88</v>
      </c>
      <c r="BR32" s="8">
        <f t="shared" si="20"/>
        <v>85.92</v>
      </c>
      <c r="BS32" s="8">
        <f t="shared" si="20"/>
        <v>69.319999999900006</v>
      </c>
      <c r="BT32" s="8">
        <f t="shared" ref="BT32:CX33" si="21">MAX(0,BT11)</f>
        <v>68.2</v>
      </c>
      <c r="BU32" s="8">
        <f t="shared" si="21"/>
        <v>69.959999999900006</v>
      </c>
      <c r="BV32" s="8">
        <f t="shared" si="21"/>
        <v>68.819999999900006</v>
      </c>
      <c r="BW32" s="8">
        <f t="shared" si="21"/>
        <v>66.31</v>
      </c>
      <c r="BX32" s="8">
        <f t="shared" si="21"/>
        <v>65.5</v>
      </c>
      <c r="BY32" s="8">
        <f t="shared" si="21"/>
        <v>60.03</v>
      </c>
      <c r="BZ32" s="8">
        <f t="shared" si="21"/>
        <v>57.53</v>
      </c>
      <c r="CA32" s="8">
        <f t="shared" si="21"/>
        <v>59.289999999899997</v>
      </c>
      <c r="CB32" s="8">
        <f t="shared" si="21"/>
        <v>56.939999999900003</v>
      </c>
      <c r="CC32" s="8">
        <f t="shared" si="21"/>
        <v>56.2</v>
      </c>
      <c r="CD32" s="8">
        <f t="shared" si="21"/>
        <v>52.67</v>
      </c>
      <c r="CE32" s="8">
        <f t="shared" si="21"/>
        <v>54.579999999899997</v>
      </c>
      <c r="CF32" s="8">
        <f t="shared" si="21"/>
        <v>60.1</v>
      </c>
      <c r="CG32" s="8">
        <f t="shared" si="21"/>
        <v>56.909999999900002</v>
      </c>
      <c r="CH32" s="8">
        <f t="shared" si="21"/>
        <v>55.25</v>
      </c>
      <c r="CI32" s="8">
        <f t="shared" si="21"/>
        <v>51.479999999900002</v>
      </c>
      <c r="CJ32" s="8">
        <f t="shared" si="21"/>
        <v>51.359999999899998</v>
      </c>
      <c r="CK32" s="8">
        <f t="shared" si="21"/>
        <v>54.56</v>
      </c>
      <c r="CL32" s="8">
        <f t="shared" si="21"/>
        <v>53.52</v>
      </c>
      <c r="CM32" s="8">
        <f t="shared" si="21"/>
        <v>54.96</v>
      </c>
      <c r="CN32" s="8">
        <f t="shared" si="21"/>
        <v>51.659999999900002</v>
      </c>
      <c r="CO32" s="8">
        <f t="shared" si="21"/>
        <v>48.789999999899997</v>
      </c>
      <c r="CP32" s="8">
        <f t="shared" si="21"/>
        <v>46.609999999899998</v>
      </c>
      <c r="CQ32" s="8">
        <f t="shared" si="21"/>
        <v>41.6</v>
      </c>
      <c r="CR32" s="8">
        <f t="shared" si="21"/>
        <v>39.520000000000003</v>
      </c>
      <c r="CS32" s="8">
        <f t="shared" si="21"/>
        <v>38.46</v>
      </c>
      <c r="CT32" s="8">
        <f t="shared" si="21"/>
        <v>37.67</v>
      </c>
      <c r="CU32" s="8">
        <f t="shared" si="21"/>
        <v>41.18</v>
      </c>
      <c r="CV32" s="8">
        <f t="shared" si="21"/>
        <v>42.189999999900003</v>
      </c>
      <c r="CW32" s="8">
        <f t="shared" si="21"/>
        <v>37.659999999900002</v>
      </c>
      <c r="CX32" s="8">
        <f t="shared" si="21"/>
        <v>36.520000000000003</v>
      </c>
    </row>
    <row r="33" spans="1:102">
      <c r="A33" s="8"/>
      <c r="B33" s="8" t="s">
        <v>113</v>
      </c>
      <c r="C33" s="8"/>
      <c r="D33" s="8"/>
      <c r="E33" s="8"/>
      <c r="F33" s="8"/>
      <c r="G33" s="8">
        <f t="shared" ref="G33:BR33" si="22">MAX(0,G12)</f>
        <v>36.289999999899997</v>
      </c>
      <c r="H33" s="8">
        <f t="shared" si="22"/>
        <v>38.67</v>
      </c>
      <c r="I33" s="8">
        <f t="shared" si="22"/>
        <v>34.35</v>
      </c>
      <c r="J33" s="8">
        <f t="shared" si="22"/>
        <v>32.07</v>
      </c>
      <c r="K33" s="8">
        <f t="shared" si="22"/>
        <v>32.630000000000003</v>
      </c>
      <c r="L33" s="8">
        <f t="shared" si="22"/>
        <v>32.520000000000003</v>
      </c>
      <c r="M33" s="8">
        <f t="shared" si="22"/>
        <v>32.74</v>
      </c>
      <c r="N33" s="8">
        <f t="shared" si="22"/>
        <v>31.789999999900001</v>
      </c>
      <c r="O33" s="8">
        <f t="shared" si="22"/>
        <v>30.629999999900001</v>
      </c>
      <c r="P33" s="8">
        <f t="shared" si="22"/>
        <v>30.05</v>
      </c>
      <c r="Q33" s="8">
        <f t="shared" si="22"/>
        <v>29.39</v>
      </c>
      <c r="R33" s="8">
        <f t="shared" si="22"/>
        <v>29.199999999900001</v>
      </c>
      <c r="S33" s="8">
        <f t="shared" si="22"/>
        <v>29.129999999900001</v>
      </c>
      <c r="T33" s="8">
        <f t="shared" si="22"/>
        <v>29.25</v>
      </c>
      <c r="U33" s="8">
        <f t="shared" si="22"/>
        <v>28.969999999900001</v>
      </c>
      <c r="V33" s="8">
        <f t="shared" si="22"/>
        <v>28.96</v>
      </c>
      <c r="W33" s="8">
        <f t="shared" si="22"/>
        <v>28.84</v>
      </c>
      <c r="X33" s="8">
        <f t="shared" si="22"/>
        <v>28.8</v>
      </c>
      <c r="Y33" s="8">
        <f t="shared" si="22"/>
        <v>28.92</v>
      </c>
      <c r="Z33" s="8">
        <f t="shared" si="22"/>
        <v>28.73</v>
      </c>
      <c r="AA33" s="8">
        <f t="shared" si="22"/>
        <v>29.48</v>
      </c>
      <c r="AB33" s="8">
        <f t="shared" si="22"/>
        <v>30.41</v>
      </c>
      <c r="AC33" s="8">
        <f t="shared" si="22"/>
        <v>31.539999999900001</v>
      </c>
      <c r="AD33" s="8">
        <f t="shared" si="22"/>
        <v>32.039999999899997</v>
      </c>
      <c r="AE33" s="8">
        <f t="shared" si="22"/>
        <v>32.759999999900003</v>
      </c>
      <c r="AF33" s="8">
        <f t="shared" si="22"/>
        <v>33.78</v>
      </c>
      <c r="AG33" s="8">
        <f t="shared" si="22"/>
        <v>34.92</v>
      </c>
      <c r="AH33" s="8">
        <f t="shared" si="22"/>
        <v>36.359999999899998</v>
      </c>
      <c r="AI33" s="8">
        <f t="shared" si="22"/>
        <v>35.659999999900002</v>
      </c>
      <c r="AJ33" s="8">
        <f t="shared" si="22"/>
        <v>38.78</v>
      </c>
      <c r="AK33" s="8">
        <f t="shared" si="22"/>
        <v>42.079999999899997</v>
      </c>
      <c r="AL33" s="8">
        <f t="shared" si="22"/>
        <v>44.939999999900003</v>
      </c>
      <c r="AM33" s="8">
        <f t="shared" si="22"/>
        <v>42.84</v>
      </c>
      <c r="AN33" s="8">
        <f t="shared" si="22"/>
        <v>45.039999999899997</v>
      </c>
      <c r="AO33" s="8">
        <f t="shared" si="22"/>
        <v>46.009999999900003</v>
      </c>
      <c r="AP33" s="8">
        <f t="shared" si="22"/>
        <v>45.159999999900002</v>
      </c>
      <c r="AQ33" s="8">
        <f t="shared" si="22"/>
        <v>44.899999999899997</v>
      </c>
      <c r="AR33" s="8">
        <f t="shared" si="22"/>
        <v>44.289999999899997</v>
      </c>
      <c r="AS33" s="8">
        <f t="shared" si="22"/>
        <v>46.18</v>
      </c>
      <c r="AT33" s="8">
        <f t="shared" si="22"/>
        <v>47.469999999899997</v>
      </c>
      <c r="AU33" s="8">
        <f t="shared" si="22"/>
        <v>45.95</v>
      </c>
      <c r="AV33" s="8">
        <f t="shared" si="22"/>
        <v>46.63</v>
      </c>
      <c r="AW33" s="8">
        <f t="shared" si="22"/>
        <v>48.079999999899997</v>
      </c>
      <c r="AX33" s="8">
        <f t="shared" si="22"/>
        <v>50.219999999899997</v>
      </c>
      <c r="AY33" s="8">
        <f t="shared" si="22"/>
        <v>56.52</v>
      </c>
      <c r="AZ33" s="8">
        <f t="shared" si="22"/>
        <v>49.43</v>
      </c>
      <c r="BA33" s="8">
        <f t="shared" si="22"/>
        <v>49.92</v>
      </c>
      <c r="BB33" s="8">
        <f t="shared" si="22"/>
        <v>51.899999999899997</v>
      </c>
      <c r="BC33" s="8">
        <f t="shared" si="22"/>
        <v>52.939999999900003</v>
      </c>
      <c r="BD33" s="8">
        <f t="shared" si="22"/>
        <v>56.759999999900003</v>
      </c>
      <c r="BE33" s="8">
        <f t="shared" si="22"/>
        <v>58.909999999900002</v>
      </c>
      <c r="BF33" s="8">
        <f t="shared" si="22"/>
        <v>1056.76</v>
      </c>
      <c r="BG33" s="8">
        <f t="shared" si="22"/>
        <v>61.75</v>
      </c>
      <c r="BH33" s="8">
        <f t="shared" si="22"/>
        <v>65.64</v>
      </c>
      <c r="BI33" s="8">
        <f t="shared" si="22"/>
        <v>184.5</v>
      </c>
      <c r="BJ33" s="8">
        <f t="shared" si="22"/>
        <v>1588.75</v>
      </c>
      <c r="BK33" s="8">
        <f t="shared" si="22"/>
        <v>2499.9</v>
      </c>
      <c r="BL33" s="8">
        <f t="shared" si="22"/>
        <v>2504.8200000000002</v>
      </c>
      <c r="BM33" s="8">
        <f t="shared" si="22"/>
        <v>2528.46</v>
      </c>
      <c r="BN33" s="8">
        <f t="shared" si="22"/>
        <v>1009.94</v>
      </c>
      <c r="BO33" s="8">
        <f t="shared" si="22"/>
        <v>102.02</v>
      </c>
      <c r="BP33" s="8">
        <f t="shared" si="22"/>
        <v>140.71</v>
      </c>
      <c r="BQ33" s="8">
        <f t="shared" si="22"/>
        <v>125.28</v>
      </c>
      <c r="BR33" s="8">
        <f t="shared" si="22"/>
        <v>85.879999999899994</v>
      </c>
      <c r="BS33" s="8">
        <f t="shared" si="20"/>
        <v>69.209999999900006</v>
      </c>
      <c r="BT33" s="8">
        <f t="shared" si="21"/>
        <v>68.17</v>
      </c>
      <c r="BU33" s="8">
        <f t="shared" si="21"/>
        <v>69.930000000000007</v>
      </c>
      <c r="BV33" s="8">
        <f t="shared" si="21"/>
        <v>68.799999999899995</v>
      </c>
      <c r="BW33" s="8">
        <f t="shared" si="21"/>
        <v>66.319999999900006</v>
      </c>
      <c r="BX33" s="8">
        <f t="shared" si="21"/>
        <v>65.409999999899995</v>
      </c>
      <c r="BY33" s="8">
        <f t="shared" si="21"/>
        <v>60.009999999900003</v>
      </c>
      <c r="BZ33" s="8">
        <f t="shared" si="21"/>
        <v>57.52</v>
      </c>
      <c r="CA33" s="8">
        <f t="shared" si="21"/>
        <v>59.329999999899997</v>
      </c>
      <c r="CB33" s="8">
        <f t="shared" si="21"/>
        <v>56.909999999900002</v>
      </c>
      <c r="CC33" s="8">
        <f t="shared" si="21"/>
        <v>56.31</v>
      </c>
      <c r="CD33" s="8">
        <f t="shared" si="21"/>
        <v>52.719999999899997</v>
      </c>
      <c r="CE33" s="8">
        <f t="shared" si="21"/>
        <v>55.02</v>
      </c>
      <c r="CF33" s="8">
        <f t="shared" si="21"/>
        <v>60.109999999899998</v>
      </c>
      <c r="CG33" s="8">
        <f t="shared" si="21"/>
        <v>56.869999999900003</v>
      </c>
      <c r="CH33" s="8">
        <f t="shared" si="21"/>
        <v>55.18</v>
      </c>
      <c r="CI33" s="8">
        <f t="shared" si="21"/>
        <v>51.13</v>
      </c>
      <c r="CJ33" s="8">
        <f t="shared" si="21"/>
        <v>51.369999999900003</v>
      </c>
      <c r="CK33" s="8">
        <f t="shared" si="21"/>
        <v>54.509999999900003</v>
      </c>
      <c r="CL33" s="8">
        <f t="shared" si="21"/>
        <v>53.5</v>
      </c>
      <c r="CM33" s="8">
        <f t="shared" si="21"/>
        <v>54.909999999900002</v>
      </c>
      <c r="CN33" s="8">
        <f t="shared" si="21"/>
        <v>51.649999999899997</v>
      </c>
      <c r="CO33" s="8">
        <f t="shared" si="21"/>
        <v>49.07</v>
      </c>
      <c r="CP33" s="8">
        <f t="shared" si="21"/>
        <v>46.689999999900003</v>
      </c>
      <c r="CQ33" s="8">
        <f t="shared" si="21"/>
        <v>42.159999999900002</v>
      </c>
      <c r="CR33" s="8">
        <f t="shared" si="21"/>
        <v>39.509999999900003</v>
      </c>
      <c r="CS33" s="8">
        <f t="shared" si="21"/>
        <v>38.399999999899997</v>
      </c>
      <c r="CT33" s="8">
        <f t="shared" si="21"/>
        <v>37.67</v>
      </c>
      <c r="CU33" s="8">
        <f t="shared" si="21"/>
        <v>40.789999999899997</v>
      </c>
      <c r="CV33" s="8">
        <f t="shared" si="21"/>
        <v>42.46</v>
      </c>
      <c r="CW33" s="8">
        <f t="shared" si="21"/>
        <v>37.759999999900003</v>
      </c>
      <c r="CX33" s="8">
        <f t="shared" si="21"/>
        <v>36.520000000000003</v>
      </c>
    </row>
    <row r="34" spans="1:102">
      <c r="A34" s="8"/>
      <c r="B34" s="8"/>
    </row>
    <row r="35" spans="1:102">
      <c r="A35" s="8" t="s">
        <v>114</v>
      </c>
    </row>
    <row r="36" spans="1:102">
      <c r="A36" s="8"/>
      <c r="B36" s="8" t="s">
        <v>140</v>
      </c>
      <c r="G36" s="8">
        <f>MAX(0,(MIN((1-$C$14)*(0.25*G8),0.25*(G8-$C$15))))</f>
        <v>0</v>
      </c>
      <c r="H36" s="8">
        <f t="shared" ref="H36:BS36" si="23">MAX(0,(MIN((1-$C$14)*(0.25*H8),0.25*(H8-$C$15))))</f>
        <v>0</v>
      </c>
      <c r="I36" s="8">
        <f t="shared" si="23"/>
        <v>0</v>
      </c>
      <c r="J36" s="8">
        <f t="shared" si="23"/>
        <v>0</v>
      </c>
      <c r="K36" s="8">
        <f t="shared" si="23"/>
        <v>0</v>
      </c>
      <c r="L36" s="8">
        <f t="shared" si="23"/>
        <v>0</v>
      </c>
      <c r="M36" s="8">
        <f t="shared" si="23"/>
        <v>0</v>
      </c>
      <c r="N36" s="8">
        <f t="shared" si="23"/>
        <v>0</v>
      </c>
      <c r="O36" s="8">
        <f t="shared" si="23"/>
        <v>0</v>
      </c>
      <c r="P36" s="8">
        <f t="shared" si="23"/>
        <v>0</v>
      </c>
      <c r="Q36" s="8">
        <f t="shared" si="23"/>
        <v>0</v>
      </c>
      <c r="R36" s="8">
        <f t="shared" si="23"/>
        <v>0</v>
      </c>
      <c r="S36" s="8">
        <f t="shared" si="23"/>
        <v>0</v>
      </c>
      <c r="T36" s="8">
        <f t="shared" si="23"/>
        <v>0</v>
      </c>
      <c r="U36" s="8">
        <f t="shared" si="23"/>
        <v>0</v>
      </c>
      <c r="V36" s="8">
        <f t="shared" si="23"/>
        <v>0</v>
      </c>
      <c r="W36" s="8">
        <f t="shared" si="23"/>
        <v>0</v>
      </c>
      <c r="X36" s="8">
        <f t="shared" si="23"/>
        <v>0</v>
      </c>
      <c r="Y36" s="8">
        <f t="shared" si="23"/>
        <v>0</v>
      </c>
      <c r="Z36" s="8">
        <f t="shared" si="23"/>
        <v>0</v>
      </c>
      <c r="AA36" s="8">
        <f t="shared" si="23"/>
        <v>0</v>
      </c>
      <c r="AB36" s="8">
        <f t="shared" si="23"/>
        <v>0</v>
      </c>
      <c r="AC36" s="8">
        <f t="shared" si="23"/>
        <v>0</v>
      </c>
      <c r="AD36" s="8">
        <f t="shared" si="23"/>
        <v>0</v>
      </c>
      <c r="AE36" s="8">
        <f t="shared" si="23"/>
        <v>0</v>
      </c>
      <c r="AF36" s="8">
        <f t="shared" si="23"/>
        <v>0</v>
      </c>
      <c r="AG36" s="8">
        <f t="shared" si="23"/>
        <v>0</v>
      </c>
      <c r="AH36" s="8">
        <f t="shared" si="23"/>
        <v>0</v>
      </c>
      <c r="AI36" s="8">
        <f t="shared" si="23"/>
        <v>0</v>
      </c>
      <c r="AJ36" s="8">
        <f t="shared" si="23"/>
        <v>0</v>
      </c>
      <c r="AK36" s="8">
        <f t="shared" si="23"/>
        <v>0</v>
      </c>
      <c r="AL36" s="8">
        <f t="shared" si="23"/>
        <v>0</v>
      </c>
      <c r="AM36" s="8">
        <f t="shared" si="23"/>
        <v>0</v>
      </c>
      <c r="AN36" s="8">
        <f t="shared" si="23"/>
        <v>0</v>
      </c>
      <c r="AO36" s="8">
        <f t="shared" si="23"/>
        <v>0</v>
      </c>
      <c r="AP36" s="8">
        <f t="shared" si="23"/>
        <v>0</v>
      </c>
      <c r="AQ36" s="8">
        <f t="shared" si="23"/>
        <v>0</v>
      </c>
      <c r="AR36" s="8">
        <f t="shared" si="23"/>
        <v>0</v>
      </c>
      <c r="AS36" s="8">
        <f t="shared" si="23"/>
        <v>0</v>
      </c>
      <c r="AT36" s="8">
        <f t="shared" si="23"/>
        <v>0</v>
      </c>
      <c r="AU36" s="8">
        <f t="shared" si="23"/>
        <v>0</v>
      </c>
      <c r="AV36" s="8">
        <f t="shared" si="23"/>
        <v>0</v>
      </c>
      <c r="AW36" s="8">
        <f t="shared" si="23"/>
        <v>0</v>
      </c>
      <c r="AX36" s="8">
        <f t="shared" si="23"/>
        <v>0</v>
      </c>
      <c r="AY36" s="8">
        <f t="shared" si="23"/>
        <v>0</v>
      </c>
      <c r="AZ36" s="8">
        <f t="shared" si="23"/>
        <v>0</v>
      </c>
      <c r="BA36" s="8">
        <f t="shared" si="23"/>
        <v>0</v>
      </c>
      <c r="BB36" s="8">
        <f t="shared" si="23"/>
        <v>0</v>
      </c>
      <c r="BC36" s="8">
        <f t="shared" si="23"/>
        <v>0</v>
      </c>
      <c r="BD36" s="8">
        <f t="shared" si="23"/>
        <v>0</v>
      </c>
      <c r="BE36" s="8">
        <f t="shared" si="23"/>
        <v>0.21696497704999995</v>
      </c>
      <c r="BF36" s="8">
        <f t="shared" si="23"/>
        <v>13.061605873525</v>
      </c>
      <c r="BG36" s="8">
        <f t="shared" si="23"/>
        <v>24.748044705703748</v>
      </c>
      <c r="BH36" s="8">
        <f t="shared" si="23"/>
        <v>21.205060550900001</v>
      </c>
      <c r="BI36" s="8">
        <f t="shared" si="23"/>
        <v>24.354154917488749</v>
      </c>
      <c r="BJ36" s="8">
        <f t="shared" si="23"/>
        <v>25.280900745003748</v>
      </c>
      <c r="BK36" s="8">
        <f t="shared" si="23"/>
        <v>39.482511309878745</v>
      </c>
      <c r="BL36" s="8">
        <f t="shared" si="23"/>
        <v>52.2212346534575</v>
      </c>
      <c r="BM36" s="8">
        <f t="shared" si="23"/>
        <v>52.447958652264994</v>
      </c>
      <c r="BN36" s="8">
        <f t="shared" si="23"/>
        <v>52.894746131147492</v>
      </c>
      <c r="BO36" s="8">
        <f t="shared" si="23"/>
        <v>52.969386666066242</v>
      </c>
      <c r="BP36" s="8">
        <f t="shared" si="23"/>
        <v>52.423611600444993</v>
      </c>
      <c r="BQ36" s="8">
        <f t="shared" si="23"/>
        <v>52.821994512127496</v>
      </c>
      <c r="BR36" s="8">
        <f t="shared" si="23"/>
        <v>52.643755375422501</v>
      </c>
      <c r="BS36" s="8">
        <f t="shared" si="23"/>
        <v>53.028297873382499</v>
      </c>
      <c r="BT36" s="8">
        <f t="shared" ref="BT36:CX36" si="24">MAX(0,(MIN((1-$C$14)*(0.25*BT8),0.25*(BT8-$C$15))))</f>
        <v>52.888654868422499</v>
      </c>
      <c r="BU36" s="8">
        <f t="shared" si="24"/>
        <v>52.700224493121247</v>
      </c>
      <c r="BV36" s="8">
        <f t="shared" si="24"/>
        <v>52.94063173641625</v>
      </c>
      <c r="BW36" s="8">
        <f t="shared" si="24"/>
        <v>52.190212526624997</v>
      </c>
      <c r="BX36" s="8">
        <f t="shared" si="24"/>
        <v>52.706337513696248</v>
      </c>
      <c r="BY36" s="8">
        <f t="shared" si="24"/>
        <v>52.777234586059997</v>
      </c>
      <c r="BZ36" s="8">
        <f t="shared" si="24"/>
        <v>52.729312875621254</v>
      </c>
      <c r="CA36" s="8">
        <f t="shared" si="24"/>
        <v>34.039939812328747</v>
      </c>
      <c r="CB36" s="8">
        <f t="shared" si="24"/>
        <v>24.627840526358749</v>
      </c>
      <c r="CC36" s="8">
        <f t="shared" si="24"/>
        <v>22.982982248725001</v>
      </c>
      <c r="CD36" s="8">
        <f t="shared" si="24"/>
        <v>28.952177269278749</v>
      </c>
      <c r="CE36" s="8">
        <f t="shared" si="24"/>
        <v>25.688013029131248</v>
      </c>
      <c r="CF36" s="8">
        <f t="shared" si="24"/>
        <v>11.5959285471</v>
      </c>
      <c r="CG36" s="8">
        <f t="shared" si="24"/>
        <v>9.7266301107250008</v>
      </c>
      <c r="CH36" s="8">
        <f t="shared" si="24"/>
        <v>9.4390437613499998</v>
      </c>
      <c r="CI36" s="8">
        <f t="shared" si="24"/>
        <v>4.4989464261750003</v>
      </c>
      <c r="CJ36" s="8">
        <f t="shared" si="24"/>
        <v>0</v>
      </c>
      <c r="CK36" s="8">
        <f t="shared" si="24"/>
        <v>0</v>
      </c>
      <c r="CL36" s="8">
        <f t="shared" si="24"/>
        <v>0</v>
      </c>
      <c r="CM36" s="8">
        <f t="shared" si="24"/>
        <v>0</v>
      </c>
      <c r="CN36" s="8">
        <f t="shared" si="24"/>
        <v>0</v>
      </c>
      <c r="CO36" s="8">
        <f t="shared" si="24"/>
        <v>0</v>
      </c>
      <c r="CP36" s="8">
        <f t="shared" si="24"/>
        <v>0</v>
      </c>
      <c r="CQ36" s="8">
        <f t="shared" si="24"/>
        <v>0</v>
      </c>
      <c r="CR36" s="8">
        <f t="shared" si="24"/>
        <v>0</v>
      </c>
      <c r="CS36" s="8">
        <f t="shared" si="24"/>
        <v>0</v>
      </c>
      <c r="CT36" s="8">
        <f t="shared" si="24"/>
        <v>0</v>
      </c>
      <c r="CU36" s="8">
        <f t="shared" si="24"/>
        <v>0</v>
      </c>
      <c r="CV36" s="8">
        <f t="shared" si="24"/>
        <v>0</v>
      </c>
      <c r="CW36" s="8">
        <f t="shared" si="24"/>
        <v>0</v>
      </c>
      <c r="CX36" s="8">
        <f t="shared" si="24"/>
        <v>0</v>
      </c>
    </row>
    <row r="37" spans="1:102">
      <c r="A37" s="8"/>
      <c r="B37" s="8" t="s">
        <v>141</v>
      </c>
      <c r="G37" s="8">
        <f>MAX(0,(MIN((1-$C$14)*(0.25*G9),0.25*(G9-$C$15))))</f>
        <v>0</v>
      </c>
      <c r="H37" s="8">
        <f t="shared" ref="H37:BS37" si="25">MAX(0,(MIN((1-$C$14)*(0.25*H9),0.25*(H9-$C$15))))</f>
        <v>0</v>
      </c>
      <c r="I37" s="8">
        <f t="shared" si="25"/>
        <v>0</v>
      </c>
      <c r="J37" s="8">
        <f t="shared" si="25"/>
        <v>0</v>
      </c>
      <c r="K37" s="8">
        <f t="shared" si="25"/>
        <v>0</v>
      </c>
      <c r="L37" s="8">
        <f t="shared" si="25"/>
        <v>0</v>
      </c>
      <c r="M37" s="8">
        <f t="shared" si="25"/>
        <v>0</v>
      </c>
      <c r="N37" s="8">
        <f t="shared" si="25"/>
        <v>0</v>
      </c>
      <c r="O37" s="8">
        <f t="shared" si="25"/>
        <v>0</v>
      </c>
      <c r="P37" s="8">
        <f t="shared" si="25"/>
        <v>0</v>
      </c>
      <c r="Q37" s="8">
        <f t="shared" si="25"/>
        <v>0</v>
      </c>
      <c r="R37" s="8">
        <f t="shared" si="25"/>
        <v>0</v>
      </c>
      <c r="S37" s="8">
        <f t="shared" si="25"/>
        <v>0</v>
      </c>
      <c r="T37" s="8">
        <f t="shared" si="25"/>
        <v>0</v>
      </c>
      <c r="U37" s="8">
        <f t="shared" si="25"/>
        <v>0</v>
      </c>
      <c r="V37" s="8">
        <f t="shared" si="25"/>
        <v>0</v>
      </c>
      <c r="W37" s="8">
        <f t="shared" si="25"/>
        <v>0</v>
      </c>
      <c r="X37" s="8">
        <f t="shared" si="25"/>
        <v>0</v>
      </c>
      <c r="Y37" s="8">
        <f t="shared" si="25"/>
        <v>0</v>
      </c>
      <c r="Z37" s="8">
        <f t="shared" si="25"/>
        <v>0</v>
      </c>
      <c r="AA37" s="8">
        <f t="shared" si="25"/>
        <v>0</v>
      </c>
      <c r="AB37" s="8">
        <f t="shared" si="25"/>
        <v>0</v>
      </c>
      <c r="AC37" s="8">
        <f t="shared" si="25"/>
        <v>0.61247389764999993</v>
      </c>
      <c r="AD37" s="8">
        <f t="shared" si="25"/>
        <v>6.0237302223749998</v>
      </c>
      <c r="AE37" s="8">
        <f t="shared" si="25"/>
        <v>5.7722994009499997</v>
      </c>
      <c r="AF37" s="8">
        <f t="shared" si="25"/>
        <v>6.1471026409749996</v>
      </c>
      <c r="AG37" s="8">
        <f t="shared" si="25"/>
        <v>8.8633257137250006</v>
      </c>
      <c r="AH37" s="8">
        <f t="shared" si="25"/>
        <v>8.9752257832750004</v>
      </c>
      <c r="AI37" s="8">
        <f t="shared" si="25"/>
        <v>9.6728298887249995</v>
      </c>
      <c r="AJ37" s="8">
        <f t="shared" si="25"/>
        <v>11.631718820574999</v>
      </c>
      <c r="AK37" s="8">
        <f t="shared" si="25"/>
        <v>12.305174961000001</v>
      </c>
      <c r="AL37" s="8">
        <f t="shared" si="25"/>
        <v>16.175227824975</v>
      </c>
      <c r="AM37" s="8">
        <f t="shared" si="25"/>
        <v>14.932307800975</v>
      </c>
      <c r="AN37" s="8">
        <f t="shared" si="25"/>
        <v>17.913111226874999</v>
      </c>
      <c r="AO37" s="8">
        <f t="shared" si="25"/>
        <v>20.434024418124999</v>
      </c>
      <c r="AP37" s="8">
        <f t="shared" si="25"/>
        <v>24.23023303189375</v>
      </c>
      <c r="AQ37" s="8">
        <f t="shared" si="25"/>
        <v>22.240779521324999</v>
      </c>
      <c r="AR37" s="8">
        <f t="shared" si="25"/>
        <v>25.82835865874625</v>
      </c>
      <c r="AS37" s="8">
        <f t="shared" si="25"/>
        <v>32.61771832658625</v>
      </c>
      <c r="AT37" s="8">
        <f t="shared" si="25"/>
        <v>24.871564465846248</v>
      </c>
      <c r="AU37" s="8">
        <f t="shared" si="25"/>
        <v>15.7902336792</v>
      </c>
      <c r="AV37" s="8">
        <f t="shared" si="25"/>
        <v>16.01347759455</v>
      </c>
      <c r="AW37" s="8">
        <f t="shared" si="25"/>
        <v>18.631944384575</v>
      </c>
      <c r="AX37" s="8">
        <f t="shared" si="25"/>
        <v>22.827794331425</v>
      </c>
      <c r="AY37" s="8">
        <f t="shared" si="25"/>
        <v>25.489243651806248</v>
      </c>
      <c r="AZ37" s="8">
        <f t="shared" si="25"/>
        <v>28.84995658157375</v>
      </c>
      <c r="BA37" s="8">
        <f t="shared" si="25"/>
        <v>23.67467779795</v>
      </c>
      <c r="BB37" s="8">
        <f t="shared" si="25"/>
        <v>23.011982816574999</v>
      </c>
      <c r="BC37" s="8">
        <f t="shared" si="25"/>
        <v>48.122786013227504</v>
      </c>
      <c r="BD37" s="8">
        <f t="shared" si="25"/>
        <v>64.934242960820001</v>
      </c>
      <c r="BE37" s="8">
        <f t="shared" si="25"/>
        <v>72.804545896733742</v>
      </c>
      <c r="BF37" s="8">
        <f t="shared" si="25"/>
        <v>68.520517009832503</v>
      </c>
      <c r="BG37" s="8">
        <f t="shared" si="25"/>
        <v>67.150536472086245</v>
      </c>
      <c r="BH37" s="8">
        <f t="shared" si="25"/>
        <v>65.020642915508745</v>
      </c>
      <c r="BI37" s="8">
        <f t="shared" si="25"/>
        <v>63.062868523056245</v>
      </c>
      <c r="BJ37" s="8">
        <f t="shared" si="25"/>
        <v>56.159928202411251</v>
      </c>
      <c r="BK37" s="8">
        <f t="shared" si="25"/>
        <v>66.655606400259998</v>
      </c>
      <c r="BL37" s="8">
        <f t="shared" si="25"/>
        <v>68.632383943553748</v>
      </c>
      <c r="BM37" s="8">
        <f t="shared" si="25"/>
        <v>79.123343702088746</v>
      </c>
      <c r="BN37" s="8">
        <f t="shared" si="25"/>
        <v>75.897414432613743</v>
      </c>
      <c r="BO37" s="8">
        <f t="shared" si="25"/>
        <v>79.007288536902493</v>
      </c>
      <c r="BP37" s="8">
        <f t="shared" si="25"/>
        <v>82.617443557949997</v>
      </c>
      <c r="BQ37" s="8">
        <f t="shared" si="25"/>
        <v>66.010713820769993</v>
      </c>
      <c r="BR37" s="8">
        <f t="shared" si="25"/>
        <v>48.031684356894992</v>
      </c>
      <c r="BS37" s="8">
        <f t="shared" si="25"/>
        <v>62.240093223562496</v>
      </c>
      <c r="BT37" s="8">
        <f t="shared" ref="BT37:CX37" si="26">MAX(0,(MIN((1-$C$14)*(0.25*BT9),0.25*(BT9-$C$15))))</f>
        <v>64.201151493697495</v>
      </c>
      <c r="BU37" s="8">
        <f t="shared" si="26"/>
        <v>64.658403987448736</v>
      </c>
      <c r="BV37" s="8">
        <f t="shared" si="26"/>
        <v>64.858582453603745</v>
      </c>
      <c r="BW37" s="8">
        <f t="shared" si="26"/>
        <v>57.827444775047503</v>
      </c>
      <c r="BX37" s="8">
        <f t="shared" si="26"/>
        <v>53.395934749797497</v>
      </c>
      <c r="BY37" s="8">
        <f t="shared" si="26"/>
        <v>63.938744048419991</v>
      </c>
      <c r="BZ37" s="8">
        <f t="shared" si="26"/>
        <v>62.773593990954993</v>
      </c>
      <c r="CA37" s="8">
        <f t="shared" si="26"/>
        <v>31.075290972066252</v>
      </c>
      <c r="CB37" s="8">
        <f t="shared" si="26"/>
        <v>14.186346558449999</v>
      </c>
      <c r="CC37" s="8">
        <f t="shared" si="26"/>
        <v>12.4646640057</v>
      </c>
      <c r="CD37" s="8">
        <f t="shared" si="26"/>
        <v>7.8284673436250003</v>
      </c>
      <c r="CE37" s="8">
        <f t="shared" si="26"/>
        <v>7.7440856446000002</v>
      </c>
      <c r="CF37" s="8">
        <f t="shared" si="26"/>
        <v>24.463093588927499</v>
      </c>
      <c r="CG37" s="8">
        <f t="shared" si="26"/>
        <v>25.128322120024997</v>
      </c>
      <c r="CH37" s="8">
        <f t="shared" si="26"/>
        <v>10.412223167400001</v>
      </c>
      <c r="CI37" s="8">
        <f t="shared" si="26"/>
        <v>30.981810543782498</v>
      </c>
      <c r="CJ37" s="8">
        <f t="shared" si="26"/>
        <v>51.955067826878746</v>
      </c>
      <c r="CK37" s="8">
        <f t="shared" si="26"/>
        <v>61.511850746986248</v>
      </c>
      <c r="CL37" s="8">
        <f t="shared" si="26"/>
        <v>51.657227461911248</v>
      </c>
      <c r="CM37" s="8">
        <f t="shared" si="26"/>
        <v>40.403516344061245</v>
      </c>
      <c r="CN37" s="8">
        <f t="shared" si="26"/>
        <v>28.870423576656247</v>
      </c>
      <c r="CO37" s="8">
        <f t="shared" si="26"/>
        <v>23.877579909211249</v>
      </c>
      <c r="CP37" s="8">
        <f t="shared" si="26"/>
        <v>12.4733760484</v>
      </c>
      <c r="CQ37" s="8">
        <f t="shared" si="26"/>
        <v>10.835456377650001</v>
      </c>
      <c r="CR37" s="8">
        <f t="shared" si="26"/>
        <v>32.810156173004998</v>
      </c>
      <c r="CS37" s="8">
        <f t="shared" si="26"/>
        <v>22.481341813524999</v>
      </c>
      <c r="CT37" s="8">
        <f t="shared" si="26"/>
        <v>7.181619891575</v>
      </c>
      <c r="CU37" s="8">
        <f t="shared" si="26"/>
        <v>18.681832216575</v>
      </c>
      <c r="CV37" s="8">
        <f t="shared" si="26"/>
        <v>14.798398500000001</v>
      </c>
      <c r="CW37" s="8">
        <f t="shared" si="26"/>
        <v>9.5341315629499999</v>
      </c>
      <c r="CX37" s="8">
        <f t="shared" si="26"/>
        <v>7.8524644226249993</v>
      </c>
    </row>
    <row r="39" spans="1:102">
      <c r="A39" s="8" t="s">
        <v>115</v>
      </c>
      <c r="B39" s="8" t="s">
        <v>140</v>
      </c>
    </row>
    <row r="40" spans="1:102">
      <c r="A40" s="8"/>
      <c r="B40" s="8" t="s">
        <v>141</v>
      </c>
    </row>
    <row r="45" spans="1:102">
      <c r="A45" s="9" t="s">
        <v>108</v>
      </c>
      <c r="K45" s="9" t="s">
        <v>109</v>
      </c>
    </row>
  </sheetData>
  <hyperlinks>
    <hyperlink ref="B20" r:id="rId1" display="GRSES_UNIT@"/>
    <hyperlink ref="B25" r:id="rId2" display="GRSES_UNIT@"/>
    <hyperlink ref="B28" r:id="rId3" display="GRSES_UNIT@"/>
    <hyperlink ref="B31" r:id="rId4" display="GRSES_UNIT@"/>
    <hyperlink ref="B37" r:id="rId5" display="GRSES_UNIT@"/>
    <hyperlink ref="B40" r:id="rId6" display="GRSES_UNIT@"/>
  </hyperlinks>
  <pageMargins left="0.7" right="0.7" top="0.75" bottom="0.75" header="0.3" footer="0.3"/>
  <pageSetup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>
  <dimension ref="A2:F9"/>
  <sheetViews>
    <sheetView workbookViewId="0">
      <selection activeCell="F17" sqref="F17"/>
    </sheetView>
  </sheetViews>
  <sheetFormatPr defaultRowHeight="15"/>
  <cols>
    <col min="1" max="1" width="31.5703125" customWidth="1"/>
    <col min="2" max="2" width="30.140625" bestFit="1" customWidth="1"/>
    <col min="3" max="3" width="9" bestFit="1" customWidth="1"/>
    <col min="4" max="4" width="13.5703125" bestFit="1" customWidth="1"/>
    <col min="5" max="5" width="11.7109375" bestFit="1" customWidth="1"/>
    <col min="6" max="6" width="12.42578125" bestFit="1" customWidth="1"/>
  </cols>
  <sheetData>
    <row r="2" spans="1:6">
      <c r="A2" s="14"/>
      <c r="B2" s="14" t="s">
        <v>121</v>
      </c>
      <c r="C2" s="14" t="s">
        <v>122</v>
      </c>
      <c r="D2" s="14" t="s">
        <v>123</v>
      </c>
      <c r="E2" s="14" t="s">
        <v>124</v>
      </c>
      <c r="F2" s="14" t="s">
        <v>125</v>
      </c>
    </row>
    <row r="3" spans="1:6">
      <c r="A3" s="14"/>
      <c r="B3" s="14"/>
      <c r="C3" s="14">
        <v>300</v>
      </c>
      <c r="D3" s="14">
        <v>90</v>
      </c>
      <c r="E3" s="14"/>
      <c r="F3" s="14"/>
    </row>
    <row r="4" spans="1:6" ht="18">
      <c r="A4" s="16" t="s">
        <v>126</v>
      </c>
      <c r="B4" s="14" t="s">
        <v>127</v>
      </c>
      <c r="C4" s="14">
        <v>300</v>
      </c>
      <c r="D4" s="14">
        <v>100</v>
      </c>
      <c r="E4" s="14">
        <f>(D3+D4)/2</f>
        <v>95</v>
      </c>
      <c r="F4" s="14">
        <f>((E4*C4)/$E$9)/4</f>
        <v>7.916666666666667</v>
      </c>
    </row>
    <row r="5" spans="1:6" ht="18">
      <c r="A5" s="16"/>
      <c r="B5" s="14" t="s">
        <v>128</v>
      </c>
      <c r="C5" s="14">
        <v>300</v>
      </c>
      <c r="D5" s="14">
        <v>120</v>
      </c>
      <c r="E5" s="14">
        <f t="shared" ref="E5:E7" si="0">(D4+D5)/2</f>
        <v>110</v>
      </c>
      <c r="F5" s="14">
        <f t="shared" ref="F5:F7" si="1">((E5*C5)/$E$9)/4</f>
        <v>9.1666666666666661</v>
      </c>
    </row>
    <row r="6" spans="1:6" ht="18">
      <c r="A6" s="16"/>
      <c r="B6" s="14" t="s">
        <v>129</v>
      </c>
      <c r="C6" s="14">
        <v>100</v>
      </c>
      <c r="D6" s="14">
        <v>140</v>
      </c>
      <c r="E6" s="14">
        <f t="shared" si="0"/>
        <v>130</v>
      </c>
      <c r="F6" s="14">
        <f t="shared" si="1"/>
        <v>3.6111111111111112</v>
      </c>
    </row>
    <row r="7" spans="1:6" ht="18">
      <c r="A7" s="16"/>
      <c r="B7" s="14" t="s">
        <v>130</v>
      </c>
      <c r="C7" s="14">
        <v>200</v>
      </c>
      <c r="D7" s="14">
        <v>150</v>
      </c>
      <c r="E7" s="14">
        <f t="shared" si="0"/>
        <v>145</v>
      </c>
      <c r="F7" s="14">
        <f t="shared" si="1"/>
        <v>8.0555555555555554</v>
      </c>
    </row>
    <row r="8" spans="1:6">
      <c r="A8" s="14"/>
      <c r="B8" s="14"/>
      <c r="C8" s="14"/>
      <c r="D8" s="14"/>
      <c r="E8" s="14"/>
      <c r="F8" s="14"/>
    </row>
    <row r="9" spans="1:6">
      <c r="A9" s="14"/>
      <c r="B9" s="15" t="s">
        <v>131</v>
      </c>
      <c r="C9" s="15"/>
      <c r="D9" s="15"/>
      <c r="E9" s="15">
        <v>900</v>
      </c>
      <c r="F9" s="14">
        <f>SUM(F4:F7)</f>
        <v>28.75</v>
      </c>
    </row>
  </sheetData>
  <mergeCells count="1">
    <mergeCell ref="A4:A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7"/>
  <sheetViews>
    <sheetView workbookViewId="0">
      <selection activeCell="B1" sqref="B1:B1048576"/>
    </sheetView>
  </sheetViews>
  <sheetFormatPr defaultRowHeight="15"/>
  <cols>
    <col min="1" max="1" width="26.42578125" bestFit="1" customWidth="1"/>
    <col min="2" max="2" width="38" bestFit="1" customWidth="1"/>
    <col min="3" max="4" width="12" bestFit="1" customWidth="1"/>
    <col min="5" max="5" width="9" bestFit="1" customWidth="1"/>
    <col min="6" max="6" width="16" bestFit="1" customWidth="1"/>
    <col min="7" max="8" width="12" bestFit="1" customWidth="1"/>
    <col min="11" max="11" width="13.28515625" customWidth="1"/>
  </cols>
  <sheetData>
    <row r="1" spans="1:12">
      <c r="A1" s="2" t="s">
        <v>106</v>
      </c>
      <c r="B1" s="6" t="s">
        <v>105</v>
      </c>
      <c r="C1" s="7" t="s">
        <v>0</v>
      </c>
      <c r="D1" s="2" t="s">
        <v>1</v>
      </c>
      <c r="E1" s="2" t="s">
        <v>2</v>
      </c>
      <c r="F1" s="2" t="s">
        <v>3</v>
      </c>
      <c r="G1" s="3" t="s">
        <v>79</v>
      </c>
      <c r="H1" s="3" t="s">
        <v>80</v>
      </c>
      <c r="K1" t="s">
        <v>110</v>
      </c>
      <c r="L1">
        <v>0.05</v>
      </c>
    </row>
    <row r="2" spans="1:12">
      <c r="A2" t="s">
        <v>107</v>
      </c>
      <c r="B2" t="s">
        <v>132</v>
      </c>
      <c r="C2">
        <v>21183.119999999999</v>
      </c>
      <c r="D2">
        <v>14662.97</v>
      </c>
      <c r="E2">
        <v>0</v>
      </c>
      <c r="F2">
        <v>96</v>
      </c>
      <c r="G2" s="4">
        <v>32.289999999899997</v>
      </c>
      <c r="H2" s="12">
        <v>363.22</v>
      </c>
      <c r="K2" t="s">
        <v>111</v>
      </c>
      <c r="L2">
        <v>5</v>
      </c>
    </row>
    <row r="3" spans="1:12">
      <c r="B3" t="s">
        <v>133</v>
      </c>
      <c r="C3">
        <v>98213.14</v>
      </c>
      <c r="D3">
        <v>34217.32</v>
      </c>
      <c r="E3">
        <v>0</v>
      </c>
      <c r="F3">
        <v>96</v>
      </c>
      <c r="G3" s="4">
        <v>2453.92</v>
      </c>
      <c r="H3" s="4">
        <v>2674.8299999998999</v>
      </c>
      <c r="K3" t="s">
        <v>116</v>
      </c>
      <c r="L3">
        <v>1</v>
      </c>
    </row>
    <row r="4" spans="1:12">
      <c r="G4" s="5"/>
      <c r="H4" s="5"/>
    </row>
    <row r="5" spans="1:12">
      <c r="B5" t="s">
        <v>134</v>
      </c>
      <c r="C5">
        <v>1173.6012691420899</v>
      </c>
      <c r="D5">
        <v>55.921775817871001</v>
      </c>
      <c r="E5">
        <v>0</v>
      </c>
      <c r="F5">
        <v>96</v>
      </c>
      <c r="G5" s="5">
        <v>32.6128616333</v>
      </c>
      <c r="H5" s="5">
        <v>19.033283233599999</v>
      </c>
    </row>
    <row r="6" spans="1:12">
      <c r="B6" t="s">
        <v>135</v>
      </c>
      <c r="C6">
        <v>3248.6154818534801</v>
      </c>
      <c r="D6">
        <v>96.971862792968693</v>
      </c>
      <c r="E6">
        <v>0</v>
      </c>
      <c r="F6">
        <v>96</v>
      </c>
      <c r="G6" s="5">
        <v>56.874820709200002</v>
      </c>
      <c r="H6" s="5">
        <v>58.859680175699999</v>
      </c>
    </row>
    <row r="7" spans="1:12">
      <c r="G7" s="5"/>
      <c r="H7" s="5"/>
    </row>
    <row r="8" spans="1:12">
      <c r="B8" t="s">
        <v>136</v>
      </c>
      <c r="C8">
        <v>4695.3599189500001</v>
      </c>
      <c r="D8">
        <v>223.27704367743601</v>
      </c>
      <c r="E8">
        <v>0</v>
      </c>
      <c r="F8">
        <v>96</v>
      </c>
      <c r="G8" s="5">
        <v>121.9039042917</v>
      </c>
      <c r="H8" s="5">
        <v>108.16005485949999</v>
      </c>
    </row>
    <row r="9" spans="1:12">
      <c r="B9" t="s">
        <v>137</v>
      </c>
      <c r="C9">
        <v>10887.041967212601</v>
      </c>
      <c r="D9">
        <v>347.86292024400501</v>
      </c>
      <c r="E9">
        <v>0</v>
      </c>
      <c r="F9">
        <v>96</v>
      </c>
      <c r="G9" s="5">
        <v>36.313869374500001</v>
      </c>
      <c r="H9" s="5">
        <v>35.976342578400001</v>
      </c>
    </row>
    <row r="10" spans="1:12">
      <c r="G10" s="5"/>
      <c r="H10" s="5"/>
    </row>
    <row r="11" spans="1:12">
      <c r="B11" t="s">
        <v>138</v>
      </c>
      <c r="C11">
        <v>15634.98</v>
      </c>
      <c r="D11">
        <v>2545.04</v>
      </c>
      <c r="E11">
        <v>28.73</v>
      </c>
      <c r="F11">
        <v>96</v>
      </c>
      <c r="G11" s="5">
        <v>52.67</v>
      </c>
      <c r="H11" s="5">
        <v>54.579999999899997</v>
      </c>
    </row>
    <row r="12" spans="1:12">
      <c r="B12" t="s">
        <v>139</v>
      </c>
      <c r="C12">
        <v>15634.16</v>
      </c>
      <c r="D12">
        <v>2528.46</v>
      </c>
      <c r="E12">
        <v>28.73</v>
      </c>
      <c r="F12">
        <v>96</v>
      </c>
      <c r="G12" s="5">
        <v>52.719999999899997</v>
      </c>
      <c r="H12" s="5">
        <v>55.02</v>
      </c>
    </row>
    <row r="14" spans="1:12">
      <c r="A14" t="s">
        <v>118</v>
      </c>
      <c r="B14" t="s">
        <v>140</v>
      </c>
      <c r="G14">
        <f>MAX(0,G11)</f>
        <v>52.67</v>
      </c>
      <c r="H14">
        <f>MAX(0,H11)</f>
        <v>54.579999999899997</v>
      </c>
    </row>
    <row r="15" spans="1:12">
      <c r="B15" t="s">
        <v>141</v>
      </c>
      <c r="G15">
        <f>MAX(0,G12)</f>
        <v>52.719999999899997</v>
      </c>
      <c r="H15">
        <f>MAX(0,H12)</f>
        <v>55.02</v>
      </c>
    </row>
    <row r="17" spans="1:8">
      <c r="A17" t="s">
        <v>119</v>
      </c>
      <c r="B17" t="s">
        <v>142</v>
      </c>
      <c r="G17">
        <f>(1+$L$1)*G8</f>
        <v>127.99909950628501</v>
      </c>
      <c r="H17">
        <f>(1+$L$1)*H8</f>
        <v>113.56805760247499</v>
      </c>
    </row>
    <row r="18" spans="1:8">
      <c r="B18" t="s">
        <v>143</v>
      </c>
      <c r="G18">
        <f>G8+$L$2</f>
        <v>126.9039042917</v>
      </c>
      <c r="H18">
        <f>H8+$L$2</f>
        <v>113.16005485949999</v>
      </c>
    </row>
    <row r="20" spans="1:8">
      <c r="B20" t="s">
        <v>144</v>
      </c>
      <c r="G20">
        <f>(1+$L$1)*G9</f>
        <v>38.129562843225003</v>
      </c>
      <c r="H20">
        <f>(1+$L$1)*H9</f>
        <v>37.77515970732</v>
      </c>
    </row>
    <row r="21" spans="1:8">
      <c r="B21" t="s">
        <v>145</v>
      </c>
      <c r="G21">
        <f>G9+$L$2</f>
        <v>41.313869374500001</v>
      </c>
      <c r="H21">
        <f>H9+$L$2</f>
        <v>40.976342578400001</v>
      </c>
    </row>
    <row r="23" spans="1:8">
      <c r="B23" t="s">
        <v>140</v>
      </c>
      <c r="G23">
        <f>0.25*(MAX(G17,G18))</f>
        <v>31.999774876571252</v>
      </c>
      <c r="H23">
        <f>0.25*(MAX(H17,H18))</f>
        <v>28.392014400618748</v>
      </c>
    </row>
    <row r="24" spans="1:8">
      <c r="B24" t="s">
        <v>141</v>
      </c>
      <c r="G24">
        <f>0.25*(MAX(G20,G21))</f>
        <v>10.328467343625</v>
      </c>
      <c r="H24">
        <f>0.25*(MAX(H20,H21))</f>
        <v>10.2440856446</v>
      </c>
    </row>
    <row r="26" spans="1:8">
      <c r="A26" t="s">
        <v>120</v>
      </c>
      <c r="B26" t="s">
        <v>140</v>
      </c>
      <c r="G26" s="4">
        <f>(MAX(0,G5-G23))*G14</f>
        <v>32.291279476903163</v>
      </c>
      <c r="H26">
        <f>(MAX(0,H5-H23))*H14</f>
        <v>0</v>
      </c>
    </row>
    <row r="27" spans="1:8">
      <c r="B27" t="s">
        <v>141</v>
      </c>
      <c r="G27" s="4">
        <f>(MAX(0,G6-G24))*G15</f>
        <v>2453.9237494284594</v>
      </c>
      <c r="H27" s="4">
        <f>(MAX(0,H6-H24))*H15</f>
        <v>2674.8300111011222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7"/>
  <sheetViews>
    <sheetView tabSelected="1" workbookViewId="0">
      <selection activeCell="B1" sqref="B1:B1048576"/>
    </sheetView>
  </sheetViews>
  <sheetFormatPr defaultRowHeight="15"/>
  <cols>
    <col min="1" max="1" width="26.42578125" bestFit="1" customWidth="1"/>
    <col min="2" max="2" width="38" bestFit="1" customWidth="1"/>
    <col min="3" max="4" width="12" bestFit="1" customWidth="1"/>
    <col min="5" max="5" width="9" bestFit="1" customWidth="1"/>
    <col min="6" max="6" width="16" bestFit="1" customWidth="1"/>
    <col min="7" max="8" width="12" bestFit="1" customWidth="1"/>
    <col min="11" max="11" width="13.28515625" customWidth="1"/>
  </cols>
  <sheetData>
    <row r="1" spans="1:12">
      <c r="A1" s="2" t="s">
        <v>106</v>
      </c>
      <c r="B1" s="6" t="s">
        <v>105</v>
      </c>
      <c r="C1" s="7" t="s">
        <v>0</v>
      </c>
      <c r="D1" s="2" t="s">
        <v>1</v>
      </c>
      <c r="E1" s="2" t="s">
        <v>2</v>
      </c>
      <c r="F1" s="2" t="s">
        <v>3</v>
      </c>
      <c r="G1" s="3" t="s">
        <v>79</v>
      </c>
      <c r="H1" s="3" t="s">
        <v>80</v>
      </c>
      <c r="K1" t="s">
        <v>110</v>
      </c>
      <c r="L1">
        <v>0.05</v>
      </c>
    </row>
    <row r="2" spans="1:12">
      <c r="A2" t="s">
        <v>107</v>
      </c>
      <c r="B2" t="s">
        <v>132</v>
      </c>
      <c r="C2">
        <v>21183.119999999999</v>
      </c>
      <c r="D2">
        <v>14662.97</v>
      </c>
      <c r="E2">
        <v>0</v>
      </c>
      <c r="F2">
        <v>96</v>
      </c>
      <c r="G2" s="11">
        <v>32.289999999899997</v>
      </c>
      <c r="H2" s="13">
        <v>363.22</v>
      </c>
      <c r="K2" t="s">
        <v>111</v>
      </c>
      <c r="L2">
        <v>5</v>
      </c>
    </row>
    <row r="3" spans="1:12">
      <c r="B3" t="s">
        <v>133</v>
      </c>
      <c r="C3">
        <v>98213.14</v>
      </c>
      <c r="D3">
        <v>34217.32</v>
      </c>
      <c r="E3">
        <v>0</v>
      </c>
      <c r="F3">
        <v>96</v>
      </c>
      <c r="G3" s="11">
        <v>2453.92</v>
      </c>
      <c r="H3" s="11">
        <v>2674.8299999998999</v>
      </c>
      <c r="K3" t="s">
        <v>116</v>
      </c>
      <c r="L3">
        <v>1</v>
      </c>
    </row>
    <row r="4" spans="1:12">
      <c r="G4" s="5"/>
      <c r="H4" s="5"/>
    </row>
    <row r="5" spans="1:12">
      <c r="B5" t="s">
        <v>134</v>
      </c>
      <c r="C5">
        <v>1173.6012691420899</v>
      </c>
      <c r="D5">
        <v>55.921775817871001</v>
      </c>
      <c r="E5">
        <v>0</v>
      </c>
      <c r="F5">
        <v>96</v>
      </c>
      <c r="G5" s="5">
        <v>32.6128616333</v>
      </c>
      <c r="H5" s="5">
        <v>19.033283233599999</v>
      </c>
    </row>
    <row r="6" spans="1:12">
      <c r="B6" t="s">
        <v>135</v>
      </c>
      <c r="C6">
        <v>3248.6154818534801</v>
      </c>
      <c r="D6">
        <v>96.971862792968693</v>
      </c>
      <c r="E6">
        <v>0</v>
      </c>
      <c r="F6">
        <v>96</v>
      </c>
      <c r="G6" s="5">
        <v>56.874820709200002</v>
      </c>
      <c r="H6" s="5">
        <v>58.859680175699999</v>
      </c>
    </row>
    <row r="7" spans="1:12">
      <c r="G7" s="5"/>
      <c r="H7" s="5"/>
    </row>
    <row r="8" spans="1:12">
      <c r="B8" t="s">
        <v>136</v>
      </c>
      <c r="C8">
        <v>4695.3599189500001</v>
      </c>
      <c r="D8">
        <v>223.27704367743601</v>
      </c>
      <c r="E8">
        <v>0</v>
      </c>
      <c r="F8">
        <v>96</v>
      </c>
      <c r="G8" s="5">
        <v>121.9039042917</v>
      </c>
      <c r="H8" s="5">
        <v>108.16005485949999</v>
      </c>
    </row>
    <row r="9" spans="1:12">
      <c r="B9" t="s">
        <v>137</v>
      </c>
      <c r="C9">
        <v>10887.041967212601</v>
      </c>
      <c r="D9">
        <v>347.86292024400501</v>
      </c>
      <c r="E9">
        <v>0</v>
      </c>
      <c r="F9">
        <v>96</v>
      </c>
      <c r="G9" s="5">
        <v>36.313869374500001</v>
      </c>
      <c r="H9" s="5">
        <v>35.976342578400001</v>
      </c>
    </row>
    <row r="10" spans="1:12">
      <c r="G10" s="5"/>
      <c r="H10" s="5"/>
    </row>
    <row r="11" spans="1:12">
      <c r="B11" t="s">
        <v>138</v>
      </c>
      <c r="C11">
        <v>15634.98</v>
      </c>
      <c r="D11">
        <v>2545.04</v>
      </c>
      <c r="E11">
        <v>28.73</v>
      </c>
      <c r="F11">
        <v>96</v>
      </c>
      <c r="G11" s="5">
        <v>52.67</v>
      </c>
      <c r="H11" s="5">
        <v>54.579999999899997</v>
      </c>
    </row>
    <row r="12" spans="1:12">
      <c r="B12" t="s">
        <v>139</v>
      </c>
      <c r="C12">
        <v>15634.16</v>
      </c>
      <c r="D12">
        <v>2528.46</v>
      </c>
      <c r="E12">
        <v>28.73</v>
      </c>
      <c r="F12">
        <v>96</v>
      </c>
      <c r="G12" s="5">
        <v>52.719999999899997</v>
      </c>
      <c r="H12" s="5">
        <v>55.02</v>
      </c>
    </row>
    <row r="14" spans="1:12">
      <c r="A14" t="s">
        <v>118</v>
      </c>
      <c r="B14" t="s">
        <v>140</v>
      </c>
      <c r="G14">
        <f>MAX(0,G11)</f>
        <v>52.67</v>
      </c>
      <c r="H14">
        <f>MAX(0,H11)</f>
        <v>54.579999999899997</v>
      </c>
    </row>
    <row r="15" spans="1:12">
      <c r="B15" t="s">
        <v>141</v>
      </c>
      <c r="G15">
        <f>MAX(0,G12)</f>
        <v>52.719999999899997</v>
      </c>
      <c r="H15">
        <f>MAX(0,H12)</f>
        <v>55.02</v>
      </c>
    </row>
    <row r="17" spans="1:8">
      <c r="A17" t="s">
        <v>119</v>
      </c>
      <c r="B17" t="s">
        <v>142</v>
      </c>
      <c r="G17">
        <f>(1-$L$1)*G8</f>
        <v>115.808709077115</v>
      </c>
      <c r="H17">
        <f>(1-$L$1)*H8</f>
        <v>102.75205211652499</v>
      </c>
    </row>
    <row r="18" spans="1:8">
      <c r="B18" t="s">
        <v>143</v>
      </c>
      <c r="G18">
        <f>G8-$L$2</f>
        <v>116.9039042917</v>
      </c>
      <c r="H18">
        <f>H8-$L$2</f>
        <v>103.16005485949999</v>
      </c>
    </row>
    <row r="20" spans="1:8">
      <c r="B20" t="s">
        <v>144</v>
      </c>
      <c r="G20">
        <f>(1-$L$1)*G9</f>
        <v>34.498175905775</v>
      </c>
      <c r="H20">
        <f>(1-$L$1)*H9</f>
        <v>34.177525449480001</v>
      </c>
    </row>
    <row r="21" spans="1:8">
      <c r="B21" t="s">
        <v>145</v>
      </c>
      <c r="G21">
        <f>G9-$L$2</f>
        <v>31.313869374500001</v>
      </c>
      <c r="H21">
        <f>H9-$L$2</f>
        <v>30.976342578400001</v>
      </c>
    </row>
    <row r="23" spans="1:8">
      <c r="B23" t="s">
        <v>140</v>
      </c>
      <c r="G23">
        <f>0.25*(MIN(G17,G18))</f>
        <v>28.952177269278749</v>
      </c>
      <c r="H23">
        <f>0.25*(MIN(H17,H18))</f>
        <v>25.688013029131248</v>
      </c>
    </row>
    <row r="24" spans="1:8">
      <c r="B24" t="s">
        <v>141</v>
      </c>
      <c r="G24">
        <f>0.25*(MIN(G20,G21))</f>
        <v>7.8284673436250003</v>
      </c>
      <c r="H24">
        <f>0.25*(MIN(H20,H21))</f>
        <v>7.7440856446000002</v>
      </c>
    </row>
    <row r="26" spans="1:8">
      <c r="A26" t="s">
        <v>120</v>
      </c>
      <c r="B26" t="s">
        <v>140</v>
      </c>
      <c r="G26" s="11">
        <f>(MAX(0,G23-G5))*G14</f>
        <v>0</v>
      </c>
      <c r="H26" s="4">
        <f>(MAX(0,H23-H5))*H14</f>
        <v>363.2151522394301</v>
      </c>
    </row>
    <row r="27" spans="1:8">
      <c r="B27" t="s">
        <v>141</v>
      </c>
      <c r="G27" s="11">
        <f>(MAX(0,G24-G6))*G15</f>
        <v>0</v>
      </c>
      <c r="H27" s="11">
        <f>(MAX(0,H24-H6))*H15</f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Sheet4</vt:lpstr>
      <vt:lpstr>AABP Calculator</vt:lpstr>
      <vt:lpstr>Overgeneration</vt:lpstr>
      <vt:lpstr>Undergeneration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xqh5</cp:lastModifiedBy>
  <dcterms:created xsi:type="dcterms:W3CDTF">2010-07-19T13:51:24Z</dcterms:created>
  <dcterms:modified xsi:type="dcterms:W3CDTF">2010-09-23T12:42:39Z</dcterms:modified>
</cp:coreProperties>
</file>