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35" tabRatio="517" activeTab="4"/>
  </bookViews>
  <sheets>
    <sheet name="Options and RR Needed" sheetId="1" r:id="rId1"/>
    <sheet name="ex1" sheetId="2" r:id="rId2"/>
    <sheet name="ex2" sheetId="3" r:id="rId3"/>
    <sheet name="ex3" sheetId="4" r:id="rId4"/>
    <sheet name="RR" sheetId="5" r:id="rId5"/>
  </sheets>
  <definedNames/>
  <calcPr fullCalcOnLoad="1"/>
</workbook>
</file>

<file path=xl/sharedStrings.xml><?xml version="1.0" encoding="utf-8"?>
<sst xmlns="http://schemas.openxmlformats.org/spreadsheetml/2006/main" count="299" uniqueCount="66">
  <si>
    <t>HSL</t>
  </si>
  <si>
    <t>LSL</t>
  </si>
  <si>
    <t>Ramp Rate</t>
  </si>
  <si>
    <t>Example 1: Use logic that RR &gt;= max(RegU/5, (RegU + RRS)/10).  This limits the Resource to 50 MW of RegU and 50 MW of RRS</t>
  </si>
  <si>
    <t>RURS</t>
  </si>
  <si>
    <t>RRRS</t>
  </si>
  <si>
    <t>SURAMP</t>
  </si>
  <si>
    <t>Time</t>
  </si>
  <si>
    <t>SCEDBP</t>
  </si>
  <si>
    <t>UDBP</t>
  </si>
  <si>
    <t>HASL</t>
  </si>
  <si>
    <t>Example 2: Use logic that RR &gt;= max(RegU/5, (RegU + RRS)/10).  This limits the Resource to 25 MW of RegU and 75 MW of RRS</t>
  </si>
  <si>
    <t>HDL</t>
  </si>
  <si>
    <t>Example 3: Use logic that RR &gt;= max(RegU/5, RRS/10).  The Resource can now have 50 MW of RegU and 100 MW of RRS</t>
  </si>
  <si>
    <t>RRS Deployed</t>
  </si>
  <si>
    <t xml:space="preserve">HSL </t>
  </si>
  <si>
    <t>NRR</t>
  </si>
  <si>
    <t>ERR</t>
  </si>
  <si>
    <t>REG offer &lt;= NRR*5</t>
  </si>
  <si>
    <t>RRS offer &lt;= (ERR – REG offer/5)*10</t>
  </si>
  <si>
    <t>NSRS offer &lt;= (NRR - REG offer/5)*20</t>
  </si>
  <si>
    <t>Max</t>
  </si>
  <si>
    <t>REG</t>
  </si>
  <si>
    <t>RRS</t>
  </si>
  <si>
    <t>NSRS</t>
  </si>
  <si>
    <t>REGP</t>
  </si>
  <si>
    <t>Offer</t>
  </si>
  <si>
    <t>REG/5</t>
  </si>
  <si>
    <t>RRS/10 + REG/5</t>
  </si>
  <si>
    <t>NSRS/20 + REG/5</t>
  </si>
  <si>
    <t>RR Needed</t>
  </si>
  <si>
    <t>minutes</t>
  </si>
  <si>
    <t xml:space="preserve">REG offer &lt;= NRR*5 </t>
  </si>
  <si>
    <t xml:space="preserve">RRS offer &lt;= ERR*10 - REG </t>
  </si>
  <si>
    <t>AS</t>
  </si>
  <si>
    <t>fix reg/rrs</t>
  </si>
  <si>
    <t>fix reg</t>
  </si>
  <si>
    <t xml:space="preserve">RRS+ REG/10 </t>
  </si>
  <si>
    <t>max(NSRS/30, 
(NSRS+RRS+REG - ERR*10)/20</t>
  </si>
  <si>
    <t>NSRS/30</t>
  </si>
  <si>
    <t xml:space="preserve">
(NSRS+RRS+REG)/30</t>
  </si>
  <si>
    <t xml:space="preserve">
(NSRS+RRS+REG - ERR*10)/20</t>
  </si>
  <si>
    <t>Option 2 - Both Reg &amp; RRS in 10 min</t>
  </si>
  <si>
    <t xml:space="preserve">RRS/10+ REG/5 </t>
  </si>
  <si>
    <t xml:space="preserve">NSRS/30+RRS/10+ REG/5 </t>
  </si>
  <si>
    <t>RRS offer &lt;= ERR*10</t>
  </si>
  <si>
    <t>NSRS offer &lt;= NRR*30</t>
  </si>
  <si>
    <t xml:space="preserve">RRS/10 </t>
  </si>
  <si>
    <t>NSRS/30+RRS/10+ REG/5 &gt;= NRR</t>
  </si>
  <si>
    <t>NSRS offer &lt;= 
min (NRR*20 + ERR*10 – REG –RRS, NRR*30)</t>
  </si>
  <si>
    <t>Option 1 - Shams</t>
  </si>
  <si>
    <t>Option 3 - Reserving RR for Reg</t>
  </si>
  <si>
    <t>Option 4 - Intial</t>
  </si>
  <si>
    <t>SURAMP\ REG</t>
  </si>
  <si>
    <t xml:space="preserve"> Set Point (UDBP + Reg) of Resource</t>
  </si>
  <si>
    <t xml:space="preserve"> Reg. Deployment fom Resource</t>
  </si>
  <si>
    <t>Example 4: Use logic that RR &gt;= max(RegU/5, RRS/10)</t>
  </si>
  <si>
    <t>Delta BP</t>
  </si>
  <si>
    <t>Regulation deployed 5 min before RRS and recalled only after 15 min</t>
  </si>
  <si>
    <t>Regulation deployed 5 min before RRS and recalled after 10 min</t>
  </si>
  <si>
    <t>Regulation deployed 1 min before RRS and recalled after 5 min</t>
  </si>
  <si>
    <t>(NSRS+REG+RRS)/30</t>
  </si>
  <si>
    <t>SURAMP = (NRR - REG /5)</t>
  </si>
  <si>
    <t>SURAMP New  = (NRR - REG *REGP/5)</t>
  </si>
  <si>
    <t>MW</t>
  </si>
  <si>
    <t>RR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</si>
</sst>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0" fillId="0" borderId="0" xfId="0" applyNumberFormat="1" applyFont="1" applyAlignment="1">
      <alignment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42" fillId="33" borderId="0" xfId="0" applyFont="1" applyFill="1" applyAlignment="1">
      <alignment horizontal="center"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2" fillId="33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164" fontId="0" fillId="0" borderId="0" xfId="0" applyNumberFormat="1" applyFont="1" applyAlignment="1">
      <alignment/>
    </xf>
    <xf numFmtId="0" fontId="4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575"/>
          <c:w val="0.69625"/>
          <c:h val="0.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'ex1'!$B$12</c:f>
              <c:strCache>
                <c:ptCount val="1"/>
                <c:pt idx="0">
                  <c:v> Reg. Deployment fom Resource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'ex1'!$A$13:$A$53</c:f>
              <c:strCache/>
            </c:strRef>
          </c:xVal>
          <c:yVal>
            <c:numRef>
              <c:f>'ex1'!$B$13:$B$53</c:f>
              <c:numCache/>
            </c:numRef>
          </c:yVal>
          <c:smooth val="0"/>
        </c:ser>
        <c:ser>
          <c:idx val="1"/>
          <c:order val="1"/>
          <c:tx>
            <c:strRef>
              <c:f>'ex1'!$C$12</c:f>
              <c:strCache>
                <c:ptCount val="1"/>
                <c:pt idx="0">
                  <c:v>SCEDBP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'ex1'!$A$13:$A$53</c:f>
              <c:strCache/>
            </c:strRef>
          </c:xVal>
          <c:yVal>
            <c:numRef>
              <c:f>'ex1'!$C$13:$C$53</c:f>
              <c:numCache/>
            </c:numRef>
          </c:yVal>
          <c:smooth val="0"/>
        </c:ser>
        <c:ser>
          <c:idx val="2"/>
          <c:order val="2"/>
          <c:tx>
            <c:strRef>
              <c:f>'ex1'!$E$12</c:f>
              <c:strCache>
                <c:ptCount val="1"/>
                <c:pt idx="0">
                  <c:v>UDBP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'ex1'!$A$13:$A$53</c:f>
              <c:strCache/>
            </c:strRef>
          </c:xVal>
          <c:yVal>
            <c:numRef>
              <c:f>'ex1'!$E$13:$E$53</c:f>
              <c:numCache/>
            </c:numRef>
          </c:yVal>
          <c:smooth val="0"/>
        </c:ser>
        <c:ser>
          <c:idx val="3"/>
          <c:order val="3"/>
          <c:tx>
            <c:strRef>
              <c:f>'ex1'!$F$12</c:f>
              <c:strCache>
                <c:ptCount val="1"/>
                <c:pt idx="0">
                  <c:v> Set Point (UDBP + Reg) of Resource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'ex1'!$A$13:$A$53</c:f>
              <c:strCache/>
            </c:strRef>
          </c:xVal>
          <c:yVal>
            <c:numRef>
              <c:f>'ex1'!$F$13:$F$53</c:f>
              <c:numCache/>
            </c:numRef>
          </c:yVal>
          <c:smooth val="0"/>
        </c:ser>
        <c:ser>
          <c:idx val="4"/>
          <c:order val="4"/>
          <c:tx>
            <c:strRef>
              <c:f>'ex1'!$G$12</c:f>
              <c:strCache>
                <c:ptCount val="1"/>
                <c:pt idx="0">
                  <c:v>RRS Deployed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'ex1'!$A$13:$A$53</c:f>
              <c:strCache/>
            </c:strRef>
          </c:xVal>
          <c:yVal>
            <c:numRef>
              <c:f>'ex1'!$G$13:$G$53</c:f>
              <c:numCache/>
            </c:numRef>
          </c:yVal>
          <c:smooth val="0"/>
        </c:ser>
        <c:ser>
          <c:idx val="5"/>
          <c:order val="5"/>
          <c:tx>
            <c:strRef>
              <c:f>'ex1'!$H$12</c:f>
              <c:strCache>
                <c:ptCount val="1"/>
                <c:pt idx="0">
                  <c:v>HDL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'ex1'!$A$13:$A$53</c:f>
              <c:strCache/>
            </c:strRef>
          </c:xVal>
          <c:yVal>
            <c:numRef>
              <c:f>'ex1'!$H$13:$H$53</c:f>
              <c:numCache/>
            </c:numRef>
          </c:yVal>
          <c:smooth val="0"/>
        </c:ser>
        <c:ser>
          <c:idx val="6"/>
          <c:order val="6"/>
          <c:tx>
            <c:strRef>
              <c:f>'ex1'!$I$12</c:f>
              <c:strCache>
                <c:ptCount val="1"/>
                <c:pt idx="0">
                  <c:v>HSL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'ex1'!$A$13:$A$53</c:f>
              <c:strCache/>
            </c:strRef>
          </c:xVal>
          <c:yVal>
            <c:numRef>
              <c:f>'ex1'!$I$13:$I$53</c:f>
              <c:numCache/>
            </c:numRef>
          </c:yVal>
          <c:smooth val="0"/>
        </c:ser>
        <c:ser>
          <c:idx val="7"/>
          <c:order val="7"/>
          <c:tx>
            <c:strRef>
              <c:f>'ex1'!$J$12</c:f>
              <c:strCache>
                <c:ptCount val="1"/>
                <c:pt idx="0">
                  <c:v>HASL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'ex1'!$A$13:$A$53</c:f>
              <c:strCache/>
            </c:strRef>
          </c:xVal>
          <c:yVal>
            <c:numRef>
              <c:f>'ex1'!$J$13:$J$53</c:f>
              <c:numCache/>
            </c:numRef>
          </c:yVal>
          <c:smooth val="0"/>
        </c:ser>
        <c:ser>
          <c:idx val="8"/>
          <c:order val="8"/>
          <c:tx>
            <c:strRef>
              <c:f>'ex1'!$K$12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'ex1'!$A$13:$A$53</c:f>
              <c:strCache/>
            </c:strRef>
          </c:xVal>
          <c:yVal>
            <c:numRef>
              <c:f>'ex1'!$K$13:$K$53</c:f>
              <c:numCache/>
            </c:numRef>
          </c:yVal>
          <c:smooth val="0"/>
        </c:ser>
        <c:axId val="3689270"/>
        <c:axId val="33203431"/>
      </c:scatterChart>
      <c:valAx>
        <c:axId val="3689270"/>
        <c:scaling>
          <c:orientation val="minMax"/>
          <c:max val="0.015000000000000008"/>
          <c:min val="0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h:mm:ss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03431"/>
        <c:crosses val="autoZero"/>
        <c:crossBetween val="midCat"/>
        <c:dispUnits/>
        <c:majorUnit val="0.003475000000000001"/>
      </c:valAx>
      <c:valAx>
        <c:axId val="33203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92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24225"/>
          <c:w val="0.272"/>
          <c:h val="0.5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575"/>
          <c:w val="0.69625"/>
          <c:h val="0.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'ex3'!$B$61</c:f>
              <c:strCache>
                <c:ptCount val="1"/>
                <c:pt idx="0">
                  <c:v> Reg. Deployment fom Resource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'ex3'!$A$62:$A$102</c:f>
              <c:strCache/>
            </c:strRef>
          </c:xVal>
          <c:yVal>
            <c:numRef>
              <c:f>'ex3'!$B$62:$B$102</c:f>
              <c:numCache/>
            </c:numRef>
          </c:yVal>
          <c:smooth val="0"/>
        </c:ser>
        <c:ser>
          <c:idx val="1"/>
          <c:order val="1"/>
          <c:tx>
            <c:strRef>
              <c:f>'ex3'!$C$61</c:f>
              <c:strCache>
                <c:ptCount val="1"/>
                <c:pt idx="0">
                  <c:v>SCEDBP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'ex3'!$A$62:$A$102</c:f>
              <c:strCache/>
            </c:strRef>
          </c:xVal>
          <c:yVal>
            <c:numRef>
              <c:f>'ex3'!$C$62:$C$102</c:f>
              <c:numCache/>
            </c:numRef>
          </c:yVal>
          <c:smooth val="0"/>
        </c:ser>
        <c:ser>
          <c:idx val="2"/>
          <c:order val="2"/>
          <c:tx>
            <c:strRef>
              <c:f>'ex3'!$D$61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'ex3'!$A$62:$A$102</c:f>
              <c:strCache/>
            </c:strRef>
          </c:xVal>
          <c:yVal>
            <c:numRef>
              <c:f>'ex3'!$D$62:$D$102</c:f>
            </c:numRef>
          </c:yVal>
          <c:smooth val="0"/>
        </c:ser>
        <c:ser>
          <c:idx val="3"/>
          <c:order val="3"/>
          <c:tx>
            <c:strRef>
              <c:f>'ex3'!$E$61</c:f>
              <c:strCache>
                <c:ptCount val="1"/>
                <c:pt idx="0">
                  <c:v>UDBP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'ex3'!$A$62:$A$102</c:f>
              <c:strCache/>
            </c:strRef>
          </c:xVal>
          <c:yVal>
            <c:numRef>
              <c:f>'ex3'!$E$62:$E$102</c:f>
              <c:numCache/>
            </c:numRef>
          </c:yVal>
          <c:smooth val="0"/>
        </c:ser>
        <c:ser>
          <c:idx val="4"/>
          <c:order val="4"/>
          <c:tx>
            <c:strRef>
              <c:f>'ex3'!$F$61</c:f>
              <c:strCache>
                <c:ptCount val="1"/>
                <c:pt idx="0">
                  <c:v> Set Point (UDBP + Reg) of Resource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'ex3'!$A$62:$A$102</c:f>
              <c:strCache/>
            </c:strRef>
          </c:xVal>
          <c:yVal>
            <c:numRef>
              <c:f>'ex3'!$F$62:$F$102</c:f>
              <c:numCache/>
            </c:numRef>
          </c:yVal>
          <c:smooth val="0"/>
        </c:ser>
        <c:ser>
          <c:idx val="5"/>
          <c:order val="5"/>
          <c:tx>
            <c:strRef>
              <c:f>'ex3'!$G$61</c:f>
              <c:strCache>
                <c:ptCount val="1"/>
                <c:pt idx="0">
                  <c:v>RRS Deployed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'ex3'!$A$62:$A$102</c:f>
              <c:strCache/>
            </c:strRef>
          </c:xVal>
          <c:yVal>
            <c:numRef>
              <c:f>'ex3'!$G$62:$G$102</c:f>
              <c:numCache/>
            </c:numRef>
          </c:yVal>
          <c:smooth val="0"/>
        </c:ser>
        <c:ser>
          <c:idx val="6"/>
          <c:order val="6"/>
          <c:tx>
            <c:strRef>
              <c:f>'ex3'!$H$61</c:f>
              <c:strCache>
                <c:ptCount val="1"/>
                <c:pt idx="0">
                  <c:v>HDL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'ex3'!$A$62:$A$102</c:f>
              <c:strCache/>
            </c:strRef>
          </c:xVal>
          <c:yVal>
            <c:numRef>
              <c:f>'ex3'!$H$62:$H$102</c:f>
              <c:numCache/>
            </c:numRef>
          </c:yVal>
          <c:smooth val="0"/>
        </c:ser>
        <c:ser>
          <c:idx val="7"/>
          <c:order val="7"/>
          <c:tx>
            <c:strRef>
              <c:f>'ex3'!$I$61</c:f>
              <c:strCache>
                <c:ptCount val="1"/>
                <c:pt idx="0">
                  <c:v>HSL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'ex3'!$A$62:$A$102</c:f>
              <c:strCache/>
            </c:strRef>
          </c:xVal>
          <c:yVal>
            <c:numRef>
              <c:f>'ex3'!$I$62:$I$102</c:f>
              <c:numCache/>
            </c:numRef>
          </c:yVal>
          <c:smooth val="0"/>
        </c:ser>
        <c:ser>
          <c:idx val="8"/>
          <c:order val="8"/>
          <c:tx>
            <c:strRef>
              <c:f>'ex3'!$J$61</c:f>
              <c:strCache>
                <c:ptCount val="1"/>
                <c:pt idx="0">
                  <c:v>HASL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'ex3'!$A$62:$A$102</c:f>
              <c:strCache/>
            </c:strRef>
          </c:xVal>
          <c:yVal>
            <c:numRef>
              <c:f>'ex3'!$J$62:$J$102</c:f>
              <c:numCache/>
            </c:numRef>
          </c:yVal>
          <c:smooth val="0"/>
        </c:ser>
        <c:ser>
          <c:idx val="9"/>
          <c:order val="9"/>
          <c:tx>
            <c:strRef>
              <c:f>'ex3'!$K$61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'ex3'!$A$62:$A$102</c:f>
              <c:strCache/>
            </c:strRef>
          </c:xVal>
          <c:yVal>
            <c:numRef>
              <c:f>'ex3'!$K$62:$K$102</c:f>
              <c:numCache/>
            </c:numRef>
          </c:yVal>
          <c:smooth val="0"/>
        </c:ser>
        <c:axId val="19489776"/>
        <c:axId val="41190257"/>
      </c:scatterChart>
      <c:valAx>
        <c:axId val="19489776"/>
        <c:scaling>
          <c:orientation val="minMax"/>
          <c:max val="0.015000000000000017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257"/>
        <c:crosses val="autoZero"/>
        <c:crossBetween val="midCat"/>
        <c:dispUnits/>
        <c:majorUnit val="0.003475000000000001"/>
      </c:valAx>
      <c:valAx>
        <c:axId val="41190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897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24225"/>
          <c:w val="0.272"/>
          <c:h val="0.5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575"/>
          <c:w val="0.69625"/>
          <c:h val="0.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'ex3'!$B$109</c:f>
              <c:strCache>
                <c:ptCount val="1"/>
                <c:pt idx="0">
                  <c:v> Reg. Deployment fom Resource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'ex3'!$A$110:$A$150</c:f>
              <c:strCache/>
            </c:strRef>
          </c:xVal>
          <c:yVal>
            <c:numRef>
              <c:f>'ex3'!$B$110:$B$150</c:f>
              <c:numCache/>
            </c:numRef>
          </c:yVal>
          <c:smooth val="0"/>
        </c:ser>
        <c:ser>
          <c:idx val="1"/>
          <c:order val="1"/>
          <c:tx>
            <c:strRef>
              <c:f>'ex3'!$C$109</c:f>
              <c:strCache>
                <c:ptCount val="1"/>
                <c:pt idx="0">
                  <c:v>SCEDBP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'ex3'!$A$110:$A$150</c:f>
              <c:strCache/>
            </c:strRef>
          </c:xVal>
          <c:yVal>
            <c:numRef>
              <c:f>'ex3'!$C$110:$C$150</c:f>
              <c:numCache/>
            </c:numRef>
          </c:yVal>
          <c:smooth val="0"/>
        </c:ser>
        <c:ser>
          <c:idx val="2"/>
          <c:order val="2"/>
          <c:tx>
            <c:strRef>
              <c:f>'ex3'!$D$109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'ex3'!$A$110:$A$150</c:f>
              <c:strCache/>
            </c:strRef>
          </c:xVal>
          <c:yVal>
            <c:numRef>
              <c:f>'ex3'!$D$110:$D$150</c:f>
            </c:numRef>
          </c:yVal>
          <c:smooth val="0"/>
        </c:ser>
        <c:ser>
          <c:idx val="3"/>
          <c:order val="3"/>
          <c:tx>
            <c:strRef>
              <c:f>'ex3'!$E$109</c:f>
              <c:strCache>
                <c:ptCount val="1"/>
                <c:pt idx="0">
                  <c:v>UDBP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'ex3'!$A$110:$A$150</c:f>
              <c:strCache/>
            </c:strRef>
          </c:xVal>
          <c:yVal>
            <c:numRef>
              <c:f>'ex3'!$E$110:$E$150</c:f>
              <c:numCache/>
            </c:numRef>
          </c:yVal>
          <c:smooth val="0"/>
        </c:ser>
        <c:ser>
          <c:idx val="4"/>
          <c:order val="4"/>
          <c:tx>
            <c:strRef>
              <c:f>'ex3'!$F$109</c:f>
              <c:strCache>
                <c:ptCount val="1"/>
                <c:pt idx="0">
                  <c:v> Set Point (UDBP + Reg) of Resource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'ex3'!$A$110:$A$150</c:f>
              <c:strCache/>
            </c:strRef>
          </c:xVal>
          <c:yVal>
            <c:numRef>
              <c:f>'ex3'!$F$110:$F$150</c:f>
              <c:numCache/>
            </c:numRef>
          </c:yVal>
          <c:smooth val="0"/>
        </c:ser>
        <c:ser>
          <c:idx val="5"/>
          <c:order val="5"/>
          <c:tx>
            <c:strRef>
              <c:f>'ex3'!$G$109</c:f>
              <c:strCache>
                <c:ptCount val="1"/>
                <c:pt idx="0">
                  <c:v>RRS Deployed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'ex3'!$A$110:$A$150</c:f>
              <c:strCache/>
            </c:strRef>
          </c:xVal>
          <c:yVal>
            <c:numRef>
              <c:f>'ex3'!$G$110:$G$150</c:f>
              <c:numCache/>
            </c:numRef>
          </c:yVal>
          <c:smooth val="0"/>
        </c:ser>
        <c:ser>
          <c:idx val="6"/>
          <c:order val="6"/>
          <c:tx>
            <c:strRef>
              <c:f>'ex3'!$H$109</c:f>
              <c:strCache>
                <c:ptCount val="1"/>
                <c:pt idx="0">
                  <c:v>HDL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'ex3'!$A$110:$A$150</c:f>
              <c:strCache/>
            </c:strRef>
          </c:xVal>
          <c:yVal>
            <c:numRef>
              <c:f>'ex3'!$H$110:$H$150</c:f>
              <c:numCache/>
            </c:numRef>
          </c:yVal>
          <c:smooth val="0"/>
        </c:ser>
        <c:ser>
          <c:idx val="7"/>
          <c:order val="7"/>
          <c:tx>
            <c:strRef>
              <c:f>'ex3'!$I$109</c:f>
              <c:strCache>
                <c:ptCount val="1"/>
                <c:pt idx="0">
                  <c:v>HSL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'ex3'!$A$110:$A$150</c:f>
              <c:strCache/>
            </c:strRef>
          </c:xVal>
          <c:yVal>
            <c:numRef>
              <c:f>'ex3'!$I$110:$I$150</c:f>
              <c:numCache/>
            </c:numRef>
          </c:yVal>
          <c:smooth val="0"/>
        </c:ser>
        <c:ser>
          <c:idx val="8"/>
          <c:order val="8"/>
          <c:tx>
            <c:strRef>
              <c:f>'ex3'!$J$109</c:f>
              <c:strCache>
                <c:ptCount val="1"/>
                <c:pt idx="0">
                  <c:v>HASL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'ex3'!$A$110:$A$150</c:f>
              <c:strCache/>
            </c:strRef>
          </c:xVal>
          <c:yVal>
            <c:numRef>
              <c:f>'ex3'!$J$110:$J$150</c:f>
              <c:numCache/>
            </c:numRef>
          </c:yVal>
          <c:smooth val="0"/>
        </c:ser>
        <c:ser>
          <c:idx val="9"/>
          <c:order val="9"/>
          <c:tx>
            <c:strRef>
              <c:f>'ex3'!$K$109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'ex3'!$A$110:$A$150</c:f>
              <c:strCache/>
            </c:strRef>
          </c:xVal>
          <c:yVal>
            <c:numRef>
              <c:f>'ex3'!$K$110:$K$150</c:f>
              <c:numCache/>
            </c:numRef>
          </c:yVal>
          <c:smooth val="0"/>
        </c:ser>
        <c:axId val="35167994"/>
        <c:axId val="48076491"/>
      </c:scatterChart>
      <c:valAx>
        <c:axId val="35167994"/>
        <c:scaling>
          <c:orientation val="minMax"/>
          <c:max val="0.015000000000000017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76491"/>
        <c:crosses val="autoZero"/>
        <c:crossBetween val="midCat"/>
        <c:dispUnits/>
        <c:majorUnit val="0.003475000000000001"/>
      </c:valAx>
      <c:valAx>
        <c:axId val="48076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79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24225"/>
          <c:w val="0.272"/>
          <c:h val="0.5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575"/>
          <c:w val="0.69625"/>
          <c:h val="0.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'ex3'!$B$157</c:f>
              <c:strCache>
                <c:ptCount val="1"/>
                <c:pt idx="0">
                  <c:v> Reg. Deployment fom Resource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'ex3'!$A$158:$A$198</c:f>
              <c:strCache/>
            </c:strRef>
          </c:xVal>
          <c:yVal>
            <c:numRef>
              <c:f>'ex3'!$B$158:$B$198</c:f>
              <c:numCache/>
            </c:numRef>
          </c:yVal>
          <c:smooth val="0"/>
        </c:ser>
        <c:ser>
          <c:idx val="1"/>
          <c:order val="1"/>
          <c:tx>
            <c:strRef>
              <c:f>'ex3'!$C$157</c:f>
              <c:strCache>
                <c:ptCount val="1"/>
                <c:pt idx="0">
                  <c:v>SCEDBP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'ex3'!$A$158:$A$198</c:f>
              <c:strCache/>
            </c:strRef>
          </c:xVal>
          <c:yVal>
            <c:numRef>
              <c:f>'ex3'!$C$158:$C$198</c:f>
              <c:numCache/>
            </c:numRef>
          </c:yVal>
          <c:smooth val="0"/>
        </c:ser>
        <c:ser>
          <c:idx val="2"/>
          <c:order val="2"/>
          <c:tx>
            <c:strRef>
              <c:f>'ex3'!$E$157</c:f>
              <c:strCache>
                <c:ptCount val="1"/>
                <c:pt idx="0">
                  <c:v>UDBP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'ex3'!$A$158:$A$198</c:f>
              <c:strCache/>
            </c:strRef>
          </c:xVal>
          <c:yVal>
            <c:numRef>
              <c:f>'ex3'!$E$158:$E$198</c:f>
              <c:numCache/>
            </c:numRef>
          </c:yVal>
          <c:smooth val="0"/>
        </c:ser>
        <c:ser>
          <c:idx val="3"/>
          <c:order val="3"/>
          <c:tx>
            <c:strRef>
              <c:f>'ex3'!$F$157</c:f>
              <c:strCache>
                <c:ptCount val="1"/>
                <c:pt idx="0">
                  <c:v> Set Point (UDBP + Reg) of Resource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'ex3'!$A$158:$A$198</c:f>
              <c:strCache/>
            </c:strRef>
          </c:xVal>
          <c:yVal>
            <c:numRef>
              <c:f>'ex3'!$F$158:$F$198</c:f>
              <c:numCache/>
            </c:numRef>
          </c:yVal>
          <c:smooth val="0"/>
        </c:ser>
        <c:ser>
          <c:idx val="4"/>
          <c:order val="4"/>
          <c:tx>
            <c:strRef>
              <c:f>'ex3'!$G$157</c:f>
              <c:strCache>
                <c:ptCount val="1"/>
                <c:pt idx="0">
                  <c:v>RRS Deployed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'ex3'!$A$158:$A$198</c:f>
              <c:strCache/>
            </c:strRef>
          </c:xVal>
          <c:yVal>
            <c:numRef>
              <c:f>'ex3'!$G$158:$G$198</c:f>
              <c:numCache/>
            </c:numRef>
          </c:yVal>
          <c:smooth val="0"/>
        </c:ser>
        <c:ser>
          <c:idx val="5"/>
          <c:order val="5"/>
          <c:tx>
            <c:strRef>
              <c:f>'ex3'!$H$157</c:f>
              <c:strCache>
                <c:ptCount val="1"/>
                <c:pt idx="0">
                  <c:v>HDL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'ex3'!$A$158:$A$198</c:f>
              <c:strCache/>
            </c:strRef>
          </c:xVal>
          <c:yVal>
            <c:numRef>
              <c:f>'ex3'!$H$158:$H$198</c:f>
              <c:numCache/>
            </c:numRef>
          </c:yVal>
          <c:smooth val="0"/>
        </c:ser>
        <c:ser>
          <c:idx val="6"/>
          <c:order val="6"/>
          <c:tx>
            <c:strRef>
              <c:f>'ex3'!$I$157</c:f>
              <c:strCache>
                <c:ptCount val="1"/>
                <c:pt idx="0">
                  <c:v>HSL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'ex3'!$A$158:$A$198</c:f>
              <c:strCache/>
            </c:strRef>
          </c:xVal>
          <c:yVal>
            <c:numRef>
              <c:f>'ex3'!$I$158:$I$198</c:f>
              <c:numCache/>
            </c:numRef>
          </c:yVal>
          <c:smooth val="0"/>
        </c:ser>
        <c:ser>
          <c:idx val="7"/>
          <c:order val="7"/>
          <c:tx>
            <c:strRef>
              <c:f>'ex3'!$J$157</c:f>
              <c:strCache>
                <c:ptCount val="1"/>
                <c:pt idx="0">
                  <c:v>HASL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'ex3'!$A$158:$A$198</c:f>
              <c:strCache/>
            </c:strRef>
          </c:xVal>
          <c:yVal>
            <c:numRef>
              <c:f>'ex3'!$J$158:$J$198</c:f>
              <c:numCache/>
            </c:numRef>
          </c:yVal>
          <c:smooth val="0"/>
        </c:ser>
        <c:ser>
          <c:idx val="8"/>
          <c:order val="8"/>
          <c:tx>
            <c:strRef>
              <c:f>'ex3'!$K$157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'ex3'!$A$158:$A$198</c:f>
              <c:strCache/>
            </c:strRef>
          </c:xVal>
          <c:yVal>
            <c:numRef>
              <c:f>'ex3'!$K$158:$K$198</c:f>
              <c:numCache/>
            </c:numRef>
          </c:yVal>
          <c:smooth val="0"/>
        </c:ser>
        <c:axId val="30035236"/>
        <c:axId val="1881669"/>
      </c:scatterChart>
      <c:valAx>
        <c:axId val="30035236"/>
        <c:scaling>
          <c:orientation val="minMax"/>
          <c:max val="0.015000000000000017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1669"/>
        <c:crosses val="autoZero"/>
        <c:crossBetween val="midCat"/>
        <c:dispUnits/>
        <c:majorUnit val="0.003475000000000001"/>
      </c:valAx>
      <c:valAx>
        <c:axId val="1881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352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24225"/>
          <c:w val="0.272"/>
          <c:h val="0.5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Ramp Rate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3"/>
          <c:w val="0.9005"/>
          <c:h val="0.72425"/>
        </c:manualLayout>
      </c:layout>
      <c:scatterChart>
        <c:scatterStyle val="line"/>
        <c:varyColors val="0"/>
        <c:ser>
          <c:idx val="0"/>
          <c:order val="0"/>
          <c:tx>
            <c:strRef>
              <c:f>RR!$B$7</c:f>
              <c:strCache>
                <c:ptCount val="1"/>
                <c:pt idx="0">
                  <c:v>RR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RR!$A$8:$A$19</c:f>
              <c:numCache/>
            </c:numRef>
          </c:xVal>
          <c:yVal>
            <c:numRef>
              <c:f>RR!$B$8:$B$19</c:f>
              <c:numCache/>
            </c:numRef>
          </c:yVal>
          <c:smooth val="0"/>
        </c:ser>
        <c:axId val="16935022"/>
        <c:axId val="18197471"/>
      </c:scatterChart>
      <c:valAx>
        <c:axId val="16935022"/>
        <c:scaling>
          <c:orientation val="minMax"/>
          <c:max val="6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97471"/>
        <c:crosses val="autoZero"/>
        <c:crossBetween val="midCat"/>
        <c:dispUnits/>
      </c:valAx>
      <c:valAx>
        <c:axId val="18197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MW/min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350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575"/>
          <c:w val="0.69625"/>
          <c:h val="0.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'ex1'!$B$61</c:f>
              <c:strCache>
                <c:ptCount val="1"/>
                <c:pt idx="0">
                  <c:v> Reg. Deployment fom Resource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'ex1'!$A$62:$A$102</c:f>
              <c:strCache/>
            </c:strRef>
          </c:xVal>
          <c:yVal>
            <c:numRef>
              <c:f>'ex1'!$B$62:$B$102</c:f>
              <c:numCache/>
            </c:numRef>
          </c:yVal>
          <c:smooth val="0"/>
        </c:ser>
        <c:ser>
          <c:idx val="1"/>
          <c:order val="1"/>
          <c:tx>
            <c:strRef>
              <c:f>'ex1'!$C$61</c:f>
              <c:strCache>
                <c:ptCount val="1"/>
                <c:pt idx="0">
                  <c:v>SCEDBP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'ex1'!$A$62:$A$102</c:f>
              <c:strCache/>
            </c:strRef>
          </c:xVal>
          <c:yVal>
            <c:numRef>
              <c:f>'ex1'!$C$62:$C$102</c:f>
              <c:numCache/>
            </c:numRef>
          </c:yVal>
          <c:smooth val="0"/>
        </c:ser>
        <c:ser>
          <c:idx val="2"/>
          <c:order val="2"/>
          <c:tx>
            <c:strRef>
              <c:f>'ex1'!$E$61</c:f>
              <c:strCache>
                <c:ptCount val="1"/>
                <c:pt idx="0">
                  <c:v>UDBP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'ex1'!$A$62:$A$102</c:f>
              <c:strCache/>
            </c:strRef>
          </c:xVal>
          <c:yVal>
            <c:numRef>
              <c:f>'ex1'!$E$62:$E$102</c:f>
              <c:numCache/>
            </c:numRef>
          </c:yVal>
          <c:smooth val="0"/>
        </c:ser>
        <c:ser>
          <c:idx val="3"/>
          <c:order val="3"/>
          <c:tx>
            <c:strRef>
              <c:f>'ex1'!$F$61</c:f>
              <c:strCache>
                <c:ptCount val="1"/>
                <c:pt idx="0">
                  <c:v> Set Point (UDBP + Reg) of Resource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'ex1'!$A$62:$A$102</c:f>
              <c:strCache/>
            </c:strRef>
          </c:xVal>
          <c:yVal>
            <c:numRef>
              <c:f>'ex1'!$F$62:$F$102</c:f>
              <c:numCache/>
            </c:numRef>
          </c:yVal>
          <c:smooth val="0"/>
        </c:ser>
        <c:ser>
          <c:idx val="4"/>
          <c:order val="4"/>
          <c:tx>
            <c:strRef>
              <c:f>'ex1'!$G$61</c:f>
              <c:strCache>
                <c:ptCount val="1"/>
                <c:pt idx="0">
                  <c:v>RRS Deployed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'ex1'!$A$62:$A$102</c:f>
              <c:strCache/>
            </c:strRef>
          </c:xVal>
          <c:yVal>
            <c:numRef>
              <c:f>'ex1'!$G$62:$G$102</c:f>
              <c:numCache/>
            </c:numRef>
          </c:yVal>
          <c:smooth val="0"/>
        </c:ser>
        <c:ser>
          <c:idx val="5"/>
          <c:order val="5"/>
          <c:tx>
            <c:strRef>
              <c:f>'ex1'!$H$61</c:f>
              <c:strCache>
                <c:ptCount val="1"/>
                <c:pt idx="0">
                  <c:v>HDL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'ex1'!$A$62:$A$102</c:f>
              <c:strCache/>
            </c:strRef>
          </c:xVal>
          <c:yVal>
            <c:numRef>
              <c:f>'ex1'!$H$62:$H$102</c:f>
              <c:numCache/>
            </c:numRef>
          </c:yVal>
          <c:smooth val="0"/>
        </c:ser>
        <c:ser>
          <c:idx val="6"/>
          <c:order val="6"/>
          <c:tx>
            <c:strRef>
              <c:f>'ex1'!$I$61</c:f>
              <c:strCache>
                <c:ptCount val="1"/>
                <c:pt idx="0">
                  <c:v>HSL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'ex1'!$A$62:$A$102</c:f>
              <c:strCache/>
            </c:strRef>
          </c:xVal>
          <c:yVal>
            <c:numRef>
              <c:f>'ex1'!$I$62:$I$102</c:f>
              <c:numCache/>
            </c:numRef>
          </c:yVal>
          <c:smooth val="0"/>
        </c:ser>
        <c:ser>
          <c:idx val="7"/>
          <c:order val="7"/>
          <c:tx>
            <c:strRef>
              <c:f>'ex1'!$J$61</c:f>
              <c:strCache>
                <c:ptCount val="1"/>
                <c:pt idx="0">
                  <c:v>HASL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'ex1'!$A$62:$A$102</c:f>
              <c:strCache/>
            </c:strRef>
          </c:xVal>
          <c:yVal>
            <c:numRef>
              <c:f>'ex1'!$J$62:$J$102</c:f>
              <c:numCache/>
            </c:numRef>
          </c:yVal>
          <c:smooth val="0"/>
        </c:ser>
        <c:ser>
          <c:idx val="8"/>
          <c:order val="8"/>
          <c:tx>
            <c:strRef>
              <c:f>'ex1'!$K$61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'ex1'!$A$62:$A$102</c:f>
              <c:strCache/>
            </c:strRef>
          </c:xVal>
          <c:yVal>
            <c:numRef>
              <c:f>'ex1'!$K$62:$K$102</c:f>
              <c:numCache/>
            </c:numRef>
          </c:yVal>
          <c:smooth val="0"/>
        </c:ser>
        <c:axId val="30395424"/>
        <c:axId val="5123361"/>
      </c:scatterChart>
      <c:valAx>
        <c:axId val="30395424"/>
        <c:scaling>
          <c:orientation val="minMax"/>
          <c:max val="0.01500000000000000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3361"/>
        <c:crosses val="autoZero"/>
        <c:crossBetween val="midCat"/>
        <c:dispUnits/>
        <c:majorUnit val="0.003475000000000001"/>
      </c:valAx>
      <c:valAx>
        <c:axId val="5123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954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24225"/>
          <c:w val="0.272"/>
          <c:h val="0.5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575"/>
          <c:w val="0.69625"/>
          <c:h val="0.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'ex1'!$B$109</c:f>
              <c:strCache>
                <c:ptCount val="1"/>
                <c:pt idx="0">
                  <c:v> Reg. Deployment fom Resource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'ex1'!$A$110:$A$150</c:f>
              <c:strCache/>
            </c:strRef>
          </c:xVal>
          <c:yVal>
            <c:numRef>
              <c:f>'ex1'!$B$110:$B$150</c:f>
              <c:numCache/>
            </c:numRef>
          </c:yVal>
          <c:smooth val="0"/>
        </c:ser>
        <c:ser>
          <c:idx val="1"/>
          <c:order val="1"/>
          <c:tx>
            <c:strRef>
              <c:f>'ex1'!$C$109</c:f>
              <c:strCache>
                <c:ptCount val="1"/>
                <c:pt idx="0">
                  <c:v>SCEDBP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'ex1'!$A$110:$A$150</c:f>
              <c:strCache/>
            </c:strRef>
          </c:xVal>
          <c:yVal>
            <c:numRef>
              <c:f>'ex1'!$C$110:$C$150</c:f>
              <c:numCache/>
            </c:numRef>
          </c:yVal>
          <c:smooth val="0"/>
        </c:ser>
        <c:ser>
          <c:idx val="2"/>
          <c:order val="2"/>
          <c:tx>
            <c:strRef>
              <c:f>'ex1'!$E$109</c:f>
              <c:strCache>
                <c:ptCount val="1"/>
                <c:pt idx="0">
                  <c:v>UDBP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'ex1'!$A$110:$A$150</c:f>
              <c:strCache/>
            </c:strRef>
          </c:xVal>
          <c:yVal>
            <c:numRef>
              <c:f>'ex1'!$E$110:$E$150</c:f>
              <c:numCache/>
            </c:numRef>
          </c:yVal>
          <c:smooth val="0"/>
        </c:ser>
        <c:ser>
          <c:idx val="3"/>
          <c:order val="3"/>
          <c:tx>
            <c:strRef>
              <c:f>'ex1'!$F$109</c:f>
              <c:strCache>
                <c:ptCount val="1"/>
                <c:pt idx="0">
                  <c:v> Set Point (UDBP + Reg) of Resource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'ex1'!$A$110:$A$150</c:f>
              <c:strCache/>
            </c:strRef>
          </c:xVal>
          <c:yVal>
            <c:numRef>
              <c:f>'ex1'!$F$110:$F$150</c:f>
              <c:numCache/>
            </c:numRef>
          </c:yVal>
          <c:smooth val="0"/>
        </c:ser>
        <c:ser>
          <c:idx val="4"/>
          <c:order val="4"/>
          <c:tx>
            <c:strRef>
              <c:f>'ex1'!$G$109</c:f>
              <c:strCache>
                <c:ptCount val="1"/>
                <c:pt idx="0">
                  <c:v>RRS Deployed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'ex1'!$A$110:$A$150</c:f>
              <c:strCache/>
            </c:strRef>
          </c:xVal>
          <c:yVal>
            <c:numRef>
              <c:f>'ex1'!$G$110:$G$150</c:f>
              <c:numCache/>
            </c:numRef>
          </c:yVal>
          <c:smooth val="0"/>
        </c:ser>
        <c:ser>
          <c:idx val="5"/>
          <c:order val="5"/>
          <c:tx>
            <c:strRef>
              <c:f>'ex1'!$H$109</c:f>
              <c:strCache>
                <c:ptCount val="1"/>
                <c:pt idx="0">
                  <c:v>HDL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'ex1'!$A$110:$A$150</c:f>
              <c:strCache/>
            </c:strRef>
          </c:xVal>
          <c:yVal>
            <c:numRef>
              <c:f>'ex1'!$H$110:$H$150</c:f>
              <c:numCache/>
            </c:numRef>
          </c:yVal>
          <c:smooth val="0"/>
        </c:ser>
        <c:ser>
          <c:idx val="6"/>
          <c:order val="6"/>
          <c:tx>
            <c:strRef>
              <c:f>'ex1'!$I$109</c:f>
              <c:strCache>
                <c:ptCount val="1"/>
                <c:pt idx="0">
                  <c:v>HSL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'ex1'!$A$110:$A$150</c:f>
              <c:strCache/>
            </c:strRef>
          </c:xVal>
          <c:yVal>
            <c:numRef>
              <c:f>'ex1'!$I$110:$I$150</c:f>
              <c:numCache/>
            </c:numRef>
          </c:yVal>
          <c:smooth val="0"/>
        </c:ser>
        <c:ser>
          <c:idx val="7"/>
          <c:order val="7"/>
          <c:tx>
            <c:strRef>
              <c:f>'ex1'!$J$109</c:f>
              <c:strCache>
                <c:ptCount val="1"/>
                <c:pt idx="0">
                  <c:v>HASL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'ex1'!$A$110:$A$150</c:f>
              <c:strCache/>
            </c:strRef>
          </c:xVal>
          <c:yVal>
            <c:numRef>
              <c:f>'ex1'!$J$110:$J$150</c:f>
              <c:numCache/>
            </c:numRef>
          </c:yVal>
          <c:smooth val="0"/>
        </c:ser>
        <c:ser>
          <c:idx val="8"/>
          <c:order val="8"/>
          <c:tx>
            <c:strRef>
              <c:f>'ex1'!$K$109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'ex1'!$A$110:$A$150</c:f>
              <c:strCache/>
            </c:strRef>
          </c:xVal>
          <c:yVal>
            <c:numRef>
              <c:f>'ex1'!$K$110:$K$150</c:f>
              <c:numCache/>
            </c:numRef>
          </c:yVal>
          <c:smooth val="0"/>
        </c:ser>
        <c:axId val="46110250"/>
        <c:axId val="12339067"/>
      </c:scatterChart>
      <c:valAx>
        <c:axId val="46110250"/>
        <c:scaling>
          <c:orientation val="minMax"/>
          <c:max val="0.01500000000000000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39067"/>
        <c:crosses val="autoZero"/>
        <c:crossBetween val="midCat"/>
        <c:dispUnits/>
        <c:majorUnit val="0.003475000000000001"/>
      </c:valAx>
      <c:valAx>
        <c:axId val="12339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102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24225"/>
          <c:w val="0.272"/>
          <c:h val="0.5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575"/>
          <c:w val="0.69625"/>
          <c:h val="0.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'ex1'!$B$157</c:f>
              <c:strCache>
                <c:ptCount val="1"/>
                <c:pt idx="0">
                  <c:v> Reg. Deployment fom Resource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'ex1'!$A$158:$A$198</c:f>
              <c:strCache/>
            </c:strRef>
          </c:xVal>
          <c:yVal>
            <c:numRef>
              <c:f>'ex1'!$B$158:$B$198</c:f>
              <c:numCache/>
            </c:numRef>
          </c:yVal>
          <c:smooth val="0"/>
        </c:ser>
        <c:ser>
          <c:idx val="1"/>
          <c:order val="1"/>
          <c:tx>
            <c:strRef>
              <c:f>'ex1'!$C$157</c:f>
              <c:strCache>
                <c:ptCount val="1"/>
                <c:pt idx="0">
                  <c:v>SCEDBP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'ex1'!$A$158:$A$198</c:f>
              <c:strCache/>
            </c:strRef>
          </c:xVal>
          <c:yVal>
            <c:numRef>
              <c:f>'ex1'!$C$158:$C$198</c:f>
              <c:numCache/>
            </c:numRef>
          </c:yVal>
          <c:smooth val="0"/>
        </c:ser>
        <c:ser>
          <c:idx val="2"/>
          <c:order val="2"/>
          <c:tx>
            <c:strRef>
              <c:f>'ex1'!$E$157</c:f>
              <c:strCache>
                <c:ptCount val="1"/>
                <c:pt idx="0">
                  <c:v>UDBP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'ex1'!$A$158:$A$198</c:f>
              <c:strCache/>
            </c:strRef>
          </c:xVal>
          <c:yVal>
            <c:numRef>
              <c:f>'ex1'!$E$158:$E$198</c:f>
              <c:numCache/>
            </c:numRef>
          </c:yVal>
          <c:smooth val="0"/>
        </c:ser>
        <c:ser>
          <c:idx val="3"/>
          <c:order val="3"/>
          <c:tx>
            <c:strRef>
              <c:f>'ex1'!$F$157</c:f>
              <c:strCache>
                <c:ptCount val="1"/>
                <c:pt idx="0">
                  <c:v> Set Point (UDBP + Reg) of Resource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'ex1'!$A$158:$A$198</c:f>
              <c:strCache/>
            </c:strRef>
          </c:xVal>
          <c:yVal>
            <c:numRef>
              <c:f>'ex1'!$F$158:$F$198</c:f>
              <c:numCache/>
            </c:numRef>
          </c:yVal>
          <c:smooth val="0"/>
        </c:ser>
        <c:ser>
          <c:idx val="4"/>
          <c:order val="4"/>
          <c:tx>
            <c:strRef>
              <c:f>'ex1'!$G$157</c:f>
              <c:strCache>
                <c:ptCount val="1"/>
                <c:pt idx="0">
                  <c:v>RRS Deployed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'ex1'!$A$158:$A$198</c:f>
              <c:strCache/>
            </c:strRef>
          </c:xVal>
          <c:yVal>
            <c:numRef>
              <c:f>'ex1'!$G$158:$G$198</c:f>
              <c:numCache/>
            </c:numRef>
          </c:yVal>
          <c:smooth val="0"/>
        </c:ser>
        <c:ser>
          <c:idx val="5"/>
          <c:order val="5"/>
          <c:tx>
            <c:strRef>
              <c:f>'ex1'!$H$157</c:f>
              <c:strCache>
                <c:ptCount val="1"/>
                <c:pt idx="0">
                  <c:v>HDL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'ex1'!$A$158:$A$198</c:f>
              <c:strCache/>
            </c:strRef>
          </c:xVal>
          <c:yVal>
            <c:numRef>
              <c:f>'ex1'!$H$158:$H$198</c:f>
              <c:numCache/>
            </c:numRef>
          </c:yVal>
          <c:smooth val="0"/>
        </c:ser>
        <c:ser>
          <c:idx val="6"/>
          <c:order val="6"/>
          <c:tx>
            <c:strRef>
              <c:f>'ex1'!$I$157</c:f>
              <c:strCache>
                <c:ptCount val="1"/>
                <c:pt idx="0">
                  <c:v>HSL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'ex1'!$A$158:$A$198</c:f>
              <c:strCache/>
            </c:strRef>
          </c:xVal>
          <c:yVal>
            <c:numRef>
              <c:f>'ex1'!$I$158:$I$198</c:f>
              <c:numCache/>
            </c:numRef>
          </c:yVal>
          <c:smooth val="0"/>
        </c:ser>
        <c:ser>
          <c:idx val="7"/>
          <c:order val="7"/>
          <c:tx>
            <c:strRef>
              <c:f>'ex1'!$J$157</c:f>
              <c:strCache>
                <c:ptCount val="1"/>
                <c:pt idx="0">
                  <c:v>HASL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'ex1'!$A$158:$A$198</c:f>
              <c:strCache/>
            </c:strRef>
          </c:xVal>
          <c:yVal>
            <c:numRef>
              <c:f>'ex1'!$J$158:$J$198</c:f>
              <c:numCache/>
            </c:numRef>
          </c:yVal>
          <c:smooth val="0"/>
        </c:ser>
        <c:ser>
          <c:idx val="8"/>
          <c:order val="8"/>
          <c:tx>
            <c:strRef>
              <c:f>'ex1'!$K$157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'ex1'!$A$158:$A$198</c:f>
              <c:strCache/>
            </c:strRef>
          </c:xVal>
          <c:yVal>
            <c:numRef>
              <c:f>'ex1'!$K$158:$K$198</c:f>
              <c:numCache/>
            </c:numRef>
          </c:yVal>
          <c:smooth val="0"/>
        </c:ser>
        <c:axId val="43942740"/>
        <c:axId val="59940341"/>
      </c:scatterChart>
      <c:valAx>
        <c:axId val="43942740"/>
        <c:scaling>
          <c:orientation val="minMax"/>
          <c:max val="0.01500000000000000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40341"/>
        <c:crosses val="autoZero"/>
        <c:crossBetween val="midCat"/>
        <c:dispUnits/>
        <c:majorUnit val="0.003475000000000001"/>
      </c:valAx>
      <c:valAx>
        <c:axId val="599403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427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24225"/>
          <c:w val="0.272"/>
          <c:h val="0.5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575"/>
          <c:w val="0.69625"/>
          <c:h val="0.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'ex2'!$B$12</c:f>
              <c:strCache>
                <c:ptCount val="1"/>
                <c:pt idx="0">
                  <c:v> Reg. Deployment fom Resource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'ex2'!$A$13:$A$53</c:f>
              <c:strCache/>
            </c:strRef>
          </c:xVal>
          <c:yVal>
            <c:numRef>
              <c:f>'ex2'!$B$13:$B$53</c:f>
              <c:numCache/>
            </c:numRef>
          </c:yVal>
          <c:smooth val="0"/>
        </c:ser>
        <c:ser>
          <c:idx val="1"/>
          <c:order val="1"/>
          <c:tx>
            <c:strRef>
              <c:f>'ex2'!$C$12</c:f>
              <c:strCache>
                <c:ptCount val="1"/>
                <c:pt idx="0">
                  <c:v>SCEDBP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'ex2'!$A$13:$A$53</c:f>
              <c:strCache/>
            </c:strRef>
          </c:xVal>
          <c:yVal>
            <c:numRef>
              <c:f>'ex2'!$C$13:$C$53</c:f>
              <c:numCache/>
            </c:numRef>
          </c:yVal>
          <c:smooth val="0"/>
        </c:ser>
        <c:ser>
          <c:idx val="2"/>
          <c:order val="2"/>
          <c:tx>
            <c:strRef>
              <c:f>'ex2'!$D$12</c:f>
              <c:strCache>
                <c:ptCount val="1"/>
                <c:pt idx="0">
                  <c:v>Delta BP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'ex2'!$A$13:$A$53</c:f>
              <c:strCache/>
            </c:strRef>
          </c:xVal>
          <c:yVal>
            <c:numRef>
              <c:f>'ex2'!$D$13:$D$53</c:f>
            </c:numRef>
          </c:yVal>
          <c:smooth val="0"/>
        </c:ser>
        <c:ser>
          <c:idx val="3"/>
          <c:order val="3"/>
          <c:tx>
            <c:strRef>
              <c:f>'ex2'!$E$12</c:f>
              <c:strCache>
                <c:ptCount val="1"/>
                <c:pt idx="0">
                  <c:v>UDBP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'ex2'!$A$13:$A$53</c:f>
              <c:strCache/>
            </c:strRef>
          </c:xVal>
          <c:yVal>
            <c:numRef>
              <c:f>'ex2'!$E$13:$E$53</c:f>
              <c:numCache/>
            </c:numRef>
          </c:yVal>
          <c:smooth val="0"/>
        </c:ser>
        <c:ser>
          <c:idx val="4"/>
          <c:order val="4"/>
          <c:tx>
            <c:strRef>
              <c:f>'ex2'!$F$12</c:f>
              <c:strCache>
                <c:ptCount val="1"/>
                <c:pt idx="0">
                  <c:v> Set Point (UDBP + Reg) of Resource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'ex2'!$A$13:$A$53</c:f>
              <c:strCache/>
            </c:strRef>
          </c:xVal>
          <c:yVal>
            <c:numRef>
              <c:f>'ex2'!$F$13:$F$53</c:f>
              <c:numCache/>
            </c:numRef>
          </c:yVal>
          <c:smooth val="0"/>
        </c:ser>
        <c:ser>
          <c:idx val="5"/>
          <c:order val="5"/>
          <c:tx>
            <c:strRef>
              <c:f>'ex2'!$G$12</c:f>
              <c:strCache>
                <c:ptCount val="1"/>
                <c:pt idx="0">
                  <c:v>RRS Deployed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'ex2'!$A$13:$A$53</c:f>
              <c:strCache/>
            </c:strRef>
          </c:xVal>
          <c:yVal>
            <c:numRef>
              <c:f>'ex2'!$G$13:$G$53</c:f>
              <c:numCache/>
            </c:numRef>
          </c:yVal>
          <c:smooth val="0"/>
        </c:ser>
        <c:ser>
          <c:idx val="6"/>
          <c:order val="6"/>
          <c:tx>
            <c:strRef>
              <c:f>'ex2'!$H$12</c:f>
              <c:strCache>
                <c:ptCount val="1"/>
                <c:pt idx="0">
                  <c:v>HDL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'ex2'!$A$13:$A$53</c:f>
              <c:strCache/>
            </c:strRef>
          </c:xVal>
          <c:yVal>
            <c:numRef>
              <c:f>'ex2'!$H$13:$H$53</c:f>
              <c:numCache/>
            </c:numRef>
          </c:yVal>
          <c:smooth val="0"/>
        </c:ser>
        <c:ser>
          <c:idx val="7"/>
          <c:order val="7"/>
          <c:tx>
            <c:strRef>
              <c:f>'ex2'!$I$12</c:f>
              <c:strCache>
                <c:ptCount val="1"/>
                <c:pt idx="0">
                  <c:v>HSL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'ex2'!$A$13:$A$53</c:f>
              <c:strCache/>
            </c:strRef>
          </c:xVal>
          <c:yVal>
            <c:numRef>
              <c:f>'ex2'!$I$13:$I$53</c:f>
              <c:numCache/>
            </c:numRef>
          </c:yVal>
          <c:smooth val="0"/>
        </c:ser>
        <c:ser>
          <c:idx val="8"/>
          <c:order val="8"/>
          <c:tx>
            <c:strRef>
              <c:f>'ex2'!$J$12</c:f>
              <c:strCache>
                <c:ptCount val="1"/>
                <c:pt idx="0">
                  <c:v>HASL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'ex2'!$A$13:$A$53</c:f>
              <c:strCache/>
            </c:strRef>
          </c:xVal>
          <c:yVal>
            <c:numRef>
              <c:f>'ex2'!$J$13:$J$53</c:f>
              <c:numCache/>
            </c:numRef>
          </c:yVal>
          <c:smooth val="0"/>
        </c:ser>
        <c:ser>
          <c:idx val="9"/>
          <c:order val="9"/>
          <c:tx>
            <c:strRef>
              <c:f>'ex2'!$K$12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'ex2'!$A$13:$A$53</c:f>
              <c:strCache/>
            </c:strRef>
          </c:xVal>
          <c:yVal>
            <c:numRef>
              <c:f>'ex2'!$K$13:$K$53</c:f>
              <c:numCache/>
            </c:numRef>
          </c:yVal>
          <c:smooth val="0"/>
        </c:ser>
        <c:axId val="2592158"/>
        <c:axId val="23329423"/>
      </c:scatterChart>
      <c:valAx>
        <c:axId val="2592158"/>
        <c:scaling>
          <c:orientation val="minMax"/>
          <c:max val="0.015000000000000013"/>
          <c:min val="0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h:mm:ss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29423"/>
        <c:crosses val="autoZero"/>
        <c:crossBetween val="midCat"/>
        <c:dispUnits/>
        <c:majorUnit val="0.003475000000000001"/>
      </c:valAx>
      <c:valAx>
        <c:axId val="23329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21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24225"/>
          <c:w val="0.272"/>
          <c:h val="0.5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575"/>
          <c:w val="0.69625"/>
          <c:h val="0.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'ex2'!$B$61</c:f>
              <c:strCache>
                <c:ptCount val="1"/>
                <c:pt idx="0">
                  <c:v> Reg. Deployment fom Resource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'ex2'!$A$62:$A$102</c:f>
              <c:strCache/>
            </c:strRef>
          </c:xVal>
          <c:yVal>
            <c:numRef>
              <c:f>'ex2'!$B$62:$B$102</c:f>
              <c:numCache/>
            </c:numRef>
          </c:yVal>
          <c:smooth val="0"/>
        </c:ser>
        <c:ser>
          <c:idx val="1"/>
          <c:order val="1"/>
          <c:tx>
            <c:strRef>
              <c:f>'ex2'!$C$61</c:f>
              <c:strCache>
                <c:ptCount val="1"/>
                <c:pt idx="0">
                  <c:v>SCEDBP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'ex2'!$A$62:$A$102</c:f>
              <c:strCache/>
            </c:strRef>
          </c:xVal>
          <c:yVal>
            <c:numRef>
              <c:f>'ex2'!$C$62:$C$102</c:f>
              <c:numCache/>
            </c:numRef>
          </c:yVal>
          <c:smooth val="0"/>
        </c:ser>
        <c:ser>
          <c:idx val="2"/>
          <c:order val="2"/>
          <c:tx>
            <c:strRef>
              <c:f>'ex2'!$D$61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'ex2'!$A$62:$A$102</c:f>
              <c:strCache/>
            </c:strRef>
          </c:xVal>
          <c:yVal>
            <c:numRef>
              <c:f>'ex2'!$D$62:$D$102</c:f>
            </c:numRef>
          </c:yVal>
          <c:smooth val="0"/>
        </c:ser>
        <c:ser>
          <c:idx val="3"/>
          <c:order val="3"/>
          <c:tx>
            <c:strRef>
              <c:f>'ex2'!$E$61</c:f>
              <c:strCache>
                <c:ptCount val="1"/>
                <c:pt idx="0">
                  <c:v>UDBP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'ex2'!$A$62:$A$102</c:f>
              <c:strCache/>
            </c:strRef>
          </c:xVal>
          <c:yVal>
            <c:numRef>
              <c:f>'ex2'!$E$62:$E$102</c:f>
              <c:numCache/>
            </c:numRef>
          </c:yVal>
          <c:smooth val="0"/>
        </c:ser>
        <c:ser>
          <c:idx val="4"/>
          <c:order val="4"/>
          <c:tx>
            <c:strRef>
              <c:f>'ex2'!$F$61</c:f>
              <c:strCache>
                <c:ptCount val="1"/>
                <c:pt idx="0">
                  <c:v> Set Point (UDBP + Reg) of Resource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'ex2'!$A$62:$A$102</c:f>
              <c:strCache/>
            </c:strRef>
          </c:xVal>
          <c:yVal>
            <c:numRef>
              <c:f>'ex2'!$F$62:$F$102</c:f>
              <c:numCache/>
            </c:numRef>
          </c:yVal>
          <c:smooth val="0"/>
        </c:ser>
        <c:ser>
          <c:idx val="5"/>
          <c:order val="5"/>
          <c:tx>
            <c:strRef>
              <c:f>'ex2'!$G$61</c:f>
              <c:strCache>
                <c:ptCount val="1"/>
                <c:pt idx="0">
                  <c:v>RRS Deployed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'ex2'!$A$62:$A$102</c:f>
              <c:strCache/>
            </c:strRef>
          </c:xVal>
          <c:yVal>
            <c:numRef>
              <c:f>'ex2'!$G$62:$G$102</c:f>
              <c:numCache/>
            </c:numRef>
          </c:yVal>
          <c:smooth val="0"/>
        </c:ser>
        <c:ser>
          <c:idx val="6"/>
          <c:order val="6"/>
          <c:tx>
            <c:strRef>
              <c:f>'ex2'!$H$61</c:f>
              <c:strCache>
                <c:ptCount val="1"/>
                <c:pt idx="0">
                  <c:v>HDL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'ex2'!$A$62:$A$102</c:f>
              <c:strCache/>
            </c:strRef>
          </c:xVal>
          <c:yVal>
            <c:numRef>
              <c:f>'ex2'!$H$62:$H$102</c:f>
              <c:numCache/>
            </c:numRef>
          </c:yVal>
          <c:smooth val="0"/>
        </c:ser>
        <c:ser>
          <c:idx val="7"/>
          <c:order val="7"/>
          <c:tx>
            <c:strRef>
              <c:f>'ex2'!$I$61</c:f>
              <c:strCache>
                <c:ptCount val="1"/>
                <c:pt idx="0">
                  <c:v>HSL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'ex2'!$A$62:$A$102</c:f>
              <c:strCache/>
            </c:strRef>
          </c:xVal>
          <c:yVal>
            <c:numRef>
              <c:f>'ex2'!$I$62:$I$102</c:f>
              <c:numCache/>
            </c:numRef>
          </c:yVal>
          <c:smooth val="0"/>
        </c:ser>
        <c:ser>
          <c:idx val="8"/>
          <c:order val="8"/>
          <c:tx>
            <c:strRef>
              <c:f>'ex2'!$J$61</c:f>
              <c:strCache>
                <c:ptCount val="1"/>
                <c:pt idx="0">
                  <c:v>HASL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'ex2'!$A$62:$A$102</c:f>
              <c:strCache/>
            </c:strRef>
          </c:xVal>
          <c:yVal>
            <c:numRef>
              <c:f>'ex2'!$J$62:$J$102</c:f>
              <c:numCache/>
            </c:numRef>
          </c:yVal>
          <c:smooth val="0"/>
        </c:ser>
        <c:ser>
          <c:idx val="9"/>
          <c:order val="9"/>
          <c:tx>
            <c:strRef>
              <c:f>'ex2'!$K$61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'ex2'!$A$62:$A$102</c:f>
              <c:strCache/>
            </c:strRef>
          </c:xVal>
          <c:yVal>
            <c:numRef>
              <c:f>'ex2'!$K$62:$K$102</c:f>
              <c:numCache/>
            </c:numRef>
          </c:yVal>
          <c:smooth val="0"/>
        </c:ser>
        <c:axId val="8638216"/>
        <c:axId val="10635081"/>
      </c:scatterChart>
      <c:valAx>
        <c:axId val="8638216"/>
        <c:scaling>
          <c:orientation val="minMax"/>
          <c:max val="0.015000000000000013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35081"/>
        <c:crosses val="autoZero"/>
        <c:crossBetween val="midCat"/>
        <c:dispUnits/>
        <c:majorUnit val="0.003475000000000001"/>
      </c:valAx>
      <c:valAx>
        <c:axId val="10635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82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24225"/>
          <c:w val="0.272"/>
          <c:h val="0.5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575"/>
          <c:w val="0.69625"/>
          <c:h val="0.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'ex2'!$B$109</c:f>
              <c:strCache>
                <c:ptCount val="1"/>
                <c:pt idx="0">
                  <c:v> Reg. Deployment fom Resource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'ex2'!$A$110:$A$150</c:f>
              <c:strCache/>
            </c:strRef>
          </c:xVal>
          <c:yVal>
            <c:numRef>
              <c:f>'ex2'!$B$110:$B$150</c:f>
              <c:numCache/>
            </c:numRef>
          </c:yVal>
          <c:smooth val="0"/>
        </c:ser>
        <c:ser>
          <c:idx val="1"/>
          <c:order val="1"/>
          <c:tx>
            <c:strRef>
              <c:f>'ex2'!$C$109</c:f>
              <c:strCache>
                <c:ptCount val="1"/>
                <c:pt idx="0">
                  <c:v>SCEDBP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'ex2'!$A$110:$A$150</c:f>
              <c:strCache/>
            </c:strRef>
          </c:xVal>
          <c:yVal>
            <c:numRef>
              <c:f>'ex2'!$C$110:$C$150</c:f>
              <c:numCache/>
            </c:numRef>
          </c:yVal>
          <c:smooth val="0"/>
        </c:ser>
        <c:ser>
          <c:idx val="2"/>
          <c:order val="2"/>
          <c:tx>
            <c:strRef>
              <c:f>'ex2'!$D$109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'ex2'!$A$110:$A$150</c:f>
              <c:strCache/>
            </c:strRef>
          </c:xVal>
          <c:yVal>
            <c:numRef>
              <c:f>'ex2'!$D$110:$D$150</c:f>
            </c:numRef>
          </c:yVal>
          <c:smooth val="0"/>
        </c:ser>
        <c:ser>
          <c:idx val="3"/>
          <c:order val="3"/>
          <c:tx>
            <c:strRef>
              <c:f>'ex2'!$E$109</c:f>
              <c:strCache>
                <c:ptCount val="1"/>
                <c:pt idx="0">
                  <c:v>UDBP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'ex2'!$A$110:$A$150</c:f>
              <c:strCache/>
            </c:strRef>
          </c:xVal>
          <c:yVal>
            <c:numRef>
              <c:f>'ex2'!$E$110:$E$150</c:f>
              <c:numCache/>
            </c:numRef>
          </c:yVal>
          <c:smooth val="0"/>
        </c:ser>
        <c:ser>
          <c:idx val="4"/>
          <c:order val="4"/>
          <c:tx>
            <c:strRef>
              <c:f>'ex2'!$F$109</c:f>
              <c:strCache>
                <c:ptCount val="1"/>
                <c:pt idx="0">
                  <c:v> Set Point (UDBP + Reg) of Resource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'ex2'!$A$110:$A$150</c:f>
              <c:strCache/>
            </c:strRef>
          </c:xVal>
          <c:yVal>
            <c:numRef>
              <c:f>'ex2'!$F$110:$F$150</c:f>
              <c:numCache/>
            </c:numRef>
          </c:yVal>
          <c:smooth val="0"/>
        </c:ser>
        <c:ser>
          <c:idx val="5"/>
          <c:order val="5"/>
          <c:tx>
            <c:strRef>
              <c:f>'ex2'!$G$109</c:f>
              <c:strCache>
                <c:ptCount val="1"/>
                <c:pt idx="0">
                  <c:v>RRS Deployed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'ex2'!$A$110:$A$150</c:f>
              <c:strCache/>
            </c:strRef>
          </c:xVal>
          <c:yVal>
            <c:numRef>
              <c:f>'ex2'!$G$110:$G$150</c:f>
              <c:numCache/>
            </c:numRef>
          </c:yVal>
          <c:smooth val="0"/>
        </c:ser>
        <c:ser>
          <c:idx val="6"/>
          <c:order val="6"/>
          <c:tx>
            <c:strRef>
              <c:f>'ex2'!$H$109</c:f>
              <c:strCache>
                <c:ptCount val="1"/>
                <c:pt idx="0">
                  <c:v>HDL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'ex2'!$A$110:$A$150</c:f>
              <c:strCache/>
            </c:strRef>
          </c:xVal>
          <c:yVal>
            <c:numRef>
              <c:f>'ex2'!$H$110:$H$150</c:f>
              <c:numCache/>
            </c:numRef>
          </c:yVal>
          <c:smooth val="0"/>
        </c:ser>
        <c:ser>
          <c:idx val="7"/>
          <c:order val="7"/>
          <c:tx>
            <c:strRef>
              <c:f>'ex2'!$I$109</c:f>
              <c:strCache>
                <c:ptCount val="1"/>
                <c:pt idx="0">
                  <c:v>HSL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'ex2'!$A$110:$A$150</c:f>
              <c:strCache/>
            </c:strRef>
          </c:xVal>
          <c:yVal>
            <c:numRef>
              <c:f>'ex2'!$I$110:$I$150</c:f>
              <c:numCache/>
            </c:numRef>
          </c:yVal>
          <c:smooth val="0"/>
        </c:ser>
        <c:ser>
          <c:idx val="8"/>
          <c:order val="8"/>
          <c:tx>
            <c:strRef>
              <c:f>'ex2'!$J$109</c:f>
              <c:strCache>
                <c:ptCount val="1"/>
                <c:pt idx="0">
                  <c:v>HASL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'ex2'!$A$110:$A$150</c:f>
              <c:strCache/>
            </c:strRef>
          </c:xVal>
          <c:yVal>
            <c:numRef>
              <c:f>'ex2'!$J$110:$J$150</c:f>
              <c:numCache/>
            </c:numRef>
          </c:yVal>
          <c:smooth val="0"/>
        </c:ser>
        <c:ser>
          <c:idx val="9"/>
          <c:order val="9"/>
          <c:tx>
            <c:strRef>
              <c:f>'ex2'!$K$109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'ex2'!$A$110:$A$150</c:f>
              <c:strCache/>
            </c:strRef>
          </c:xVal>
          <c:yVal>
            <c:numRef>
              <c:f>'ex2'!$K$110:$K$150</c:f>
              <c:numCache/>
            </c:numRef>
          </c:yVal>
          <c:smooth val="0"/>
        </c:ser>
        <c:axId val="28606866"/>
        <c:axId val="56135203"/>
      </c:scatterChart>
      <c:valAx>
        <c:axId val="28606866"/>
        <c:scaling>
          <c:orientation val="minMax"/>
          <c:max val="0.015000000000000013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5203"/>
        <c:crosses val="autoZero"/>
        <c:crossBetween val="midCat"/>
        <c:dispUnits/>
        <c:majorUnit val="0.003475000000000001"/>
      </c:valAx>
      <c:valAx>
        <c:axId val="56135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068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24225"/>
          <c:w val="0.272"/>
          <c:h val="0.5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575"/>
          <c:w val="0.69625"/>
          <c:h val="0.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'ex2'!$B$157</c:f>
              <c:strCache>
                <c:ptCount val="1"/>
                <c:pt idx="0">
                  <c:v> Reg. Deployment fom Resource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'ex2'!$A$158:$A$198</c:f>
              <c:strCache/>
            </c:strRef>
          </c:xVal>
          <c:yVal>
            <c:numRef>
              <c:f>'ex2'!$B$158:$B$198</c:f>
              <c:numCache/>
            </c:numRef>
          </c:yVal>
          <c:smooth val="0"/>
        </c:ser>
        <c:ser>
          <c:idx val="1"/>
          <c:order val="1"/>
          <c:tx>
            <c:strRef>
              <c:f>'ex2'!$C$157</c:f>
              <c:strCache>
                <c:ptCount val="1"/>
                <c:pt idx="0">
                  <c:v>SCEDBP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'ex2'!$A$158:$A$198</c:f>
              <c:strCache/>
            </c:strRef>
          </c:xVal>
          <c:yVal>
            <c:numRef>
              <c:f>'ex2'!$C$158:$C$198</c:f>
              <c:numCache/>
            </c:numRef>
          </c:yVal>
          <c:smooth val="0"/>
        </c:ser>
        <c:ser>
          <c:idx val="2"/>
          <c:order val="2"/>
          <c:tx>
            <c:strRef>
              <c:f>'ex2'!$E$157</c:f>
              <c:strCache>
                <c:ptCount val="1"/>
                <c:pt idx="0">
                  <c:v>UDBP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'ex2'!$A$158:$A$198</c:f>
              <c:strCache/>
            </c:strRef>
          </c:xVal>
          <c:yVal>
            <c:numRef>
              <c:f>'ex2'!$E$158:$E$198</c:f>
              <c:numCache/>
            </c:numRef>
          </c:yVal>
          <c:smooth val="0"/>
        </c:ser>
        <c:ser>
          <c:idx val="3"/>
          <c:order val="3"/>
          <c:tx>
            <c:strRef>
              <c:f>'ex2'!$F$157</c:f>
              <c:strCache>
                <c:ptCount val="1"/>
                <c:pt idx="0">
                  <c:v> Set Point (UDBP + Reg) of Resource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'ex2'!$A$158:$A$198</c:f>
              <c:strCache/>
            </c:strRef>
          </c:xVal>
          <c:yVal>
            <c:numRef>
              <c:f>'ex2'!$F$158:$F$198</c:f>
              <c:numCache/>
            </c:numRef>
          </c:yVal>
          <c:smooth val="0"/>
        </c:ser>
        <c:ser>
          <c:idx val="4"/>
          <c:order val="4"/>
          <c:tx>
            <c:strRef>
              <c:f>'ex2'!$G$157</c:f>
              <c:strCache>
                <c:ptCount val="1"/>
                <c:pt idx="0">
                  <c:v>RRS Deployed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'ex2'!$A$158:$A$198</c:f>
              <c:strCache/>
            </c:strRef>
          </c:xVal>
          <c:yVal>
            <c:numRef>
              <c:f>'ex2'!$G$158:$G$198</c:f>
              <c:numCache/>
            </c:numRef>
          </c:yVal>
          <c:smooth val="0"/>
        </c:ser>
        <c:ser>
          <c:idx val="5"/>
          <c:order val="5"/>
          <c:tx>
            <c:strRef>
              <c:f>'ex2'!$H$157</c:f>
              <c:strCache>
                <c:ptCount val="1"/>
                <c:pt idx="0">
                  <c:v>HDL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'ex2'!$A$158:$A$198</c:f>
              <c:strCache/>
            </c:strRef>
          </c:xVal>
          <c:yVal>
            <c:numRef>
              <c:f>'ex2'!$H$158:$H$198</c:f>
              <c:numCache/>
            </c:numRef>
          </c:yVal>
          <c:smooth val="0"/>
        </c:ser>
        <c:ser>
          <c:idx val="6"/>
          <c:order val="6"/>
          <c:tx>
            <c:strRef>
              <c:f>'ex2'!$I$157</c:f>
              <c:strCache>
                <c:ptCount val="1"/>
                <c:pt idx="0">
                  <c:v>HSL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'ex2'!$A$158:$A$198</c:f>
              <c:strCache/>
            </c:strRef>
          </c:xVal>
          <c:yVal>
            <c:numRef>
              <c:f>'ex2'!$I$158:$I$198</c:f>
              <c:numCache/>
            </c:numRef>
          </c:yVal>
          <c:smooth val="0"/>
        </c:ser>
        <c:ser>
          <c:idx val="7"/>
          <c:order val="7"/>
          <c:tx>
            <c:strRef>
              <c:f>'ex2'!$J$157</c:f>
              <c:strCache>
                <c:ptCount val="1"/>
                <c:pt idx="0">
                  <c:v>HASL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'ex2'!$A$158:$A$198</c:f>
              <c:strCache/>
            </c:strRef>
          </c:xVal>
          <c:yVal>
            <c:numRef>
              <c:f>'ex2'!$J$158:$J$198</c:f>
              <c:numCache/>
            </c:numRef>
          </c:yVal>
          <c:smooth val="0"/>
        </c:ser>
        <c:ser>
          <c:idx val="8"/>
          <c:order val="8"/>
          <c:tx>
            <c:strRef>
              <c:f>'ex2'!$K$157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'ex2'!$A$158:$A$198</c:f>
              <c:strCache/>
            </c:strRef>
          </c:xVal>
          <c:yVal>
            <c:numRef>
              <c:f>'ex2'!$K$158:$K$198</c:f>
              <c:numCache/>
            </c:numRef>
          </c:yVal>
          <c:smooth val="0"/>
        </c:ser>
        <c:axId val="35454780"/>
        <c:axId val="50657565"/>
      </c:scatterChart>
      <c:valAx>
        <c:axId val="35454780"/>
        <c:scaling>
          <c:orientation val="minMax"/>
          <c:max val="0.015000000000000013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7565"/>
        <c:crosses val="autoZero"/>
        <c:crossBetween val="midCat"/>
        <c:dispUnits/>
        <c:majorUnit val="0.003475000000000001"/>
      </c:valAx>
      <c:valAx>
        <c:axId val="50657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47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24225"/>
          <c:w val="0.272"/>
          <c:h val="0.5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575"/>
          <c:w val="0.69625"/>
          <c:h val="0.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'ex3'!$B$12</c:f>
              <c:strCache>
                <c:ptCount val="1"/>
                <c:pt idx="0">
                  <c:v> Reg. Deployment fom Resource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'ex3'!$A$13:$A$53</c:f>
              <c:strCache/>
            </c:strRef>
          </c:xVal>
          <c:yVal>
            <c:numRef>
              <c:f>'ex3'!$B$13:$B$53</c:f>
              <c:numCache/>
            </c:numRef>
          </c:yVal>
          <c:smooth val="0"/>
        </c:ser>
        <c:ser>
          <c:idx val="1"/>
          <c:order val="1"/>
          <c:tx>
            <c:strRef>
              <c:f>'ex3'!$C$12</c:f>
              <c:strCache>
                <c:ptCount val="1"/>
                <c:pt idx="0">
                  <c:v>SCEDBP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'ex3'!$A$13:$A$53</c:f>
              <c:strCache/>
            </c:strRef>
          </c:xVal>
          <c:yVal>
            <c:numRef>
              <c:f>'ex3'!$C$13:$C$53</c:f>
              <c:numCache/>
            </c:numRef>
          </c:yVal>
          <c:smooth val="0"/>
        </c:ser>
        <c:ser>
          <c:idx val="2"/>
          <c:order val="2"/>
          <c:tx>
            <c:strRef>
              <c:f>'ex3'!$D$12</c:f>
              <c:strCache>
                <c:ptCount val="1"/>
                <c:pt idx="0">
                  <c:v>Delta BP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'ex3'!$A$13:$A$53</c:f>
              <c:strCache/>
            </c:strRef>
          </c:xVal>
          <c:yVal>
            <c:numRef>
              <c:f>'ex3'!$D$13:$D$53</c:f>
            </c:numRef>
          </c:yVal>
          <c:smooth val="0"/>
        </c:ser>
        <c:ser>
          <c:idx val="3"/>
          <c:order val="3"/>
          <c:tx>
            <c:strRef>
              <c:f>'ex3'!$E$12</c:f>
              <c:strCache>
                <c:ptCount val="1"/>
                <c:pt idx="0">
                  <c:v>UDBP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'ex3'!$A$13:$A$53</c:f>
              <c:strCache/>
            </c:strRef>
          </c:xVal>
          <c:yVal>
            <c:numRef>
              <c:f>'ex3'!$E$13:$E$53</c:f>
              <c:numCache/>
            </c:numRef>
          </c:yVal>
          <c:smooth val="0"/>
        </c:ser>
        <c:ser>
          <c:idx val="4"/>
          <c:order val="4"/>
          <c:tx>
            <c:strRef>
              <c:f>'ex3'!$F$12</c:f>
              <c:strCache>
                <c:ptCount val="1"/>
                <c:pt idx="0">
                  <c:v> Set Point (UDBP + Reg) of Resource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'ex3'!$A$13:$A$53</c:f>
              <c:strCache/>
            </c:strRef>
          </c:xVal>
          <c:yVal>
            <c:numRef>
              <c:f>'ex3'!$F$13:$F$53</c:f>
              <c:numCache/>
            </c:numRef>
          </c:yVal>
          <c:smooth val="0"/>
        </c:ser>
        <c:ser>
          <c:idx val="5"/>
          <c:order val="5"/>
          <c:tx>
            <c:strRef>
              <c:f>'ex3'!$G$12</c:f>
              <c:strCache>
                <c:ptCount val="1"/>
                <c:pt idx="0">
                  <c:v>RRS Deployed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'ex3'!$A$13:$A$53</c:f>
              <c:strCache/>
            </c:strRef>
          </c:xVal>
          <c:yVal>
            <c:numRef>
              <c:f>'ex3'!$G$13:$G$53</c:f>
              <c:numCache/>
            </c:numRef>
          </c:yVal>
          <c:smooth val="0"/>
        </c:ser>
        <c:ser>
          <c:idx val="6"/>
          <c:order val="6"/>
          <c:tx>
            <c:strRef>
              <c:f>'ex3'!$H$12</c:f>
              <c:strCache>
                <c:ptCount val="1"/>
                <c:pt idx="0">
                  <c:v>HDL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'ex3'!$A$13:$A$53</c:f>
              <c:strCache/>
            </c:strRef>
          </c:xVal>
          <c:yVal>
            <c:numRef>
              <c:f>'ex3'!$H$13:$H$53</c:f>
              <c:numCache/>
            </c:numRef>
          </c:yVal>
          <c:smooth val="0"/>
        </c:ser>
        <c:ser>
          <c:idx val="7"/>
          <c:order val="7"/>
          <c:tx>
            <c:strRef>
              <c:f>'ex3'!$I$12</c:f>
              <c:strCache>
                <c:ptCount val="1"/>
                <c:pt idx="0">
                  <c:v>HSL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'ex3'!$A$13:$A$53</c:f>
              <c:strCache/>
            </c:strRef>
          </c:xVal>
          <c:yVal>
            <c:numRef>
              <c:f>'ex3'!$I$13:$I$53</c:f>
              <c:numCache/>
            </c:numRef>
          </c:yVal>
          <c:smooth val="0"/>
        </c:ser>
        <c:ser>
          <c:idx val="8"/>
          <c:order val="8"/>
          <c:tx>
            <c:strRef>
              <c:f>'ex3'!$J$12</c:f>
              <c:strCache>
                <c:ptCount val="1"/>
                <c:pt idx="0">
                  <c:v>HASL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'ex3'!$A$13:$A$53</c:f>
              <c:strCache/>
            </c:strRef>
          </c:xVal>
          <c:yVal>
            <c:numRef>
              <c:f>'ex3'!$J$13:$J$53</c:f>
              <c:numCache/>
            </c:numRef>
          </c:yVal>
          <c:smooth val="0"/>
        </c:ser>
        <c:ser>
          <c:idx val="9"/>
          <c:order val="9"/>
          <c:tx>
            <c:strRef>
              <c:f>'ex3'!$K$12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'ex3'!$A$13:$A$53</c:f>
              <c:strCache/>
            </c:strRef>
          </c:xVal>
          <c:yVal>
            <c:numRef>
              <c:f>'ex3'!$K$13:$K$53</c:f>
              <c:numCache/>
            </c:numRef>
          </c:yVal>
          <c:smooth val="0"/>
        </c:ser>
        <c:axId val="53264902"/>
        <c:axId val="9622071"/>
      </c:scatterChart>
      <c:valAx>
        <c:axId val="53264902"/>
        <c:scaling>
          <c:orientation val="minMax"/>
          <c:max val="0.015000000000000017"/>
          <c:min val="0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h:mm:ss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2071"/>
        <c:crosses val="autoZero"/>
        <c:crossBetween val="midCat"/>
        <c:dispUnits/>
        <c:majorUnit val="0.003475000000000001"/>
      </c:valAx>
      <c:valAx>
        <c:axId val="9622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649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24225"/>
          <c:w val="0.272"/>
          <c:h val="0.5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11</xdr:row>
      <xdr:rowOff>9525</xdr:rowOff>
    </xdr:from>
    <xdr:to>
      <xdr:col>24</xdr:col>
      <xdr:colOff>495300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5019675" y="2628900"/>
        <a:ext cx="82486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60</xdr:row>
      <xdr:rowOff>0</xdr:rowOff>
    </xdr:from>
    <xdr:to>
      <xdr:col>25</xdr:col>
      <xdr:colOff>495300</xdr:colOff>
      <xdr:row>81</xdr:row>
      <xdr:rowOff>133350</xdr:rowOff>
    </xdr:to>
    <xdr:graphicFrame>
      <xdr:nvGraphicFramePr>
        <xdr:cNvPr id="2" name="Chart 2"/>
        <xdr:cNvGraphicFramePr/>
      </xdr:nvGraphicFramePr>
      <xdr:xfrm>
        <a:off x="5629275" y="11953875"/>
        <a:ext cx="82486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109</xdr:row>
      <xdr:rowOff>0</xdr:rowOff>
    </xdr:from>
    <xdr:to>
      <xdr:col>25</xdr:col>
      <xdr:colOff>323850</xdr:colOff>
      <xdr:row>130</xdr:row>
      <xdr:rowOff>133350</xdr:rowOff>
    </xdr:to>
    <xdr:graphicFrame>
      <xdr:nvGraphicFramePr>
        <xdr:cNvPr id="3" name="Chart 3"/>
        <xdr:cNvGraphicFramePr/>
      </xdr:nvGraphicFramePr>
      <xdr:xfrm>
        <a:off x="5457825" y="21288375"/>
        <a:ext cx="8248650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209550</xdr:colOff>
      <xdr:row>156</xdr:row>
      <xdr:rowOff>0</xdr:rowOff>
    </xdr:from>
    <xdr:to>
      <xdr:col>25</xdr:col>
      <xdr:colOff>533400</xdr:colOff>
      <xdr:row>177</xdr:row>
      <xdr:rowOff>133350</xdr:rowOff>
    </xdr:to>
    <xdr:graphicFrame>
      <xdr:nvGraphicFramePr>
        <xdr:cNvPr id="4" name="Chart 4"/>
        <xdr:cNvGraphicFramePr/>
      </xdr:nvGraphicFramePr>
      <xdr:xfrm>
        <a:off x="5667375" y="30241875"/>
        <a:ext cx="82486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11</xdr:row>
      <xdr:rowOff>9525</xdr:rowOff>
    </xdr:from>
    <xdr:to>
      <xdr:col>24</xdr:col>
      <xdr:colOff>495300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5019675" y="2105025"/>
        <a:ext cx="82486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60</xdr:row>
      <xdr:rowOff>0</xdr:rowOff>
    </xdr:from>
    <xdr:to>
      <xdr:col>25</xdr:col>
      <xdr:colOff>495300</xdr:colOff>
      <xdr:row>81</xdr:row>
      <xdr:rowOff>133350</xdr:rowOff>
    </xdr:to>
    <xdr:graphicFrame>
      <xdr:nvGraphicFramePr>
        <xdr:cNvPr id="2" name="Chart 2"/>
        <xdr:cNvGraphicFramePr/>
      </xdr:nvGraphicFramePr>
      <xdr:xfrm>
        <a:off x="5629275" y="11430000"/>
        <a:ext cx="82486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109</xdr:row>
      <xdr:rowOff>0</xdr:rowOff>
    </xdr:from>
    <xdr:to>
      <xdr:col>25</xdr:col>
      <xdr:colOff>323850</xdr:colOff>
      <xdr:row>130</xdr:row>
      <xdr:rowOff>133350</xdr:rowOff>
    </xdr:to>
    <xdr:graphicFrame>
      <xdr:nvGraphicFramePr>
        <xdr:cNvPr id="3" name="Chart 3"/>
        <xdr:cNvGraphicFramePr/>
      </xdr:nvGraphicFramePr>
      <xdr:xfrm>
        <a:off x="5457825" y="20764500"/>
        <a:ext cx="8248650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209550</xdr:colOff>
      <xdr:row>156</xdr:row>
      <xdr:rowOff>0</xdr:rowOff>
    </xdr:from>
    <xdr:to>
      <xdr:col>25</xdr:col>
      <xdr:colOff>533400</xdr:colOff>
      <xdr:row>177</xdr:row>
      <xdr:rowOff>133350</xdr:rowOff>
    </xdr:to>
    <xdr:graphicFrame>
      <xdr:nvGraphicFramePr>
        <xdr:cNvPr id="4" name="Chart 4"/>
        <xdr:cNvGraphicFramePr/>
      </xdr:nvGraphicFramePr>
      <xdr:xfrm>
        <a:off x="5667375" y="29718000"/>
        <a:ext cx="82486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11</xdr:row>
      <xdr:rowOff>9525</xdr:rowOff>
    </xdr:from>
    <xdr:to>
      <xdr:col>24</xdr:col>
      <xdr:colOff>495300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5019675" y="2105025"/>
        <a:ext cx="82486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60</xdr:row>
      <xdr:rowOff>0</xdr:rowOff>
    </xdr:from>
    <xdr:to>
      <xdr:col>25</xdr:col>
      <xdr:colOff>495300</xdr:colOff>
      <xdr:row>81</xdr:row>
      <xdr:rowOff>133350</xdr:rowOff>
    </xdr:to>
    <xdr:graphicFrame>
      <xdr:nvGraphicFramePr>
        <xdr:cNvPr id="2" name="Chart 2"/>
        <xdr:cNvGraphicFramePr/>
      </xdr:nvGraphicFramePr>
      <xdr:xfrm>
        <a:off x="5629275" y="11430000"/>
        <a:ext cx="82486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109</xdr:row>
      <xdr:rowOff>0</xdr:rowOff>
    </xdr:from>
    <xdr:to>
      <xdr:col>25</xdr:col>
      <xdr:colOff>323850</xdr:colOff>
      <xdr:row>130</xdr:row>
      <xdr:rowOff>133350</xdr:rowOff>
    </xdr:to>
    <xdr:graphicFrame>
      <xdr:nvGraphicFramePr>
        <xdr:cNvPr id="3" name="Chart 3"/>
        <xdr:cNvGraphicFramePr/>
      </xdr:nvGraphicFramePr>
      <xdr:xfrm>
        <a:off x="5457825" y="20764500"/>
        <a:ext cx="8248650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209550</xdr:colOff>
      <xdr:row>156</xdr:row>
      <xdr:rowOff>0</xdr:rowOff>
    </xdr:from>
    <xdr:to>
      <xdr:col>25</xdr:col>
      <xdr:colOff>533400</xdr:colOff>
      <xdr:row>177</xdr:row>
      <xdr:rowOff>133350</xdr:rowOff>
    </xdr:to>
    <xdr:graphicFrame>
      <xdr:nvGraphicFramePr>
        <xdr:cNvPr id="4" name="Chart 4"/>
        <xdr:cNvGraphicFramePr/>
      </xdr:nvGraphicFramePr>
      <xdr:xfrm>
        <a:off x="5667375" y="29718000"/>
        <a:ext cx="82486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8</xdr:row>
      <xdr:rowOff>95250</xdr:rowOff>
    </xdr:from>
    <xdr:to>
      <xdr:col>13</xdr:col>
      <xdr:colOff>228600</xdr:colOff>
      <xdr:row>22</xdr:row>
      <xdr:rowOff>171450</xdr:rowOff>
    </xdr:to>
    <xdr:graphicFrame>
      <xdr:nvGraphicFramePr>
        <xdr:cNvPr id="1" name="Chart 2"/>
        <xdr:cNvGraphicFramePr/>
      </xdr:nvGraphicFramePr>
      <xdr:xfrm>
        <a:off x="3743325" y="1619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="110" zoomScaleNormal="110" zoomScalePageLayoutView="0" workbookViewId="0" topLeftCell="A1">
      <selection activeCell="A31" sqref="A31:F44"/>
    </sheetView>
  </sheetViews>
  <sheetFormatPr defaultColWidth="9.140625" defaultRowHeight="16.5" customHeight="1"/>
  <cols>
    <col min="1" max="1" width="51.421875" style="3" customWidth="1"/>
    <col min="2" max="2" width="9.140625" style="3" customWidth="1"/>
    <col min="3" max="3" width="11.8515625" style="3" bestFit="1" customWidth="1"/>
    <col min="4" max="6" width="9.140625" style="3" customWidth="1"/>
    <col min="7" max="8" width="0.85546875" style="3" customWidth="1"/>
    <col min="9" max="9" width="45.140625" style="3" customWidth="1"/>
    <col min="10" max="11" width="0" style="3" hidden="1" customWidth="1"/>
    <col min="12" max="12" width="11.57421875" style="3" bestFit="1" customWidth="1"/>
    <col min="13" max="13" width="31.28125" style="3" customWidth="1"/>
    <col min="14" max="16384" width="9.140625" style="3" customWidth="1"/>
  </cols>
  <sheetData>
    <row r="1" spans="2:9" ht="16.5" customHeight="1">
      <c r="B1" s="15" t="s">
        <v>15</v>
      </c>
      <c r="C1" s="12">
        <v>600</v>
      </c>
      <c r="E1" s="15" t="s">
        <v>34</v>
      </c>
      <c r="F1" s="15" t="s">
        <v>31</v>
      </c>
      <c r="I1" s="15" t="s">
        <v>26</v>
      </c>
    </row>
    <row r="2" spans="2:9" ht="16.5" customHeight="1">
      <c r="B2" s="15" t="s">
        <v>1</v>
      </c>
      <c r="C2" s="12">
        <v>100</v>
      </c>
      <c r="E2" s="13" t="s">
        <v>22</v>
      </c>
      <c r="F2" s="12">
        <v>5</v>
      </c>
      <c r="I2" s="12">
        <v>0</v>
      </c>
    </row>
    <row r="3" spans="2:9" ht="16.5" customHeight="1">
      <c r="B3" s="15" t="s">
        <v>16</v>
      </c>
      <c r="C3" s="12">
        <v>10</v>
      </c>
      <c r="E3" s="13" t="s">
        <v>23</v>
      </c>
      <c r="F3" s="12">
        <v>10</v>
      </c>
      <c r="I3" s="12">
        <v>120</v>
      </c>
    </row>
    <row r="4" spans="2:9" ht="16.5" customHeight="1">
      <c r="B4" s="15" t="s">
        <v>17</v>
      </c>
      <c r="C4" s="12">
        <v>12</v>
      </c>
      <c r="E4" s="13" t="s">
        <v>24</v>
      </c>
      <c r="F4" s="12">
        <v>30</v>
      </c>
      <c r="I4" s="12">
        <v>200</v>
      </c>
    </row>
    <row r="5" spans="2:3" ht="16.5" customHeight="1">
      <c r="B5" s="15" t="s">
        <v>25</v>
      </c>
      <c r="C5" s="12">
        <v>0.75</v>
      </c>
    </row>
    <row r="6" spans="2:3" ht="16.5" customHeight="1">
      <c r="B6" s="4"/>
      <c r="C6" s="6"/>
    </row>
    <row r="7" spans="1:5" ht="16.5" customHeight="1">
      <c r="A7" s="15" t="s">
        <v>53</v>
      </c>
      <c r="B7" s="14">
        <v>50</v>
      </c>
      <c r="C7" s="14">
        <v>25</v>
      </c>
      <c r="D7" s="14">
        <v>10</v>
      </c>
      <c r="E7" s="14">
        <v>0</v>
      </c>
    </row>
    <row r="8" spans="1:5" ht="16.5" customHeight="1">
      <c r="A8" s="11" t="s">
        <v>62</v>
      </c>
      <c r="B8" s="13">
        <f>$C$3-(B21/$F$2)</f>
        <v>0</v>
      </c>
      <c r="C8" s="13">
        <f>$C$3-(C21/$F$2)</f>
        <v>5</v>
      </c>
      <c r="D8" s="13">
        <f>$C$3-(D21/$F$2)</f>
        <v>8</v>
      </c>
      <c r="E8" s="13">
        <f>$C$3-(E21/$F$2)</f>
        <v>10</v>
      </c>
    </row>
    <row r="9" spans="1:5" ht="16.5" customHeight="1">
      <c r="A9" s="11" t="s">
        <v>63</v>
      </c>
      <c r="B9" s="13">
        <f>$C$3-(B21*$C$5/$F$2)</f>
        <v>2.5</v>
      </c>
      <c r="C9" s="13">
        <f>$C$3-(C21*$C$5/$F$2)</f>
        <v>6.25</v>
      </c>
      <c r="D9" s="13">
        <f>$C$3-(D21*$C$5/$F$2)</f>
        <v>8.5</v>
      </c>
      <c r="E9" s="13">
        <f>$C$3-(E21*$C$5/$F$2)</f>
        <v>10</v>
      </c>
    </row>
    <row r="11" spans="1:12" ht="16.5" customHeight="1">
      <c r="A11" s="7" t="s">
        <v>50</v>
      </c>
      <c r="B11" s="4" t="s">
        <v>21</v>
      </c>
      <c r="C11" s="4" t="s">
        <v>36</v>
      </c>
      <c r="D11" s="4" t="s">
        <v>36</v>
      </c>
      <c r="E11" s="4" t="s">
        <v>36</v>
      </c>
      <c r="F11" s="4" t="s">
        <v>35</v>
      </c>
      <c r="G11" s="4"/>
      <c r="H11" s="4"/>
      <c r="I11" s="4" t="s">
        <v>30</v>
      </c>
      <c r="J11" s="4"/>
      <c r="K11" s="4" t="s">
        <v>26</v>
      </c>
      <c r="L11" s="10" t="s">
        <v>30</v>
      </c>
    </row>
    <row r="12" spans="1:12" ht="16.5" customHeight="1">
      <c r="A12" s="8" t="s">
        <v>32</v>
      </c>
      <c r="B12" s="3">
        <f>$C$3*$F$2</f>
        <v>50</v>
      </c>
      <c r="C12" s="6"/>
      <c r="D12" s="6"/>
      <c r="E12" s="6"/>
      <c r="F12" s="6"/>
      <c r="I12" s="5" t="s">
        <v>27</v>
      </c>
      <c r="K12" s="6">
        <f>$I$2</f>
        <v>0</v>
      </c>
      <c r="L12" s="3">
        <f>K12/$F$2</f>
        <v>0</v>
      </c>
    </row>
    <row r="13" spans="1:12" ht="16.5" customHeight="1">
      <c r="A13" s="8" t="s">
        <v>45</v>
      </c>
      <c r="B13" s="3">
        <f>$C$4*$F$3</f>
        <v>120</v>
      </c>
      <c r="F13" s="6"/>
      <c r="I13" s="5" t="s">
        <v>47</v>
      </c>
      <c r="K13" s="6">
        <f>$I$3</f>
        <v>120</v>
      </c>
      <c r="L13" s="3">
        <f>(K13)/$F$3</f>
        <v>12</v>
      </c>
    </row>
    <row r="14" spans="1:12" ht="16.5" customHeight="1">
      <c r="A14" s="8" t="s">
        <v>46</v>
      </c>
      <c r="B14" s="3">
        <f>$C$3*$F$4</f>
        <v>300</v>
      </c>
      <c r="I14" s="5" t="s">
        <v>39</v>
      </c>
      <c r="K14" s="6">
        <f>$I$4</f>
        <v>200</v>
      </c>
      <c r="L14" s="3">
        <f>K14/30</f>
        <v>6.666666666666667</v>
      </c>
    </row>
    <row r="15" spans="1:12" ht="16.5" customHeight="1">
      <c r="A15" s="7" t="s">
        <v>42</v>
      </c>
      <c r="B15" s="4" t="s">
        <v>21</v>
      </c>
      <c r="C15" s="4" t="s">
        <v>36</v>
      </c>
      <c r="D15" s="4" t="s">
        <v>36</v>
      </c>
      <c r="E15" s="4" t="s">
        <v>36</v>
      </c>
      <c r="F15" s="4" t="s">
        <v>35</v>
      </c>
      <c r="G15" s="4"/>
      <c r="H15" s="4"/>
      <c r="I15" s="4" t="s">
        <v>30</v>
      </c>
      <c r="J15" s="4"/>
      <c r="K15" s="4" t="s">
        <v>26</v>
      </c>
      <c r="L15" s="10" t="s">
        <v>30</v>
      </c>
    </row>
    <row r="16" spans="1:14" ht="16.5" customHeight="1">
      <c r="A16" s="8" t="s">
        <v>32</v>
      </c>
      <c r="B16" s="3">
        <f>$C$3*$F$2</f>
        <v>50</v>
      </c>
      <c r="C16" s="6">
        <v>25</v>
      </c>
      <c r="D16" s="6">
        <v>10</v>
      </c>
      <c r="E16" s="6">
        <v>0</v>
      </c>
      <c r="F16" s="6">
        <v>25</v>
      </c>
      <c r="I16" s="5" t="s">
        <v>27</v>
      </c>
      <c r="K16" s="6">
        <f>$I$2</f>
        <v>0</v>
      </c>
      <c r="L16" s="3">
        <f>K16/$F$2</f>
        <v>0</v>
      </c>
      <c r="M16" s="5" t="s">
        <v>39</v>
      </c>
      <c r="N16" s="3">
        <f>K18/30</f>
        <v>6.666666666666667</v>
      </c>
    </row>
    <row r="17" spans="1:14" ht="16.5" customHeight="1">
      <c r="A17" s="8" t="s">
        <v>33</v>
      </c>
      <c r="B17" s="3">
        <f>MIN($C$4*$F$3-B16,0.2*$C$1)</f>
        <v>70</v>
      </c>
      <c r="C17" s="3">
        <f>MIN($C$4*$F$3-C16,0.2*$C$1)</f>
        <v>95</v>
      </c>
      <c r="D17" s="3">
        <f>MIN($C$4*$F$3-D16,0.2*$C$1)</f>
        <v>110</v>
      </c>
      <c r="E17" s="3">
        <f>MIN($C$4*$F$3-E16,0.2*$C$1)</f>
        <v>120</v>
      </c>
      <c r="F17" s="6">
        <v>50</v>
      </c>
      <c r="I17" s="5" t="s">
        <v>37</v>
      </c>
      <c r="K17" s="6">
        <f>$I$3</f>
        <v>120</v>
      </c>
      <c r="L17" s="3">
        <f>(K16+K17)/$F$3</f>
        <v>12</v>
      </c>
      <c r="M17" s="5" t="s">
        <v>41</v>
      </c>
      <c r="N17" s="3">
        <f>(K18+K17+K16-$C$4*$F$3)/($F$4-$F$3)</f>
        <v>10</v>
      </c>
    </row>
    <row r="18" spans="1:14" ht="30.75" customHeight="1">
      <c r="A18" s="8" t="s">
        <v>49</v>
      </c>
      <c r="B18" s="3">
        <f>MIN($C$3*($F$4-$F$3)+$C$4*$F$3-B16-B17,$C$3*$F$4)</f>
        <v>200</v>
      </c>
      <c r="C18" s="3">
        <f>MIN($C$3*($F$4-$F$3)+$C$4*$F$3-C16-C17,$C$3*$F$4)</f>
        <v>200</v>
      </c>
      <c r="D18" s="3">
        <f>MIN($C$3*($F$4-$F$3)+$C$4*$F$3-D16-D17,$C$3*$F$4)</f>
        <v>200</v>
      </c>
      <c r="E18" s="3">
        <f>MIN($C$3*($F$4-$F$3)+$C$4*$F$3-E16-E17,$C$3*$F$4)</f>
        <v>200</v>
      </c>
      <c r="F18" s="3">
        <f>MIN($C$3*($F$4-$F$3)+$C$4*$F$3-F16-F17,$C$3*$F$4)</f>
        <v>245</v>
      </c>
      <c r="I18" s="5" t="s">
        <v>38</v>
      </c>
      <c r="K18" s="6">
        <f>$I$4</f>
        <v>200</v>
      </c>
      <c r="L18" s="3">
        <f>MAX(K18/30,(K18+K17+K16-($C$4*$F$3))/($F$4-$F$3))</f>
        <v>10</v>
      </c>
      <c r="M18" s="5" t="s">
        <v>40</v>
      </c>
      <c r="N18" s="3">
        <f>(K16+K17+K18)/30</f>
        <v>10.666666666666666</v>
      </c>
    </row>
    <row r="19" spans="1:13" ht="30.75" customHeight="1">
      <c r="A19" s="8"/>
      <c r="I19" s="5" t="s">
        <v>61</v>
      </c>
      <c r="K19" s="6"/>
      <c r="M19" s="5"/>
    </row>
    <row r="20" spans="1:12" ht="16.5" customHeight="1">
      <c r="A20" s="7" t="s">
        <v>51</v>
      </c>
      <c r="B20" s="4" t="s">
        <v>21</v>
      </c>
      <c r="C20" s="4" t="s">
        <v>36</v>
      </c>
      <c r="D20" s="4" t="s">
        <v>36</v>
      </c>
      <c r="E20" s="4" t="s">
        <v>36</v>
      </c>
      <c r="F20" s="4" t="s">
        <v>35</v>
      </c>
      <c r="G20" s="4"/>
      <c r="H20" s="4"/>
      <c r="I20" s="4" t="s">
        <v>30</v>
      </c>
      <c r="J20" s="4"/>
      <c r="K20" s="4" t="s">
        <v>26</v>
      </c>
      <c r="L20" s="10" t="s">
        <v>30</v>
      </c>
    </row>
    <row r="21" spans="1:12" ht="16.5" customHeight="1">
      <c r="A21" s="8" t="s">
        <v>18</v>
      </c>
      <c r="B21" s="3">
        <f>$C$3*$F$2</f>
        <v>50</v>
      </c>
      <c r="C21" s="6">
        <v>25</v>
      </c>
      <c r="D21" s="6">
        <v>10</v>
      </c>
      <c r="E21" s="6">
        <v>0</v>
      </c>
      <c r="F21" s="6">
        <v>25</v>
      </c>
      <c r="I21" s="5" t="s">
        <v>27</v>
      </c>
      <c r="K21" s="6">
        <f>$I$2</f>
        <v>0</v>
      </c>
      <c r="L21" s="3">
        <f>K21/$F$2</f>
        <v>0</v>
      </c>
    </row>
    <row r="22" spans="1:12" ht="16.5" customHeight="1">
      <c r="A22" s="8" t="s">
        <v>19</v>
      </c>
      <c r="B22" s="3">
        <f>MIN(($C$4-B21/$F$2)*$F$3,0.2*$C$1)</f>
        <v>20</v>
      </c>
      <c r="C22" s="3">
        <f>MIN(($C$4-C21/$F$2)*$F$3,0.2*$C$1)</f>
        <v>70</v>
      </c>
      <c r="D22" s="3">
        <f>MIN(($C$4-D21/$F$2)*$F$3,0.2*$C$1)</f>
        <v>100</v>
      </c>
      <c r="E22" s="3">
        <f>MIN(($C$4-E21/$F$2)*$F$3,0.2*$C$1)</f>
        <v>120</v>
      </c>
      <c r="F22" s="6">
        <v>50</v>
      </c>
      <c r="I22" s="5" t="s">
        <v>28</v>
      </c>
      <c r="K22" s="6">
        <f>$I$3</f>
        <v>120</v>
      </c>
      <c r="L22" s="3">
        <f>K22/$F$3+K21/$F$2</f>
        <v>12</v>
      </c>
    </row>
    <row r="23" spans="1:12" ht="16.5" customHeight="1">
      <c r="A23" s="8" t="s">
        <v>20</v>
      </c>
      <c r="B23" s="3">
        <f>($C$3-B21/$F$2)*($F$4-$F$3)</f>
        <v>0</v>
      </c>
      <c r="C23" s="3">
        <f>($C$3-C21/$F$2)*($F$4-$F$3)</f>
        <v>100</v>
      </c>
      <c r="D23" s="3">
        <f>($C$3-D21/$F$2)*($F$4-$F$3)</f>
        <v>160</v>
      </c>
      <c r="E23" s="3">
        <f>($C$3-E21/$F$2)*($F$4-$F$3)</f>
        <v>200</v>
      </c>
      <c r="F23" s="3">
        <f>($C$3-F21/$F$2)*($F$4-$F$3)</f>
        <v>100</v>
      </c>
      <c r="I23" s="5" t="s">
        <v>29</v>
      </c>
      <c r="K23" s="6">
        <f>$I$4</f>
        <v>200</v>
      </c>
      <c r="L23" s="3">
        <f>K23/($F$4-$F$3)+K21/$F$2</f>
        <v>10</v>
      </c>
    </row>
    <row r="24" spans="1:12" ht="16.5" customHeight="1">
      <c r="A24" s="7" t="s">
        <v>52</v>
      </c>
      <c r="B24" s="4" t="s">
        <v>21</v>
      </c>
      <c r="C24" s="4" t="s">
        <v>36</v>
      </c>
      <c r="D24" s="4" t="s">
        <v>36</v>
      </c>
      <c r="E24" s="4" t="s">
        <v>36</v>
      </c>
      <c r="F24" s="4" t="s">
        <v>35</v>
      </c>
      <c r="G24" s="4"/>
      <c r="H24" s="4"/>
      <c r="I24" s="4" t="s">
        <v>30</v>
      </c>
      <c r="J24" s="4"/>
      <c r="K24" s="4" t="s">
        <v>26</v>
      </c>
      <c r="L24" s="10" t="s">
        <v>30</v>
      </c>
    </row>
    <row r="25" spans="1:12" ht="16.5" customHeight="1">
      <c r="A25" s="9" t="s">
        <v>48</v>
      </c>
      <c r="B25" s="3">
        <f>$C$3*$F$2</f>
        <v>50</v>
      </c>
      <c r="C25" s="6">
        <v>25</v>
      </c>
      <c r="D25" s="6">
        <v>10</v>
      </c>
      <c r="E25" s="6">
        <v>0</v>
      </c>
      <c r="F25" s="6">
        <v>25</v>
      </c>
      <c r="I25" s="5" t="s">
        <v>27</v>
      </c>
      <c r="K25" s="6">
        <f>$I$2</f>
        <v>0</v>
      </c>
      <c r="L25" s="3">
        <f>K25/$F$2</f>
        <v>0</v>
      </c>
    </row>
    <row r="26" spans="1:12" ht="16.5" customHeight="1">
      <c r="A26" s="8"/>
      <c r="B26" s="3">
        <v>0</v>
      </c>
      <c r="C26" s="3">
        <v>50</v>
      </c>
      <c r="D26" s="3">
        <v>80</v>
      </c>
      <c r="E26" s="3">
        <v>100</v>
      </c>
      <c r="F26" s="6">
        <v>25</v>
      </c>
      <c r="I26" s="5" t="s">
        <v>43</v>
      </c>
      <c r="K26" s="6">
        <f>$I$3</f>
        <v>120</v>
      </c>
      <c r="L26" s="3">
        <f>K25/$F$2+K26/$F$3</f>
        <v>12</v>
      </c>
    </row>
    <row r="27" spans="1:12" ht="16.5" customHeight="1">
      <c r="A27" s="8"/>
      <c r="B27" s="3">
        <v>0</v>
      </c>
      <c r="C27" s="3">
        <v>0</v>
      </c>
      <c r="D27" s="3">
        <v>0</v>
      </c>
      <c r="E27" s="3">
        <v>0</v>
      </c>
      <c r="F27" s="3">
        <v>75</v>
      </c>
      <c r="I27" s="5" t="s">
        <v>44</v>
      </c>
      <c r="K27" s="6">
        <f>$I$4</f>
        <v>200</v>
      </c>
      <c r="L27" s="3">
        <f>K27/$F$4+L26</f>
        <v>18.666666666666668</v>
      </c>
    </row>
    <row r="37" ht="16.5" customHeight="1">
      <c r="G37" s="3">
        <v>600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2" max="2" width="8.421875" style="0" customWidth="1"/>
    <col min="3" max="3" width="9.140625" style="19" customWidth="1"/>
    <col min="4" max="4" width="0" style="19" hidden="1" customWidth="1"/>
    <col min="5" max="11" width="6.57421875" style="0" customWidth="1"/>
  </cols>
  <sheetData>
    <row r="1" ht="15">
      <c r="A1" t="s">
        <v>58</v>
      </c>
    </row>
    <row r="2" spans="1:11" s="20" customFormat="1" ht="56.25" customHeight="1">
      <c r="A2" s="20" t="s">
        <v>7</v>
      </c>
      <c r="B2" s="20" t="s">
        <v>55</v>
      </c>
      <c r="C2" s="21" t="s">
        <v>8</v>
      </c>
      <c r="D2" s="21" t="s">
        <v>57</v>
      </c>
      <c r="E2" s="20" t="s">
        <v>9</v>
      </c>
      <c r="F2" s="20" t="s">
        <v>54</v>
      </c>
      <c r="G2" s="20" t="s">
        <v>14</v>
      </c>
      <c r="H2" s="20" t="s">
        <v>12</v>
      </c>
      <c r="I2" s="20" t="s">
        <v>0</v>
      </c>
      <c r="J2" s="20" t="s">
        <v>10</v>
      </c>
      <c r="K2" s="20" t="s">
        <v>1</v>
      </c>
    </row>
    <row r="3" spans="1:6" ht="15">
      <c r="A3" t="s">
        <v>0</v>
      </c>
      <c r="B3">
        <v>600</v>
      </c>
      <c r="E3" t="s">
        <v>25</v>
      </c>
      <c r="F3">
        <v>1</v>
      </c>
    </row>
    <row r="4" spans="1:2" ht="15">
      <c r="A4" t="s">
        <v>1</v>
      </c>
      <c r="B4">
        <v>100</v>
      </c>
    </row>
    <row r="5" spans="1:2" ht="15">
      <c r="A5" t="s">
        <v>2</v>
      </c>
      <c r="B5">
        <v>10</v>
      </c>
    </row>
    <row r="7" ht="15">
      <c r="A7" t="s">
        <v>3</v>
      </c>
    </row>
    <row r="8" spans="1:2" ht="15">
      <c r="A8" t="s">
        <v>4</v>
      </c>
      <c r="B8">
        <v>50</v>
      </c>
    </row>
    <row r="9" spans="1:2" ht="15">
      <c r="A9" t="s">
        <v>5</v>
      </c>
      <c r="B9">
        <v>50</v>
      </c>
    </row>
    <row r="10" spans="1:2" ht="15">
      <c r="A10" t="s">
        <v>6</v>
      </c>
      <c r="B10">
        <f>B5-B8*F$3/5</f>
        <v>0</v>
      </c>
    </row>
    <row r="12" spans="1:11" ht="15">
      <c r="A12" t="s">
        <v>7</v>
      </c>
      <c r="B12" t="s">
        <v>55</v>
      </c>
      <c r="C12" s="19" t="s">
        <v>8</v>
      </c>
      <c r="D12" s="19" t="s">
        <v>57</v>
      </c>
      <c r="E12" t="s">
        <v>9</v>
      </c>
      <c r="F12" t="s">
        <v>54</v>
      </c>
      <c r="G12" t="s">
        <v>14</v>
      </c>
      <c r="H12" t="s">
        <v>12</v>
      </c>
      <c r="I12" t="s">
        <v>0</v>
      </c>
      <c r="J12" t="s">
        <v>10</v>
      </c>
      <c r="K12" t="s">
        <v>1</v>
      </c>
    </row>
    <row r="13" spans="1:11" ht="15">
      <c r="A13" s="2">
        <v>0</v>
      </c>
      <c r="B13">
        <v>0</v>
      </c>
      <c r="C13" s="18">
        <v>400</v>
      </c>
      <c r="D13" s="18">
        <v>0</v>
      </c>
      <c r="E13">
        <f>C13</f>
        <v>400</v>
      </c>
      <c r="F13">
        <f>E13+B13</f>
        <v>400</v>
      </c>
      <c r="G13">
        <v>0</v>
      </c>
      <c r="H13">
        <f>MIN(F13+$B$10*5,J13)</f>
        <v>400</v>
      </c>
      <c r="I13">
        <f>B$3</f>
        <v>600</v>
      </c>
      <c r="J13">
        <f>I13-B$8-B$9+G13</f>
        <v>500</v>
      </c>
      <c r="K13">
        <f>B$4</f>
        <v>100</v>
      </c>
    </row>
    <row r="14" spans="1:11" ht="15">
      <c r="A14" s="1">
        <v>0.00034722222222222224</v>
      </c>
      <c r="B14">
        <v>5</v>
      </c>
      <c r="C14" s="19">
        <v>400</v>
      </c>
      <c r="D14" s="18">
        <v>0</v>
      </c>
      <c r="E14">
        <f>E13+D14/8</f>
        <v>400</v>
      </c>
      <c r="F14">
        <f>E14+B14</f>
        <v>405</v>
      </c>
      <c r="G14">
        <v>0</v>
      </c>
      <c r="H14">
        <f aca="true" t="shared" si="0" ref="H14:H53">MIN(F14+$B$10*5,J14)</f>
        <v>405</v>
      </c>
      <c r="I14">
        <f aca="true" t="shared" si="1" ref="I14:I53">B$3</f>
        <v>600</v>
      </c>
      <c r="J14">
        <f aca="true" t="shared" si="2" ref="J14:J53">I14-B$8-B$9+G14</f>
        <v>500</v>
      </c>
      <c r="K14">
        <f aca="true" t="shared" si="3" ref="K14:K53">B$4</f>
        <v>100</v>
      </c>
    </row>
    <row r="15" spans="1:11" ht="15">
      <c r="A15" s="1">
        <v>0.000694444444444444</v>
      </c>
      <c r="B15">
        <v>10</v>
      </c>
      <c r="C15" s="19">
        <v>400</v>
      </c>
      <c r="D15" s="18">
        <v>0</v>
      </c>
      <c r="E15">
        <f aca="true" t="shared" si="4" ref="E15:E21">E14+D15/8</f>
        <v>400</v>
      </c>
      <c r="F15">
        <f aca="true" t="shared" si="5" ref="F15:F43">E15+B15</f>
        <v>410</v>
      </c>
      <c r="G15">
        <v>0</v>
      </c>
      <c r="H15">
        <f t="shared" si="0"/>
        <v>410</v>
      </c>
      <c r="I15">
        <f t="shared" si="1"/>
        <v>600</v>
      </c>
      <c r="J15">
        <f t="shared" si="2"/>
        <v>500</v>
      </c>
      <c r="K15">
        <f t="shared" si="3"/>
        <v>100</v>
      </c>
    </row>
    <row r="16" spans="1:11" ht="15">
      <c r="A16" s="1">
        <v>0.00104166666666667</v>
      </c>
      <c r="B16">
        <v>15</v>
      </c>
      <c r="C16" s="19">
        <v>400</v>
      </c>
      <c r="D16" s="18">
        <v>0</v>
      </c>
      <c r="E16">
        <f t="shared" si="4"/>
        <v>400</v>
      </c>
      <c r="F16">
        <f t="shared" si="5"/>
        <v>415</v>
      </c>
      <c r="G16">
        <v>0</v>
      </c>
      <c r="H16">
        <f t="shared" si="0"/>
        <v>415</v>
      </c>
      <c r="I16">
        <f t="shared" si="1"/>
        <v>600</v>
      </c>
      <c r="J16">
        <f t="shared" si="2"/>
        <v>500</v>
      </c>
      <c r="K16">
        <f t="shared" si="3"/>
        <v>100</v>
      </c>
    </row>
    <row r="17" spans="1:11" ht="15">
      <c r="A17" s="1">
        <v>0.00138888888888889</v>
      </c>
      <c r="B17">
        <v>20</v>
      </c>
      <c r="C17" s="19">
        <v>400</v>
      </c>
      <c r="D17" s="18">
        <v>0</v>
      </c>
      <c r="E17">
        <f t="shared" si="4"/>
        <v>400</v>
      </c>
      <c r="F17">
        <f t="shared" si="5"/>
        <v>420</v>
      </c>
      <c r="G17">
        <v>0</v>
      </c>
      <c r="H17">
        <f t="shared" si="0"/>
        <v>420</v>
      </c>
      <c r="I17">
        <f t="shared" si="1"/>
        <v>600</v>
      </c>
      <c r="J17">
        <f t="shared" si="2"/>
        <v>500</v>
      </c>
      <c r="K17">
        <f t="shared" si="3"/>
        <v>100</v>
      </c>
    </row>
    <row r="18" spans="1:11" ht="15">
      <c r="A18" s="1">
        <v>0.00173611111111111</v>
      </c>
      <c r="B18">
        <v>25</v>
      </c>
      <c r="C18" s="19">
        <v>400</v>
      </c>
      <c r="D18" s="18">
        <v>0</v>
      </c>
      <c r="E18">
        <f t="shared" si="4"/>
        <v>400</v>
      </c>
      <c r="F18">
        <f t="shared" si="5"/>
        <v>425</v>
      </c>
      <c r="G18">
        <v>0</v>
      </c>
      <c r="H18">
        <f t="shared" si="0"/>
        <v>425</v>
      </c>
      <c r="I18">
        <f t="shared" si="1"/>
        <v>600</v>
      </c>
      <c r="J18">
        <f t="shared" si="2"/>
        <v>500</v>
      </c>
      <c r="K18">
        <f t="shared" si="3"/>
        <v>100</v>
      </c>
    </row>
    <row r="19" spans="1:11" ht="15">
      <c r="A19" s="1">
        <v>0.00208333333333333</v>
      </c>
      <c r="B19">
        <v>30</v>
      </c>
      <c r="C19" s="19">
        <v>400</v>
      </c>
      <c r="D19" s="18">
        <v>0</v>
      </c>
      <c r="E19">
        <f t="shared" si="4"/>
        <v>400</v>
      </c>
      <c r="F19">
        <f t="shared" si="5"/>
        <v>430</v>
      </c>
      <c r="G19">
        <v>0</v>
      </c>
      <c r="H19">
        <f t="shared" si="0"/>
        <v>430</v>
      </c>
      <c r="I19">
        <f t="shared" si="1"/>
        <v>600</v>
      </c>
      <c r="J19">
        <f t="shared" si="2"/>
        <v>500</v>
      </c>
      <c r="K19">
        <f t="shared" si="3"/>
        <v>100</v>
      </c>
    </row>
    <row r="20" spans="1:11" ht="15">
      <c r="A20" s="1">
        <v>0.00243055555555556</v>
      </c>
      <c r="B20">
        <v>35</v>
      </c>
      <c r="C20" s="19">
        <v>400</v>
      </c>
      <c r="D20" s="18">
        <v>0</v>
      </c>
      <c r="E20">
        <f t="shared" si="4"/>
        <v>400</v>
      </c>
      <c r="F20">
        <f t="shared" si="5"/>
        <v>435</v>
      </c>
      <c r="G20">
        <v>0</v>
      </c>
      <c r="H20">
        <f t="shared" si="0"/>
        <v>435</v>
      </c>
      <c r="I20">
        <f t="shared" si="1"/>
        <v>600</v>
      </c>
      <c r="J20">
        <f t="shared" si="2"/>
        <v>500</v>
      </c>
      <c r="K20">
        <f t="shared" si="3"/>
        <v>100</v>
      </c>
    </row>
    <row r="21" spans="1:11" ht="15">
      <c r="A21" s="1">
        <v>0.00277777777777778</v>
      </c>
      <c r="B21">
        <v>40</v>
      </c>
      <c r="C21" s="19">
        <v>400</v>
      </c>
      <c r="D21" s="18">
        <v>0</v>
      </c>
      <c r="E21">
        <f t="shared" si="4"/>
        <v>400</v>
      </c>
      <c r="F21">
        <f t="shared" si="5"/>
        <v>440</v>
      </c>
      <c r="G21">
        <v>0</v>
      </c>
      <c r="H21">
        <f t="shared" si="0"/>
        <v>440</v>
      </c>
      <c r="I21">
        <f t="shared" si="1"/>
        <v>600</v>
      </c>
      <c r="J21">
        <f t="shared" si="2"/>
        <v>500</v>
      </c>
      <c r="K21">
        <f t="shared" si="3"/>
        <v>100</v>
      </c>
    </row>
    <row r="22" spans="1:11" ht="15">
      <c r="A22" s="1">
        <v>0.003125</v>
      </c>
      <c r="B22">
        <v>45</v>
      </c>
      <c r="C22" s="19">
        <v>400</v>
      </c>
      <c r="D22" s="18">
        <v>0</v>
      </c>
      <c r="E22">
        <f>E21</f>
        <v>400</v>
      </c>
      <c r="F22">
        <f t="shared" si="5"/>
        <v>445</v>
      </c>
      <c r="G22">
        <v>0</v>
      </c>
      <c r="H22">
        <f t="shared" si="0"/>
        <v>445</v>
      </c>
      <c r="I22">
        <f t="shared" si="1"/>
        <v>600</v>
      </c>
      <c r="J22">
        <f t="shared" si="2"/>
        <v>500</v>
      </c>
      <c r="K22">
        <f t="shared" si="3"/>
        <v>100</v>
      </c>
    </row>
    <row r="23" spans="1:11" ht="15">
      <c r="A23" s="2">
        <v>0.00347222222222222</v>
      </c>
      <c r="B23">
        <v>50</v>
      </c>
      <c r="C23" s="19">
        <f>MIN(F23+B$10*5,H23)</f>
        <v>450</v>
      </c>
      <c r="D23" s="18">
        <f>C23-C22</f>
        <v>50</v>
      </c>
      <c r="E23">
        <f>E22</f>
        <v>400</v>
      </c>
      <c r="F23" s="17">
        <f t="shared" si="5"/>
        <v>450</v>
      </c>
      <c r="G23">
        <v>50</v>
      </c>
      <c r="H23">
        <f t="shared" si="0"/>
        <v>450</v>
      </c>
      <c r="I23">
        <f t="shared" si="1"/>
        <v>600</v>
      </c>
      <c r="J23">
        <f t="shared" si="2"/>
        <v>550</v>
      </c>
      <c r="K23">
        <f t="shared" si="3"/>
        <v>100</v>
      </c>
    </row>
    <row r="24" spans="1:11" ht="15">
      <c r="A24" s="1">
        <v>0.00381944444444444</v>
      </c>
      <c r="B24">
        <v>50</v>
      </c>
      <c r="C24" s="19">
        <f>C23</f>
        <v>450</v>
      </c>
      <c r="D24" s="19">
        <f>D23</f>
        <v>50</v>
      </c>
      <c r="E24">
        <f>E23+D24/8</f>
        <v>406.25</v>
      </c>
      <c r="F24">
        <f t="shared" si="5"/>
        <v>456.25</v>
      </c>
      <c r="G24">
        <v>50</v>
      </c>
      <c r="H24">
        <f t="shared" si="0"/>
        <v>456.25</v>
      </c>
      <c r="I24">
        <f t="shared" si="1"/>
        <v>600</v>
      </c>
      <c r="J24">
        <f t="shared" si="2"/>
        <v>550</v>
      </c>
      <c r="K24">
        <f t="shared" si="3"/>
        <v>100</v>
      </c>
    </row>
    <row r="25" spans="1:11" ht="15">
      <c r="A25" s="1">
        <v>0.00416666666666667</v>
      </c>
      <c r="B25">
        <v>50</v>
      </c>
      <c r="C25" s="19">
        <f aca="true" t="shared" si="6" ref="C25:C32">C24</f>
        <v>450</v>
      </c>
      <c r="D25" s="19">
        <f aca="true" t="shared" si="7" ref="D25:D32">D24</f>
        <v>50</v>
      </c>
      <c r="E25">
        <f aca="true" t="shared" si="8" ref="E25:E31">E24+D25/8</f>
        <v>412.5</v>
      </c>
      <c r="F25">
        <f t="shared" si="5"/>
        <v>462.5</v>
      </c>
      <c r="G25">
        <v>50</v>
      </c>
      <c r="H25">
        <f t="shared" si="0"/>
        <v>462.5</v>
      </c>
      <c r="I25">
        <f t="shared" si="1"/>
        <v>600</v>
      </c>
      <c r="J25">
        <f t="shared" si="2"/>
        <v>550</v>
      </c>
      <c r="K25">
        <f t="shared" si="3"/>
        <v>100</v>
      </c>
    </row>
    <row r="26" spans="1:11" ht="15">
      <c r="A26" s="1">
        <v>0.00451388888888889</v>
      </c>
      <c r="B26">
        <v>50</v>
      </c>
      <c r="C26" s="19">
        <f t="shared" si="6"/>
        <v>450</v>
      </c>
      <c r="D26" s="19">
        <f t="shared" si="7"/>
        <v>50</v>
      </c>
      <c r="E26">
        <f t="shared" si="8"/>
        <v>418.75</v>
      </c>
      <c r="F26">
        <f t="shared" si="5"/>
        <v>468.75</v>
      </c>
      <c r="G26">
        <v>50</v>
      </c>
      <c r="H26">
        <f t="shared" si="0"/>
        <v>468.75</v>
      </c>
      <c r="I26">
        <f t="shared" si="1"/>
        <v>600</v>
      </c>
      <c r="J26">
        <f t="shared" si="2"/>
        <v>550</v>
      </c>
      <c r="K26">
        <f t="shared" si="3"/>
        <v>100</v>
      </c>
    </row>
    <row r="27" spans="1:11" ht="15">
      <c r="A27" s="1">
        <v>0.00486111111111111</v>
      </c>
      <c r="B27">
        <v>50</v>
      </c>
      <c r="C27" s="19">
        <f t="shared" si="6"/>
        <v>450</v>
      </c>
      <c r="D27" s="19">
        <f t="shared" si="7"/>
        <v>50</v>
      </c>
      <c r="E27">
        <f t="shared" si="8"/>
        <v>425</v>
      </c>
      <c r="F27">
        <f t="shared" si="5"/>
        <v>475</v>
      </c>
      <c r="G27">
        <v>50</v>
      </c>
      <c r="H27">
        <f t="shared" si="0"/>
        <v>475</v>
      </c>
      <c r="I27">
        <f t="shared" si="1"/>
        <v>600</v>
      </c>
      <c r="J27">
        <f t="shared" si="2"/>
        <v>550</v>
      </c>
      <c r="K27">
        <f t="shared" si="3"/>
        <v>100</v>
      </c>
    </row>
    <row r="28" spans="1:11" ht="15">
      <c r="A28" s="1">
        <v>0.00520833333333333</v>
      </c>
      <c r="B28">
        <v>50</v>
      </c>
      <c r="C28" s="19">
        <f t="shared" si="6"/>
        <v>450</v>
      </c>
      <c r="D28" s="19">
        <f t="shared" si="7"/>
        <v>50</v>
      </c>
      <c r="E28">
        <f t="shared" si="8"/>
        <v>431.25</v>
      </c>
      <c r="F28">
        <f t="shared" si="5"/>
        <v>481.25</v>
      </c>
      <c r="G28">
        <v>50</v>
      </c>
      <c r="H28">
        <f t="shared" si="0"/>
        <v>481.25</v>
      </c>
      <c r="I28">
        <f t="shared" si="1"/>
        <v>600</v>
      </c>
      <c r="J28">
        <f t="shared" si="2"/>
        <v>550</v>
      </c>
      <c r="K28">
        <f t="shared" si="3"/>
        <v>100</v>
      </c>
    </row>
    <row r="29" spans="1:11" ht="15">
      <c r="A29" s="1">
        <v>0.00555555555555556</v>
      </c>
      <c r="B29">
        <v>50</v>
      </c>
      <c r="C29" s="19">
        <f t="shared" si="6"/>
        <v>450</v>
      </c>
      <c r="D29" s="19">
        <f t="shared" si="7"/>
        <v>50</v>
      </c>
      <c r="E29">
        <f t="shared" si="8"/>
        <v>437.5</v>
      </c>
      <c r="F29">
        <f t="shared" si="5"/>
        <v>487.5</v>
      </c>
      <c r="G29">
        <v>50</v>
      </c>
      <c r="H29">
        <f t="shared" si="0"/>
        <v>487.5</v>
      </c>
      <c r="I29">
        <f t="shared" si="1"/>
        <v>600</v>
      </c>
      <c r="J29">
        <f t="shared" si="2"/>
        <v>550</v>
      </c>
      <c r="K29">
        <f t="shared" si="3"/>
        <v>100</v>
      </c>
    </row>
    <row r="30" spans="1:11" ht="15">
      <c r="A30" s="1">
        <v>0.00590277777777778</v>
      </c>
      <c r="B30">
        <v>50</v>
      </c>
      <c r="C30" s="19">
        <f t="shared" si="6"/>
        <v>450</v>
      </c>
      <c r="D30" s="19">
        <f t="shared" si="7"/>
        <v>50</v>
      </c>
      <c r="E30">
        <f t="shared" si="8"/>
        <v>443.75</v>
      </c>
      <c r="F30">
        <f t="shared" si="5"/>
        <v>493.75</v>
      </c>
      <c r="G30">
        <v>50</v>
      </c>
      <c r="H30">
        <f t="shared" si="0"/>
        <v>493.75</v>
      </c>
      <c r="I30">
        <f t="shared" si="1"/>
        <v>600</v>
      </c>
      <c r="J30">
        <f t="shared" si="2"/>
        <v>550</v>
      </c>
      <c r="K30">
        <f t="shared" si="3"/>
        <v>100</v>
      </c>
    </row>
    <row r="31" spans="1:11" ht="15">
      <c r="A31" s="1">
        <v>0.00625</v>
      </c>
      <c r="B31">
        <v>50</v>
      </c>
      <c r="C31" s="19">
        <f t="shared" si="6"/>
        <v>450</v>
      </c>
      <c r="D31" s="19">
        <f t="shared" si="7"/>
        <v>50</v>
      </c>
      <c r="E31">
        <f t="shared" si="8"/>
        <v>450</v>
      </c>
      <c r="F31">
        <f t="shared" si="5"/>
        <v>500</v>
      </c>
      <c r="G31">
        <v>50</v>
      </c>
      <c r="H31">
        <f t="shared" si="0"/>
        <v>500</v>
      </c>
      <c r="I31">
        <f t="shared" si="1"/>
        <v>600</v>
      </c>
      <c r="J31">
        <f t="shared" si="2"/>
        <v>550</v>
      </c>
      <c r="K31">
        <f t="shared" si="3"/>
        <v>100</v>
      </c>
    </row>
    <row r="32" spans="1:11" ht="15">
      <c r="A32" s="1">
        <v>0.00659722222222222</v>
      </c>
      <c r="B32">
        <v>50</v>
      </c>
      <c r="C32" s="19">
        <f t="shared" si="6"/>
        <v>450</v>
      </c>
      <c r="D32" s="19">
        <f t="shared" si="7"/>
        <v>50</v>
      </c>
      <c r="E32">
        <f>E31</f>
        <v>450</v>
      </c>
      <c r="F32">
        <f t="shared" si="5"/>
        <v>500</v>
      </c>
      <c r="G32">
        <v>50</v>
      </c>
      <c r="H32">
        <f t="shared" si="0"/>
        <v>500</v>
      </c>
      <c r="I32">
        <f t="shared" si="1"/>
        <v>600</v>
      </c>
      <c r="J32">
        <f t="shared" si="2"/>
        <v>550</v>
      </c>
      <c r="K32">
        <f t="shared" si="3"/>
        <v>100</v>
      </c>
    </row>
    <row r="33" spans="1:11" ht="15">
      <c r="A33" s="2">
        <v>0.00694444444444444</v>
      </c>
      <c r="B33">
        <v>50</v>
      </c>
      <c r="C33" s="19">
        <f>MIN(F33+B$10*5,H33)</f>
        <v>500</v>
      </c>
      <c r="D33" s="18">
        <f>C33-C32</f>
        <v>50</v>
      </c>
      <c r="E33">
        <f>E32</f>
        <v>450</v>
      </c>
      <c r="F33">
        <f t="shared" si="5"/>
        <v>500</v>
      </c>
      <c r="G33">
        <v>50</v>
      </c>
      <c r="H33">
        <f t="shared" si="0"/>
        <v>500</v>
      </c>
      <c r="I33">
        <f t="shared" si="1"/>
        <v>600</v>
      </c>
      <c r="J33">
        <f t="shared" si="2"/>
        <v>550</v>
      </c>
      <c r="K33">
        <f t="shared" si="3"/>
        <v>100</v>
      </c>
    </row>
    <row r="34" spans="1:11" ht="15">
      <c r="A34" s="1">
        <v>0.00729166666666666</v>
      </c>
      <c r="B34">
        <v>50</v>
      </c>
      <c r="C34" s="19">
        <f>C33</f>
        <v>500</v>
      </c>
      <c r="D34" s="19">
        <f>D33</f>
        <v>50</v>
      </c>
      <c r="E34">
        <f>E33+D34/8</f>
        <v>456.25</v>
      </c>
      <c r="F34">
        <f t="shared" si="5"/>
        <v>506.25</v>
      </c>
      <c r="G34">
        <v>50</v>
      </c>
      <c r="H34">
        <f t="shared" si="0"/>
        <v>506.25</v>
      </c>
      <c r="I34">
        <f t="shared" si="1"/>
        <v>600</v>
      </c>
      <c r="J34">
        <f t="shared" si="2"/>
        <v>550</v>
      </c>
      <c r="K34">
        <f t="shared" si="3"/>
        <v>100</v>
      </c>
    </row>
    <row r="35" spans="1:11" ht="15">
      <c r="A35" s="1">
        <v>0.00763888888888888</v>
      </c>
      <c r="B35">
        <v>50</v>
      </c>
      <c r="C35" s="19">
        <f aca="true" t="shared" si="9" ref="C35:C42">C34</f>
        <v>500</v>
      </c>
      <c r="D35" s="19">
        <f aca="true" t="shared" si="10" ref="D35:D42">D34</f>
        <v>50</v>
      </c>
      <c r="E35">
        <f aca="true" t="shared" si="11" ref="E35:E41">E34+D35/8</f>
        <v>462.5</v>
      </c>
      <c r="F35">
        <f t="shared" si="5"/>
        <v>512.5</v>
      </c>
      <c r="G35">
        <v>50</v>
      </c>
      <c r="H35">
        <f t="shared" si="0"/>
        <v>512.5</v>
      </c>
      <c r="I35">
        <f t="shared" si="1"/>
        <v>600</v>
      </c>
      <c r="J35">
        <f t="shared" si="2"/>
        <v>550</v>
      </c>
      <c r="K35">
        <f t="shared" si="3"/>
        <v>100</v>
      </c>
    </row>
    <row r="36" spans="1:11" ht="15">
      <c r="A36" s="1">
        <v>0.0079861111111111</v>
      </c>
      <c r="B36">
        <v>50</v>
      </c>
      <c r="C36" s="19">
        <f t="shared" si="9"/>
        <v>500</v>
      </c>
      <c r="D36" s="19">
        <f t="shared" si="10"/>
        <v>50</v>
      </c>
      <c r="E36">
        <f t="shared" si="11"/>
        <v>468.75</v>
      </c>
      <c r="F36">
        <f t="shared" si="5"/>
        <v>518.75</v>
      </c>
      <c r="G36">
        <v>50</v>
      </c>
      <c r="H36">
        <f t="shared" si="0"/>
        <v>518.75</v>
      </c>
      <c r="I36">
        <f t="shared" si="1"/>
        <v>600</v>
      </c>
      <c r="J36">
        <f t="shared" si="2"/>
        <v>550</v>
      </c>
      <c r="K36">
        <f t="shared" si="3"/>
        <v>100</v>
      </c>
    </row>
    <row r="37" spans="1:11" ht="15">
      <c r="A37" s="1">
        <v>0.00833333333333332</v>
      </c>
      <c r="B37">
        <v>50</v>
      </c>
      <c r="C37" s="19">
        <f t="shared" si="9"/>
        <v>500</v>
      </c>
      <c r="D37" s="19">
        <f t="shared" si="10"/>
        <v>50</v>
      </c>
      <c r="E37">
        <f t="shared" si="11"/>
        <v>475</v>
      </c>
      <c r="F37">
        <f t="shared" si="5"/>
        <v>525</v>
      </c>
      <c r="G37">
        <v>50</v>
      </c>
      <c r="H37">
        <f t="shared" si="0"/>
        <v>525</v>
      </c>
      <c r="I37">
        <f t="shared" si="1"/>
        <v>600</v>
      </c>
      <c r="J37">
        <f t="shared" si="2"/>
        <v>550</v>
      </c>
      <c r="K37">
        <f t="shared" si="3"/>
        <v>100</v>
      </c>
    </row>
    <row r="38" spans="1:16" ht="15">
      <c r="A38" s="1">
        <v>0.00868055555555554</v>
      </c>
      <c r="B38">
        <v>50</v>
      </c>
      <c r="C38" s="19">
        <f t="shared" si="9"/>
        <v>500</v>
      </c>
      <c r="D38" s="19">
        <f t="shared" si="10"/>
        <v>50</v>
      </c>
      <c r="E38">
        <f t="shared" si="11"/>
        <v>481.25</v>
      </c>
      <c r="F38">
        <f t="shared" si="5"/>
        <v>531.25</v>
      </c>
      <c r="G38">
        <v>50</v>
      </c>
      <c r="H38">
        <f t="shared" si="0"/>
        <v>531.25</v>
      </c>
      <c r="I38">
        <f t="shared" si="1"/>
        <v>600</v>
      </c>
      <c r="J38">
        <f t="shared" si="2"/>
        <v>550</v>
      </c>
      <c r="K38">
        <f t="shared" si="3"/>
        <v>100</v>
      </c>
      <c r="P38">
        <f>0.14*150/86</f>
        <v>0.24418604651162795</v>
      </c>
    </row>
    <row r="39" spans="1:11" ht="15">
      <c r="A39" s="1">
        <v>0.00902777777777776</v>
      </c>
      <c r="B39">
        <v>50</v>
      </c>
      <c r="C39" s="19">
        <f t="shared" si="9"/>
        <v>500</v>
      </c>
      <c r="D39" s="19">
        <f t="shared" si="10"/>
        <v>50</v>
      </c>
      <c r="E39">
        <f t="shared" si="11"/>
        <v>487.5</v>
      </c>
      <c r="F39">
        <f t="shared" si="5"/>
        <v>537.5</v>
      </c>
      <c r="G39">
        <v>50</v>
      </c>
      <c r="H39">
        <f t="shared" si="0"/>
        <v>537.5</v>
      </c>
      <c r="I39">
        <f t="shared" si="1"/>
        <v>600</v>
      </c>
      <c r="J39">
        <f t="shared" si="2"/>
        <v>550</v>
      </c>
      <c r="K39">
        <f t="shared" si="3"/>
        <v>100</v>
      </c>
    </row>
    <row r="40" spans="1:11" ht="15">
      <c r="A40" s="1">
        <v>0.00937499999999998</v>
      </c>
      <c r="B40">
        <v>50</v>
      </c>
      <c r="C40" s="19">
        <f t="shared" si="9"/>
        <v>500</v>
      </c>
      <c r="D40" s="19">
        <f t="shared" si="10"/>
        <v>50</v>
      </c>
      <c r="E40">
        <f t="shared" si="11"/>
        <v>493.75</v>
      </c>
      <c r="F40">
        <f t="shared" si="5"/>
        <v>543.75</v>
      </c>
      <c r="G40">
        <v>50</v>
      </c>
      <c r="H40">
        <f t="shared" si="0"/>
        <v>543.75</v>
      </c>
      <c r="I40">
        <f t="shared" si="1"/>
        <v>600</v>
      </c>
      <c r="J40">
        <f t="shared" si="2"/>
        <v>550</v>
      </c>
      <c r="K40">
        <f t="shared" si="3"/>
        <v>100</v>
      </c>
    </row>
    <row r="41" spans="1:11" ht="15">
      <c r="A41" s="1">
        <v>0.0097222222222222</v>
      </c>
      <c r="B41">
        <v>50</v>
      </c>
      <c r="C41" s="19">
        <f t="shared" si="9"/>
        <v>500</v>
      </c>
      <c r="D41" s="19">
        <f t="shared" si="10"/>
        <v>50</v>
      </c>
      <c r="E41">
        <f t="shared" si="11"/>
        <v>500</v>
      </c>
      <c r="F41" s="19">
        <f t="shared" si="5"/>
        <v>550</v>
      </c>
      <c r="G41">
        <v>50</v>
      </c>
      <c r="H41">
        <f t="shared" si="0"/>
        <v>550</v>
      </c>
      <c r="I41">
        <f t="shared" si="1"/>
        <v>600</v>
      </c>
      <c r="J41">
        <f t="shared" si="2"/>
        <v>550</v>
      </c>
      <c r="K41">
        <f t="shared" si="3"/>
        <v>100</v>
      </c>
    </row>
    <row r="42" spans="1:11" ht="15">
      <c r="A42" s="1">
        <v>0.0100694444444444</v>
      </c>
      <c r="B42">
        <v>50</v>
      </c>
      <c r="C42" s="19">
        <f t="shared" si="9"/>
        <v>500</v>
      </c>
      <c r="D42" s="19">
        <f t="shared" si="10"/>
        <v>50</v>
      </c>
      <c r="E42">
        <f>E41</f>
        <v>500</v>
      </c>
      <c r="F42">
        <f t="shared" si="5"/>
        <v>550</v>
      </c>
      <c r="G42">
        <v>50</v>
      </c>
      <c r="H42">
        <f t="shared" si="0"/>
        <v>550</v>
      </c>
      <c r="I42">
        <f t="shared" si="1"/>
        <v>600</v>
      </c>
      <c r="J42">
        <f t="shared" si="2"/>
        <v>550</v>
      </c>
      <c r="K42">
        <f t="shared" si="3"/>
        <v>100</v>
      </c>
    </row>
    <row r="43" spans="1:11" ht="15">
      <c r="A43" s="2">
        <v>0.0104166666666666</v>
      </c>
      <c r="B43">
        <v>50</v>
      </c>
      <c r="C43" s="19">
        <f>MIN(F43+B$10*5,H43)</f>
        <v>550</v>
      </c>
      <c r="D43" s="18">
        <f>C43-C42</f>
        <v>50</v>
      </c>
      <c r="E43">
        <f>E42</f>
        <v>500</v>
      </c>
      <c r="F43" s="17">
        <f t="shared" si="5"/>
        <v>550</v>
      </c>
      <c r="G43">
        <v>50</v>
      </c>
      <c r="H43">
        <f t="shared" si="0"/>
        <v>550</v>
      </c>
      <c r="I43">
        <f t="shared" si="1"/>
        <v>600</v>
      </c>
      <c r="J43">
        <f t="shared" si="2"/>
        <v>550</v>
      </c>
      <c r="K43">
        <f t="shared" si="3"/>
        <v>100</v>
      </c>
    </row>
    <row r="44" spans="1:11" ht="15">
      <c r="A44" s="1">
        <v>0.0107638888888889</v>
      </c>
      <c r="B44">
        <v>50</v>
      </c>
      <c r="C44" s="19">
        <f>C43</f>
        <v>550</v>
      </c>
      <c r="D44" s="19">
        <f>D43</f>
        <v>50</v>
      </c>
      <c r="E44">
        <f>E43+D44/8</f>
        <v>506.25</v>
      </c>
      <c r="F44">
        <f aca="true" t="shared" si="12" ref="F44:F53">E44+B44</f>
        <v>556.25</v>
      </c>
      <c r="G44">
        <v>50</v>
      </c>
      <c r="H44">
        <f t="shared" si="0"/>
        <v>550</v>
      </c>
      <c r="I44">
        <f t="shared" si="1"/>
        <v>600</v>
      </c>
      <c r="J44">
        <f t="shared" si="2"/>
        <v>550</v>
      </c>
      <c r="K44">
        <f t="shared" si="3"/>
        <v>100</v>
      </c>
    </row>
    <row r="45" spans="1:11" ht="15">
      <c r="A45" s="1">
        <v>0.0111111111111111</v>
      </c>
      <c r="B45">
        <v>45</v>
      </c>
      <c r="C45" s="19">
        <f aca="true" t="shared" si="13" ref="C45:C52">C44</f>
        <v>550</v>
      </c>
      <c r="D45" s="19">
        <f aca="true" t="shared" si="14" ref="D45:D52">D44</f>
        <v>50</v>
      </c>
      <c r="E45">
        <f aca="true" t="shared" si="15" ref="E45:E51">E44+D45/8</f>
        <v>512.5</v>
      </c>
      <c r="F45">
        <f t="shared" si="12"/>
        <v>557.5</v>
      </c>
      <c r="G45">
        <v>50</v>
      </c>
      <c r="H45">
        <f t="shared" si="0"/>
        <v>550</v>
      </c>
      <c r="I45">
        <f t="shared" si="1"/>
        <v>600</v>
      </c>
      <c r="J45">
        <f t="shared" si="2"/>
        <v>550</v>
      </c>
      <c r="K45">
        <f t="shared" si="3"/>
        <v>100</v>
      </c>
    </row>
    <row r="46" spans="1:11" ht="15">
      <c r="A46" s="16">
        <v>0.0114583333333333</v>
      </c>
      <c r="B46">
        <v>40</v>
      </c>
      <c r="C46" s="19">
        <f t="shared" si="13"/>
        <v>550</v>
      </c>
      <c r="D46" s="19">
        <f t="shared" si="14"/>
        <v>50</v>
      </c>
      <c r="E46">
        <f t="shared" si="15"/>
        <v>518.75</v>
      </c>
      <c r="F46">
        <f t="shared" si="12"/>
        <v>558.75</v>
      </c>
      <c r="G46">
        <v>50</v>
      </c>
      <c r="H46">
        <f t="shared" si="0"/>
        <v>550</v>
      </c>
      <c r="I46">
        <f t="shared" si="1"/>
        <v>600</v>
      </c>
      <c r="J46">
        <f t="shared" si="2"/>
        <v>550</v>
      </c>
      <c r="K46">
        <f t="shared" si="3"/>
        <v>100</v>
      </c>
    </row>
    <row r="47" spans="1:11" ht="15">
      <c r="A47" s="16">
        <v>0.0118055555555555</v>
      </c>
      <c r="B47">
        <v>35</v>
      </c>
      <c r="C47" s="19">
        <f t="shared" si="13"/>
        <v>550</v>
      </c>
      <c r="D47" s="19">
        <f t="shared" si="14"/>
        <v>50</v>
      </c>
      <c r="E47">
        <f t="shared" si="15"/>
        <v>525</v>
      </c>
      <c r="F47">
        <f t="shared" si="12"/>
        <v>560</v>
      </c>
      <c r="G47">
        <v>50</v>
      </c>
      <c r="H47">
        <f t="shared" si="0"/>
        <v>550</v>
      </c>
      <c r="I47">
        <f t="shared" si="1"/>
        <v>600</v>
      </c>
      <c r="J47">
        <f t="shared" si="2"/>
        <v>550</v>
      </c>
      <c r="K47">
        <f t="shared" si="3"/>
        <v>100</v>
      </c>
    </row>
    <row r="48" spans="1:11" ht="15">
      <c r="A48" s="16">
        <v>0.0121527777777777</v>
      </c>
      <c r="B48">
        <v>30</v>
      </c>
      <c r="C48" s="19">
        <f t="shared" si="13"/>
        <v>550</v>
      </c>
      <c r="D48" s="19">
        <f t="shared" si="14"/>
        <v>50</v>
      </c>
      <c r="E48">
        <f t="shared" si="15"/>
        <v>531.25</v>
      </c>
      <c r="F48">
        <f t="shared" si="12"/>
        <v>561.25</v>
      </c>
      <c r="G48">
        <v>50</v>
      </c>
      <c r="H48">
        <f t="shared" si="0"/>
        <v>550</v>
      </c>
      <c r="I48">
        <f t="shared" si="1"/>
        <v>600</v>
      </c>
      <c r="J48">
        <f t="shared" si="2"/>
        <v>550</v>
      </c>
      <c r="K48">
        <f t="shared" si="3"/>
        <v>100</v>
      </c>
    </row>
    <row r="49" spans="1:11" ht="15">
      <c r="A49" s="16">
        <v>0.0125</v>
      </c>
      <c r="B49">
        <v>25</v>
      </c>
      <c r="C49" s="19">
        <f t="shared" si="13"/>
        <v>550</v>
      </c>
      <c r="D49" s="19">
        <f t="shared" si="14"/>
        <v>50</v>
      </c>
      <c r="E49">
        <f t="shared" si="15"/>
        <v>537.5</v>
      </c>
      <c r="F49">
        <f t="shared" si="12"/>
        <v>562.5</v>
      </c>
      <c r="G49">
        <v>50</v>
      </c>
      <c r="H49">
        <f t="shared" si="0"/>
        <v>550</v>
      </c>
      <c r="I49">
        <f t="shared" si="1"/>
        <v>600</v>
      </c>
      <c r="J49">
        <f t="shared" si="2"/>
        <v>550</v>
      </c>
      <c r="K49">
        <f t="shared" si="3"/>
        <v>100</v>
      </c>
    </row>
    <row r="50" spans="1:11" ht="15">
      <c r="A50" s="16">
        <v>0.0128472222222222</v>
      </c>
      <c r="B50">
        <v>20</v>
      </c>
      <c r="C50" s="19">
        <f t="shared" si="13"/>
        <v>550</v>
      </c>
      <c r="D50" s="19">
        <f t="shared" si="14"/>
        <v>50</v>
      </c>
      <c r="E50">
        <f t="shared" si="15"/>
        <v>543.75</v>
      </c>
      <c r="F50">
        <f t="shared" si="12"/>
        <v>563.75</v>
      </c>
      <c r="G50">
        <v>50</v>
      </c>
      <c r="H50">
        <f t="shared" si="0"/>
        <v>550</v>
      </c>
      <c r="I50">
        <f t="shared" si="1"/>
        <v>600</v>
      </c>
      <c r="J50">
        <f t="shared" si="2"/>
        <v>550</v>
      </c>
      <c r="K50">
        <f t="shared" si="3"/>
        <v>100</v>
      </c>
    </row>
    <row r="51" spans="1:11" ht="15">
      <c r="A51" s="16">
        <v>0.0131944444444444</v>
      </c>
      <c r="B51">
        <v>15</v>
      </c>
      <c r="C51" s="19">
        <f t="shared" si="13"/>
        <v>550</v>
      </c>
      <c r="D51" s="19">
        <f t="shared" si="14"/>
        <v>50</v>
      </c>
      <c r="E51">
        <f t="shared" si="15"/>
        <v>550</v>
      </c>
      <c r="F51">
        <f t="shared" si="12"/>
        <v>565</v>
      </c>
      <c r="G51">
        <v>50</v>
      </c>
      <c r="H51">
        <f t="shared" si="0"/>
        <v>550</v>
      </c>
      <c r="I51">
        <f t="shared" si="1"/>
        <v>600</v>
      </c>
      <c r="J51">
        <f t="shared" si="2"/>
        <v>550</v>
      </c>
      <c r="K51">
        <f t="shared" si="3"/>
        <v>100</v>
      </c>
    </row>
    <row r="52" spans="1:11" ht="15">
      <c r="A52" s="1">
        <v>0.0135416666666666</v>
      </c>
      <c r="B52">
        <v>10</v>
      </c>
      <c r="C52" s="19">
        <f t="shared" si="13"/>
        <v>550</v>
      </c>
      <c r="D52" s="19">
        <f t="shared" si="14"/>
        <v>50</v>
      </c>
      <c r="E52">
        <f>E51</f>
        <v>550</v>
      </c>
      <c r="F52">
        <f t="shared" si="12"/>
        <v>560</v>
      </c>
      <c r="G52">
        <v>50</v>
      </c>
      <c r="H52">
        <f t="shared" si="0"/>
        <v>550</v>
      </c>
      <c r="I52">
        <f t="shared" si="1"/>
        <v>600</v>
      </c>
      <c r="J52">
        <f t="shared" si="2"/>
        <v>550</v>
      </c>
      <c r="K52">
        <f t="shared" si="3"/>
        <v>100</v>
      </c>
    </row>
    <row r="53" spans="1:11" ht="15">
      <c r="A53" s="1">
        <v>0.0138888888888888</v>
      </c>
      <c r="B53">
        <v>5</v>
      </c>
      <c r="C53" s="19">
        <f>MIN(F53+B$10*5,H53)</f>
        <v>550</v>
      </c>
      <c r="E53">
        <f>E52</f>
        <v>550</v>
      </c>
      <c r="F53">
        <f t="shared" si="12"/>
        <v>555</v>
      </c>
      <c r="G53">
        <v>50</v>
      </c>
      <c r="H53">
        <f t="shared" si="0"/>
        <v>550</v>
      </c>
      <c r="I53">
        <f t="shared" si="1"/>
        <v>600</v>
      </c>
      <c r="J53">
        <f t="shared" si="2"/>
        <v>550</v>
      </c>
      <c r="K53">
        <f t="shared" si="3"/>
        <v>100</v>
      </c>
    </row>
    <row r="54" ht="15">
      <c r="A54" s="1"/>
    </row>
    <row r="56" ht="15">
      <c r="A56" t="s">
        <v>11</v>
      </c>
    </row>
    <row r="57" spans="1:2" ht="15">
      <c r="A57" t="s">
        <v>4</v>
      </c>
      <c r="B57">
        <v>25</v>
      </c>
    </row>
    <row r="58" spans="1:2" ht="15">
      <c r="A58" t="s">
        <v>5</v>
      </c>
      <c r="B58">
        <v>75</v>
      </c>
    </row>
    <row r="59" spans="1:2" ht="15">
      <c r="A59" t="s">
        <v>6</v>
      </c>
      <c r="B59">
        <f>B5-B57*F$3/5</f>
        <v>5</v>
      </c>
    </row>
    <row r="61" spans="1:11" ht="15">
      <c r="A61" t="s">
        <v>7</v>
      </c>
      <c r="B61" t="s">
        <v>55</v>
      </c>
      <c r="C61" s="19" t="s">
        <v>8</v>
      </c>
      <c r="E61" t="s">
        <v>9</v>
      </c>
      <c r="F61" t="s">
        <v>54</v>
      </c>
      <c r="G61" t="s">
        <v>14</v>
      </c>
      <c r="H61" t="s">
        <v>12</v>
      </c>
      <c r="I61" t="s">
        <v>0</v>
      </c>
      <c r="J61" t="s">
        <v>10</v>
      </c>
      <c r="K61" t="s">
        <v>1</v>
      </c>
    </row>
    <row r="62" spans="1:11" ht="15">
      <c r="A62" s="1">
        <v>0</v>
      </c>
      <c r="B62">
        <v>0</v>
      </c>
      <c r="C62" s="18">
        <v>400</v>
      </c>
      <c r="D62" s="18">
        <v>0</v>
      </c>
      <c r="E62">
        <f>C62</f>
        <v>400</v>
      </c>
      <c r="F62">
        <f>E62+B62</f>
        <v>400</v>
      </c>
      <c r="G62">
        <v>0</v>
      </c>
      <c r="H62">
        <f>MIN(F62+$B$59*5,J62)</f>
        <v>425</v>
      </c>
      <c r="I62">
        <f>B$3</f>
        <v>600</v>
      </c>
      <c r="J62">
        <f>I62-B$57-B$58+G62</f>
        <v>500</v>
      </c>
      <c r="K62">
        <f>B$4</f>
        <v>100</v>
      </c>
    </row>
    <row r="63" spans="1:11" ht="15">
      <c r="A63" s="1">
        <v>0.00034722222222222224</v>
      </c>
      <c r="B63">
        <v>2.5</v>
      </c>
      <c r="C63" s="19">
        <v>400</v>
      </c>
      <c r="D63" s="18">
        <v>0</v>
      </c>
      <c r="E63">
        <f>E62+D63/8</f>
        <v>400</v>
      </c>
      <c r="F63">
        <f aca="true" t="shared" si="16" ref="F63:F92">E63+B63</f>
        <v>402.5</v>
      </c>
      <c r="G63">
        <v>0</v>
      </c>
      <c r="H63">
        <f aca="true" t="shared" si="17" ref="H63:H102">MIN(F63+$B$59*5,J63)</f>
        <v>427.5</v>
      </c>
      <c r="I63">
        <f aca="true" t="shared" si="18" ref="I63:I102">B$3</f>
        <v>600</v>
      </c>
      <c r="J63">
        <f aca="true" t="shared" si="19" ref="J63:J102">I63-B$57-B$58+G63</f>
        <v>500</v>
      </c>
      <c r="K63">
        <f aca="true" t="shared" si="20" ref="K63:K102">B$4</f>
        <v>100</v>
      </c>
    </row>
    <row r="64" spans="1:11" ht="15">
      <c r="A64" s="1">
        <v>0.000694444444444444</v>
      </c>
      <c r="B64">
        <v>5</v>
      </c>
      <c r="C64" s="19">
        <v>400</v>
      </c>
      <c r="D64" s="18">
        <v>0</v>
      </c>
      <c r="E64">
        <f aca="true" t="shared" si="21" ref="E64:E70">E63+D64/8</f>
        <v>400</v>
      </c>
      <c r="F64">
        <f t="shared" si="16"/>
        <v>405</v>
      </c>
      <c r="G64">
        <v>0</v>
      </c>
      <c r="H64">
        <f t="shared" si="17"/>
        <v>430</v>
      </c>
      <c r="I64">
        <f t="shared" si="18"/>
        <v>600</v>
      </c>
      <c r="J64">
        <f t="shared" si="19"/>
        <v>500</v>
      </c>
      <c r="K64">
        <f t="shared" si="20"/>
        <v>100</v>
      </c>
    </row>
    <row r="65" spans="1:11" ht="15">
      <c r="A65" s="1">
        <v>0.00104166666666667</v>
      </c>
      <c r="B65">
        <v>7.5</v>
      </c>
      <c r="C65" s="19">
        <v>400</v>
      </c>
      <c r="D65" s="18">
        <v>0</v>
      </c>
      <c r="E65">
        <f t="shared" si="21"/>
        <v>400</v>
      </c>
      <c r="F65">
        <f t="shared" si="16"/>
        <v>407.5</v>
      </c>
      <c r="G65">
        <v>0</v>
      </c>
      <c r="H65">
        <f t="shared" si="17"/>
        <v>432.5</v>
      </c>
      <c r="I65">
        <f t="shared" si="18"/>
        <v>600</v>
      </c>
      <c r="J65">
        <f t="shared" si="19"/>
        <v>500</v>
      </c>
      <c r="K65">
        <f t="shared" si="20"/>
        <v>100</v>
      </c>
    </row>
    <row r="66" spans="1:11" ht="15">
      <c r="A66" s="1">
        <v>0.00138888888888889</v>
      </c>
      <c r="B66">
        <v>10</v>
      </c>
      <c r="C66" s="19">
        <v>400</v>
      </c>
      <c r="D66" s="18">
        <v>0</v>
      </c>
      <c r="E66">
        <f t="shared" si="21"/>
        <v>400</v>
      </c>
      <c r="F66">
        <f t="shared" si="16"/>
        <v>410</v>
      </c>
      <c r="G66">
        <v>0</v>
      </c>
      <c r="H66">
        <f t="shared" si="17"/>
        <v>435</v>
      </c>
      <c r="I66">
        <f t="shared" si="18"/>
        <v>600</v>
      </c>
      <c r="J66">
        <f t="shared" si="19"/>
        <v>500</v>
      </c>
      <c r="K66">
        <f t="shared" si="20"/>
        <v>100</v>
      </c>
    </row>
    <row r="67" spans="1:11" ht="15">
      <c r="A67" s="1">
        <v>0.00173611111111111</v>
      </c>
      <c r="B67">
        <v>12.5</v>
      </c>
      <c r="C67" s="19">
        <v>400</v>
      </c>
      <c r="D67" s="18">
        <v>0</v>
      </c>
      <c r="E67">
        <f t="shared" si="21"/>
        <v>400</v>
      </c>
      <c r="F67">
        <f t="shared" si="16"/>
        <v>412.5</v>
      </c>
      <c r="G67">
        <v>0</v>
      </c>
      <c r="H67">
        <f t="shared" si="17"/>
        <v>437.5</v>
      </c>
      <c r="I67">
        <f t="shared" si="18"/>
        <v>600</v>
      </c>
      <c r="J67">
        <f t="shared" si="19"/>
        <v>500</v>
      </c>
      <c r="K67">
        <f t="shared" si="20"/>
        <v>100</v>
      </c>
    </row>
    <row r="68" spans="1:11" ht="15">
      <c r="A68" s="1">
        <v>0.00208333333333333</v>
      </c>
      <c r="B68">
        <v>15</v>
      </c>
      <c r="C68" s="19">
        <v>400</v>
      </c>
      <c r="D68" s="18">
        <v>0</v>
      </c>
      <c r="E68">
        <f t="shared" si="21"/>
        <v>400</v>
      </c>
      <c r="F68">
        <f t="shared" si="16"/>
        <v>415</v>
      </c>
      <c r="G68">
        <v>0</v>
      </c>
      <c r="H68">
        <f t="shared" si="17"/>
        <v>440</v>
      </c>
      <c r="I68">
        <f t="shared" si="18"/>
        <v>600</v>
      </c>
      <c r="J68">
        <f t="shared" si="19"/>
        <v>500</v>
      </c>
      <c r="K68">
        <f t="shared" si="20"/>
        <v>100</v>
      </c>
    </row>
    <row r="69" spans="1:11" ht="15">
      <c r="A69" s="1">
        <v>0.00243055555555556</v>
      </c>
      <c r="B69">
        <v>17.5</v>
      </c>
      <c r="C69" s="19">
        <v>400</v>
      </c>
      <c r="D69" s="18">
        <v>0</v>
      </c>
      <c r="E69">
        <f t="shared" si="21"/>
        <v>400</v>
      </c>
      <c r="F69">
        <f t="shared" si="16"/>
        <v>417.5</v>
      </c>
      <c r="G69">
        <v>0</v>
      </c>
      <c r="H69">
        <f t="shared" si="17"/>
        <v>442.5</v>
      </c>
      <c r="I69">
        <f t="shared" si="18"/>
        <v>600</v>
      </c>
      <c r="J69">
        <f t="shared" si="19"/>
        <v>500</v>
      </c>
      <c r="K69">
        <f t="shared" si="20"/>
        <v>100</v>
      </c>
    </row>
    <row r="70" spans="1:11" ht="15">
      <c r="A70" s="1">
        <v>0.00277777777777778</v>
      </c>
      <c r="B70">
        <v>20</v>
      </c>
      <c r="C70" s="19">
        <v>400</v>
      </c>
      <c r="D70" s="18">
        <v>0</v>
      </c>
      <c r="E70">
        <f t="shared" si="21"/>
        <v>400</v>
      </c>
      <c r="F70">
        <f t="shared" si="16"/>
        <v>420</v>
      </c>
      <c r="G70">
        <v>0</v>
      </c>
      <c r="H70">
        <f t="shared" si="17"/>
        <v>445</v>
      </c>
      <c r="I70">
        <f t="shared" si="18"/>
        <v>600</v>
      </c>
      <c r="J70">
        <f t="shared" si="19"/>
        <v>500</v>
      </c>
      <c r="K70">
        <f t="shared" si="20"/>
        <v>100</v>
      </c>
    </row>
    <row r="71" spans="1:11" ht="15">
      <c r="A71" s="1">
        <v>0.003125</v>
      </c>
      <c r="B71">
        <v>22.5</v>
      </c>
      <c r="C71" s="19">
        <v>400</v>
      </c>
      <c r="D71" s="18">
        <v>0</v>
      </c>
      <c r="E71">
        <f>E70</f>
        <v>400</v>
      </c>
      <c r="F71">
        <f t="shared" si="16"/>
        <v>422.5</v>
      </c>
      <c r="G71">
        <v>0</v>
      </c>
      <c r="H71">
        <f t="shared" si="17"/>
        <v>447.5</v>
      </c>
      <c r="I71">
        <f t="shared" si="18"/>
        <v>600</v>
      </c>
      <c r="J71">
        <f t="shared" si="19"/>
        <v>500</v>
      </c>
      <c r="K71">
        <f t="shared" si="20"/>
        <v>100</v>
      </c>
    </row>
    <row r="72" spans="1:11" ht="15">
      <c r="A72" s="2">
        <v>0.00347222222222222</v>
      </c>
      <c r="B72">
        <v>25</v>
      </c>
      <c r="C72" s="19">
        <f>MIN(F72+B$59*5,H72)</f>
        <v>450</v>
      </c>
      <c r="D72" s="18">
        <f>C72-C71</f>
        <v>50</v>
      </c>
      <c r="E72">
        <f>E71</f>
        <v>400</v>
      </c>
      <c r="F72" s="17">
        <f t="shared" si="16"/>
        <v>425</v>
      </c>
      <c r="G72">
        <v>75</v>
      </c>
      <c r="H72">
        <f t="shared" si="17"/>
        <v>450</v>
      </c>
      <c r="I72">
        <f t="shared" si="18"/>
        <v>600</v>
      </c>
      <c r="J72">
        <f t="shared" si="19"/>
        <v>575</v>
      </c>
      <c r="K72">
        <f t="shared" si="20"/>
        <v>100</v>
      </c>
    </row>
    <row r="73" spans="1:11" ht="15">
      <c r="A73" s="1">
        <v>0.00381944444444444</v>
      </c>
      <c r="B73">
        <v>25</v>
      </c>
      <c r="C73" s="19">
        <f>C72</f>
        <v>450</v>
      </c>
      <c r="D73" s="19">
        <f>D72</f>
        <v>50</v>
      </c>
      <c r="E73">
        <f>E72+D73/8</f>
        <v>406.25</v>
      </c>
      <c r="F73">
        <f t="shared" si="16"/>
        <v>431.25</v>
      </c>
      <c r="G73">
        <v>75</v>
      </c>
      <c r="H73">
        <f t="shared" si="17"/>
        <v>456.25</v>
      </c>
      <c r="I73">
        <f t="shared" si="18"/>
        <v>600</v>
      </c>
      <c r="J73">
        <f t="shared" si="19"/>
        <v>575</v>
      </c>
      <c r="K73">
        <f t="shared" si="20"/>
        <v>100</v>
      </c>
    </row>
    <row r="74" spans="1:11" ht="15">
      <c r="A74" s="1">
        <v>0.00416666666666667</v>
      </c>
      <c r="B74">
        <v>25</v>
      </c>
      <c r="C74" s="19">
        <f aca="true" t="shared" si="22" ref="C74:C81">C73</f>
        <v>450</v>
      </c>
      <c r="D74" s="19">
        <f aca="true" t="shared" si="23" ref="D74:D81">D73</f>
        <v>50</v>
      </c>
      <c r="E74">
        <f aca="true" t="shared" si="24" ref="E74:E80">E73+D74/8</f>
        <v>412.5</v>
      </c>
      <c r="F74">
        <f t="shared" si="16"/>
        <v>437.5</v>
      </c>
      <c r="G74">
        <v>75</v>
      </c>
      <c r="H74">
        <f t="shared" si="17"/>
        <v>462.5</v>
      </c>
      <c r="I74">
        <f t="shared" si="18"/>
        <v>600</v>
      </c>
      <c r="J74">
        <f t="shared" si="19"/>
        <v>575</v>
      </c>
      <c r="K74">
        <f t="shared" si="20"/>
        <v>100</v>
      </c>
    </row>
    <row r="75" spans="1:11" ht="15">
      <c r="A75" s="1">
        <v>0.00451388888888889</v>
      </c>
      <c r="B75">
        <v>25</v>
      </c>
      <c r="C75" s="19">
        <f t="shared" si="22"/>
        <v>450</v>
      </c>
      <c r="D75" s="19">
        <f t="shared" si="23"/>
        <v>50</v>
      </c>
      <c r="E75">
        <f t="shared" si="24"/>
        <v>418.75</v>
      </c>
      <c r="F75">
        <f t="shared" si="16"/>
        <v>443.75</v>
      </c>
      <c r="G75">
        <v>75</v>
      </c>
      <c r="H75">
        <f t="shared" si="17"/>
        <v>468.75</v>
      </c>
      <c r="I75">
        <f t="shared" si="18"/>
        <v>600</v>
      </c>
      <c r="J75">
        <f t="shared" si="19"/>
        <v>575</v>
      </c>
      <c r="K75">
        <f t="shared" si="20"/>
        <v>100</v>
      </c>
    </row>
    <row r="76" spans="1:11" ht="15">
      <c r="A76" s="1">
        <v>0.00486111111111111</v>
      </c>
      <c r="B76">
        <v>25</v>
      </c>
      <c r="C76" s="19">
        <f t="shared" si="22"/>
        <v>450</v>
      </c>
      <c r="D76" s="19">
        <f t="shared" si="23"/>
        <v>50</v>
      </c>
      <c r="E76">
        <f t="shared" si="24"/>
        <v>425</v>
      </c>
      <c r="F76">
        <f t="shared" si="16"/>
        <v>450</v>
      </c>
      <c r="G76">
        <v>75</v>
      </c>
      <c r="H76">
        <f t="shared" si="17"/>
        <v>475</v>
      </c>
      <c r="I76">
        <f t="shared" si="18"/>
        <v>600</v>
      </c>
      <c r="J76">
        <f t="shared" si="19"/>
        <v>575</v>
      </c>
      <c r="K76">
        <f t="shared" si="20"/>
        <v>100</v>
      </c>
    </row>
    <row r="77" spans="1:11" ht="15">
      <c r="A77" s="1">
        <v>0.00520833333333333</v>
      </c>
      <c r="B77">
        <v>25</v>
      </c>
      <c r="C77" s="19">
        <f t="shared" si="22"/>
        <v>450</v>
      </c>
      <c r="D77" s="19">
        <f t="shared" si="23"/>
        <v>50</v>
      </c>
      <c r="E77">
        <f t="shared" si="24"/>
        <v>431.25</v>
      </c>
      <c r="F77">
        <f t="shared" si="16"/>
        <v>456.25</v>
      </c>
      <c r="G77">
        <v>75</v>
      </c>
      <c r="H77">
        <f t="shared" si="17"/>
        <v>481.25</v>
      </c>
      <c r="I77">
        <f t="shared" si="18"/>
        <v>600</v>
      </c>
      <c r="J77">
        <f t="shared" si="19"/>
        <v>575</v>
      </c>
      <c r="K77">
        <f t="shared" si="20"/>
        <v>100</v>
      </c>
    </row>
    <row r="78" spans="1:11" ht="15">
      <c r="A78" s="1">
        <v>0.00555555555555556</v>
      </c>
      <c r="B78">
        <v>25</v>
      </c>
      <c r="C78" s="19">
        <f t="shared" si="22"/>
        <v>450</v>
      </c>
      <c r="D78" s="19">
        <f t="shared" si="23"/>
        <v>50</v>
      </c>
      <c r="E78">
        <f t="shared" si="24"/>
        <v>437.5</v>
      </c>
      <c r="F78">
        <f t="shared" si="16"/>
        <v>462.5</v>
      </c>
      <c r="G78">
        <v>75</v>
      </c>
      <c r="H78">
        <f t="shared" si="17"/>
        <v>487.5</v>
      </c>
      <c r="I78">
        <f t="shared" si="18"/>
        <v>600</v>
      </c>
      <c r="J78">
        <f t="shared" si="19"/>
        <v>575</v>
      </c>
      <c r="K78">
        <f t="shared" si="20"/>
        <v>100</v>
      </c>
    </row>
    <row r="79" spans="1:11" ht="15">
      <c r="A79" s="1">
        <v>0.00590277777777778</v>
      </c>
      <c r="B79">
        <v>25</v>
      </c>
      <c r="C79" s="19">
        <f t="shared" si="22"/>
        <v>450</v>
      </c>
      <c r="D79" s="19">
        <f t="shared" si="23"/>
        <v>50</v>
      </c>
      <c r="E79">
        <f t="shared" si="24"/>
        <v>443.75</v>
      </c>
      <c r="F79">
        <f t="shared" si="16"/>
        <v>468.75</v>
      </c>
      <c r="G79">
        <v>75</v>
      </c>
      <c r="H79">
        <f t="shared" si="17"/>
        <v>493.75</v>
      </c>
      <c r="I79">
        <f t="shared" si="18"/>
        <v>600</v>
      </c>
      <c r="J79">
        <f t="shared" si="19"/>
        <v>575</v>
      </c>
      <c r="K79">
        <f t="shared" si="20"/>
        <v>100</v>
      </c>
    </row>
    <row r="80" spans="1:11" ht="15">
      <c r="A80" s="1">
        <v>0.00625</v>
      </c>
      <c r="B80">
        <v>25</v>
      </c>
      <c r="C80" s="19">
        <f t="shared" si="22"/>
        <v>450</v>
      </c>
      <c r="D80" s="19">
        <f t="shared" si="23"/>
        <v>50</v>
      </c>
      <c r="E80">
        <f t="shared" si="24"/>
        <v>450</v>
      </c>
      <c r="F80">
        <f t="shared" si="16"/>
        <v>475</v>
      </c>
      <c r="G80">
        <v>75</v>
      </c>
      <c r="H80">
        <f t="shared" si="17"/>
        <v>500</v>
      </c>
      <c r="I80">
        <f t="shared" si="18"/>
        <v>600</v>
      </c>
      <c r="J80">
        <f t="shared" si="19"/>
        <v>575</v>
      </c>
      <c r="K80">
        <f t="shared" si="20"/>
        <v>100</v>
      </c>
    </row>
    <row r="81" spans="1:11" ht="15">
      <c r="A81" s="1">
        <v>0.00659722222222222</v>
      </c>
      <c r="B81">
        <v>25</v>
      </c>
      <c r="C81" s="19">
        <f t="shared" si="22"/>
        <v>450</v>
      </c>
      <c r="D81" s="19">
        <f t="shared" si="23"/>
        <v>50</v>
      </c>
      <c r="E81">
        <f>E80</f>
        <v>450</v>
      </c>
      <c r="F81">
        <f t="shared" si="16"/>
        <v>475</v>
      </c>
      <c r="G81">
        <v>75</v>
      </c>
      <c r="H81">
        <f t="shared" si="17"/>
        <v>500</v>
      </c>
      <c r="I81">
        <f t="shared" si="18"/>
        <v>600</v>
      </c>
      <c r="J81">
        <f t="shared" si="19"/>
        <v>575</v>
      </c>
      <c r="K81">
        <f t="shared" si="20"/>
        <v>100</v>
      </c>
    </row>
    <row r="82" spans="1:11" ht="15">
      <c r="A82" s="2">
        <v>0.00694444444444444</v>
      </c>
      <c r="B82">
        <v>25</v>
      </c>
      <c r="C82" s="19">
        <f>MIN(F82+B$59*5,H82)</f>
        <v>500</v>
      </c>
      <c r="D82" s="18">
        <f>C82-C81</f>
        <v>50</v>
      </c>
      <c r="E82">
        <f>E81</f>
        <v>450</v>
      </c>
      <c r="F82">
        <f t="shared" si="16"/>
        <v>475</v>
      </c>
      <c r="G82">
        <v>75</v>
      </c>
      <c r="H82">
        <f t="shared" si="17"/>
        <v>500</v>
      </c>
      <c r="I82">
        <f t="shared" si="18"/>
        <v>600</v>
      </c>
      <c r="J82">
        <f t="shared" si="19"/>
        <v>575</v>
      </c>
      <c r="K82">
        <f t="shared" si="20"/>
        <v>100</v>
      </c>
    </row>
    <row r="83" spans="1:11" ht="15">
      <c r="A83" s="1">
        <v>0.00729166666666666</v>
      </c>
      <c r="B83">
        <v>25</v>
      </c>
      <c r="C83" s="19">
        <f>C82</f>
        <v>500</v>
      </c>
      <c r="D83" s="19">
        <f>D82</f>
        <v>50</v>
      </c>
      <c r="E83">
        <f>E82+D83/8</f>
        <v>456.25</v>
      </c>
      <c r="F83">
        <f t="shared" si="16"/>
        <v>481.25</v>
      </c>
      <c r="G83">
        <v>75</v>
      </c>
      <c r="H83">
        <f t="shared" si="17"/>
        <v>506.25</v>
      </c>
      <c r="I83">
        <f t="shared" si="18"/>
        <v>600</v>
      </c>
      <c r="J83">
        <f t="shared" si="19"/>
        <v>575</v>
      </c>
      <c r="K83">
        <f t="shared" si="20"/>
        <v>100</v>
      </c>
    </row>
    <row r="84" spans="1:11" ht="15">
      <c r="A84" s="1">
        <v>0.00763888888888888</v>
      </c>
      <c r="B84">
        <v>25</v>
      </c>
      <c r="C84" s="19">
        <f aca="true" t="shared" si="25" ref="C84:C91">C83</f>
        <v>500</v>
      </c>
      <c r="D84" s="19">
        <f aca="true" t="shared" si="26" ref="D84:D91">D83</f>
        <v>50</v>
      </c>
      <c r="E84">
        <f aca="true" t="shared" si="27" ref="E84:E90">E83+D84/8</f>
        <v>462.5</v>
      </c>
      <c r="F84">
        <f t="shared" si="16"/>
        <v>487.5</v>
      </c>
      <c r="G84">
        <v>75</v>
      </c>
      <c r="H84">
        <f t="shared" si="17"/>
        <v>512.5</v>
      </c>
      <c r="I84">
        <f t="shared" si="18"/>
        <v>600</v>
      </c>
      <c r="J84">
        <f t="shared" si="19"/>
        <v>575</v>
      </c>
      <c r="K84">
        <f t="shared" si="20"/>
        <v>100</v>
      </c>
    </row>
    <row r="85" spans="1:11" ht="15">
      <c r="A85" s="1">
        <v>0.0079861111111111</v>
      </c>
      <c r="B85">
        <v>25</v>
      </c>
      <c r="C85" s="19">
        <f t="shared" si="25"/>
        <v>500</v>
      </c>
      <c r="D85" s="19">
        <f t="shared" si="26"/>
        <v>50</v>
      </c>
      <c r="E85">
        <f t="shared" si="27"/>
        <v>468.75</v>
      </c>
      <c r="F85">
        <f t="shared" si="16"/>
        <v>493.75</v>
      </c>
      <c r="G85">
        <v>75</v>
      </c>
      <c r="H85">
        <f t="shared" si="17"/>
        <v>518.75</v>
      </c>
      <c r="I85">
        <f t="shared" si="18"/>
        <v>600</v>
      </c>
      <c r="J85">
        <f t="shared" si="19"/>
        <v>575</v>
      </c>
      <c r="K85">
        <f t="shared" si="20"/>
        <v>100</v>
      </c>
    </row>
    <row r="86" spans="1:11" ht="15">
      <c r="A86" s="1">
        <v>0.00833333333333332</v>
      </c>
      <c r="B86">
        <v>25</v>
      </c>
      <c r="C86" s="19">
        <f t="shared" si="25"/>
        <v>500</v>
      </c>
      <c r="D86" s="19">
        <f t="shared" si="26"/>
        <v>50</v>
      </c>
      <c r="E86">
        <f t="shared" si="27"/>
        <v>475</v>
      </c>
      <c r="F86">
        <f t="shared" si="16"/>
        <v>500</v>
      </c>
      <c r="G86">
        <v>75</v>
      </c>
      <c r="H86">
        <f t="shared" si="17"/>
        <v>525</v>
      </c>
      <c r="I86">
        <f t="shared" si="18"/>
        <v>600</v>
      </c>
      <c r="J86">
        <f t="shared" si="19"/>
        <v>575</v>
      </c>
      <c r="K86">
        <f t="shared" si="20"/>
        <v>100</v>
      </c>
    </row>
    <row r="87" spans="1:11" ht="15">
      <c r="A87" s="1">
        <v>0.00868055555555554</v>
      </c>
      <c r="B87">
        <v>25</v>
      </c>
      <c r="C87" s="19">
        <f t="shared" si="25"/>
        <v>500</v>
      </c>
      <c r="D87" s="19">
        <f t="shared" si="26"/>
        <v>50</v>
      </c>
      <c r="E87">
        <f t="shared" si="27"/>
        <v>481.25</v>
      </c>
      <c r="F87">
        <f t="shared" si="16"/>
        <v>506.25</v>
      </c>
      <c r="G87">
        <v>75</v>
      </c>
      <c r="H87">
        <f t="shared" si="17"/>
        <v>531.25</v>
      </c>
      <c r="I87">
        <f t="shared" si="18"/>
        <v>600</v>
      </c>
      <c r="J87">
        <f t="shared" si="19"/>
        <v>575</v>
      </c>
      <c r="K87">
        <f t="shared" si="20"/>
        <v>100</v>
      </c>
    </row>
    <row r="88" spans="1:11" ht="15">
      <c r="A88" s="1">
        <v>0.00902777777777776</v>
      </c>
      <c r="B88">
        <v>25</v>
      </c>
      <c r="C88" s="19">
        <f t="shared" si="25"/>
        <v>500</v>
      </c>
      <c r="D88" s="19">
        <f t="shared" si="26"/>
        <v>50</v>
      </c>
      <c r="E88">
        <f t="shared" si="27"/>
        <v>487.5</v>
      </c>
      <c r="F88">
        <f t="shared" si="16"/>
        <v>512.5</v>
      </c>
      <c r="G88">
        <v>75</v>
      </c>
      <c r="H88">
        <f t="shared" si="17"/>
        <v>537.5</v>
      </c>
      <c r="I88">
        <f t="shared" si="18"/>
        <v>600</v>
      </c>
      <c r="J88">
        <f t="shared" si="19"/>
        <v>575</v>
      </c>
      <c r="K88">
        <f t="shared" si="20"/>
        <v>100</v>
      </c>
    </row>
    <row r="89" spans="1:11" ht="15">
      <c r="A89" s="1">
        <v>0.00937499999999998</v>
      </c>
      <c r="B89">
        <v>25</v>
      </c>
      <c r="C89" s="19">
        <f t="shared" si="25"/>
        <v>500</v>
      </c>
      <c r="D89" s="19">
        <f t="shared" si="26"/>
        <v>50</v>
      </c>
      <c r="E89">
        <f t="shared" si="27"/>
        <v>493.75</v>
      </c>
      <c r="F89">
        <f t="shared" si="16"/>
        <v>518.75</v>
      </c>
      <c r="G89">
        <v>75</v>
      </c>
      <c r="H89">
        <f t="shared" si="17"/>
        <v>543.75</v>
      </c>
      <c r="I89">
        <f t="shared" si="18"/>
        <v>600</v>
      </c>
      <c r="J89">
        <f t="shared" si="19"/>
        <v>575</v>
      </c>
      <c r="K89">
        <f t="shared" si="20"/>
        <v>100</v>
      </c>
    </row>
    <row r="90" spans="1:11" ht="15">
      <c r="A90" s="1">
        <v>0.0097222222222222</v>
      </c>
      <c r="B90">
        <v>25</v>
      </c>
      <c r="C90" s="19">
        <f t="shared" si="25"/>
        <v>500</v>
      </c>
      <c r="D90" s="19">
        <f t="shared" si="26"/>
        <v>50</v>
      </c>
      <c r="E90">
        <f t="shared" si="27"/>
        <v>500</v>
      </c>
      <c r="F90">
        <f t="shared" si="16"/>
        <v>525</v>
      </c>
      <c r="G90">
        <v>75</v>
      </c>
      <c r="H90">
        <f t="shared" si="17"/>
        <v>550</v>
      </c>
      <c r="I90">
        <f t="shared" si="18"/>
        <v>600</v>
      </c>
      <c r="J90">
        <f t="shared" si="19"/>
        <v>575</v>
      </c>
      <c r="K90">
        <f t="shared" si="20"/>
        <v>100</v>
      </c>
    </row>
    <row r="91" spans="1:11" ht="15">
      <c r="A91" s="1">
        <v>0.0100694444444444</v>
      </c>
      <c r="B91">
        <v>25</v>
      </c>
      <c r="C91" s="19">
        <f t="shared" si="25"/>
        <v>500</v>
      </c>
      <c r="D91" s="19">
        <f t="shared" si="26"/>
        <v>50</v>
      </c>
      <c r="E91">
        <f>E90</f>
        <v>500</v>
      </c>
      <c r="F91">
        <f t="shared" si="16"/>
        <v>525</v>
      </c>
      <c r="G91">
        <v>75</v>
      </c>
      <c r="H91">
        <f t="shared" si="17"/>
        <v>550</v>
      </c>
      <c r="I91">
        <f t="shared" si="18"/>
        <v>600</v>
      </c>
      <c r="J91">
        <f t="shared" si="19"/>
        <v>575</v>
      </c>
      <c r="K91">
        <f t="shared" si="20"/>
        <v>100</v>
      </c>
    </row>
    <row r="92" spans="1:11" ht="15">
      <c r="A92" s="2">
        <v>0.0104166666666666</v>
      </c>
      <c r="B92">
        <v>25</v>
      </c>
      <c r="C92" s="19">
        <f>MIN(F92+B$59*5,H92)</f>
        <v>550</v>
      </c>
      <c r="D92" s="18">
        <f>C92-C91</f>
        <v>50</v>
      </c>
      <c r="E92">
        <f>E91</f>
        <v>500</v>
      </c>
      <c r="F92" s="17">
        <f t="shared" si="16"/>
        <v>525</v>
      </c>
      <c r="G92">
        <v>75</v>
      </c>
      <c r="H92">
        <f t="shared" si="17"/>
        <v>550</v>
      </c>
      <c r="I92">
        <f t="shared" si="18"/>
        <v>600</v>
      </c>
      <c r="J92">
        <f t="shared" si="19"/>
        <v>575</v>
      </c>
      <c r="K92">
        <f t="shared" si="20"/>
        <v>100</v>
      </c>
    </row>
    <row r="93" spans="1:11" ht="15">
      <c r="A93" s="1">
        <v>0.0107638888888889</v>
      </c>
      <c r="B93">
        <v>25</v>
      </c>
      <c r="C93" s="19">
        <f>C92</f>
        <v>550</v>
      </c>
      <c r="D93" s="19">
        <f>D92</f>
        <v>50</v>
      </c>
      <c r="E93">
        <f>E92+D93/8</f>
        <v>506.25</v>
      </c>
      <c r="F93">
        <f aca="true" t="shared" si="28" ref="F93:F102">E93+B93</f>
        <v>531.25</v>
      </c>
      <c r="G93">
        <v>75</v>
      </c>
      <c r="H93">
        <f t="shared" si="17"/>
        <v>556.25</v>
      </c>
      <c r="I93">
        <f t="shared" si="18"/>
        <v>600</v>
      </c>
      <c r="J93">
        <f t="shared" si="19"/>
        <v>575</v>
      </c>
      <c r="K93">
        <f t="shared" si="20"/>
        <v>100</v>
      </c>
    </row>
    <row r="94" spans="1:11" ht="15">
      <c r="A94" s="1">
        <v>0.0111111111111111</v>
      </c>
      <c r="B94">
        <v>22.5</v>
      </c>
      <c r="C94" s="19">
        <f aca="true" t="shared" si="29" ref="C94:C101">C93</f>
        <v>550</v>
      </c>
      <c r="D94" s="19">
        <f aca="true" t="shared" si="30" ref="D94:D101">D93</f>
        <v>50</v>
      </c>
      <c r="E94">
        <f aca="true" t="shared" si="31" ref="E94:E100">E93+D94/8</f>
        <v>512.5</v>
      </c>
      <c r="F94">
        <f t="shared" si="28"/>
        <v>535</v>
      </c>
      <c r="G94">
        <v>75</v>
      </c>
      <c r="H94">
        <f t="shared" si="17"/>
        <v>560</v>
      </c>
      <c r="I94">
        <f t="shared" si="18"/>
        <v>600</v>
      </c>
      <c r="J94">
        <f t="shared" si="19"/>
        <v>575</v>
      </c>
      <c r="K94">
        <f t="shared" si="20"/>
        <v>100</v>
      </c>
    </row>
    <row r="95" spans="1:11" ht="15">
      <c r="A95" s="1">
        <v>0.0114583333333333</v>
      </c>
      <c r="B95">
        <v>20</v>
      </c>
      <c r="C95" s="19">
        <f t="shared" si="29"/>
        <v>550</v>
      </c>
      <c r="D95" s="19">
        <f t="shared" si="30"/>
        <v>50</v>
      </c>
      <c r="E95">
        <f t="shared" si="31"/>
        <v>518.75</v>
      </c>
      <c r="F95">
        <f t="shared" si="28"/>
        <v>538.75</v>
      </c>
      <c r="G95">
        <v>75</v>
      </c>
      <c r="H95">
        <f t="shared" si="17"/>
        <v>563.75</v>
      </c>
      <c r="I95">
        <f t="shared" si="18"/>
        <v>600</v>
      </c>
      <c r="J95">
        <f t="shared" si="19"/>
        <v>575</v>
      </c>
      <c r="K95">
        <f t="shared" si="20"/>
        <v>100</v>
      </c>
    </row>
    <row r="96" spans="1:11" ht="15">
      <c r="A96" s="1">
        <v>0.0118055555555555</v>
      </c>
      <c r="B96">
        <v>17.5</v>
      </c>
      <c r="C96" s="19">
        <f t="shared" si="29"/>
        <v>550</v>
      </c>
      <c r="D96" s="19">
        <f t="shared" si="30"/>
        <v>50</v>
      </c>
      <c r="E96">
        <f t="shared" si="31"/>
        <v>525</v>
      </c>
      <c r="F96">
        <f t="shared" si="28"/>
        <v>542.5</v>
      </c>
      <c r="G96">
        <v>75</v>
      </c>
      <c r="H96">
        <f t="shared" si="17"/>
        <v>567.5</v>
      </c>
      <c r="I96">
        <f t="shared" si="18"/>
        <v>600</v>
      </c>
      <c r="J96">
        <f t="shared" si="19"/>
        <v>575</v>
      </c>
      <c r="K96">
        <f t="shared" si="20"/>
        <v>100</v>
      </c>
    </row>
    <row r="97" spans="1:11" ht="15">
      <c r="A97" s="1">
        <v>0.0121527777777777</v>
      </c>
      <c r="B97">
        <v>15</v>
      </c>
      <c r="C97" s="19">
        <f t="shared" si="29"/>
        <v>550</v>
      </c>
      <c r="D97" s="19">
        <f t="shared" si="30"/>
        <v>50</v>
      </c>
      <c r="E97">
        <f t="shared" si="31"/>
        <v>531.25</v>
      </c>
      <c r="F97">
        <f t="shared" si="28"/>
        <v>546.25</v>
      </c>
      <c r="G97">
        <v>75</v>
      </c>
      <c r="H97">
        <f t="shared" si="17"/>
        <v>571.25</v>
      </c>
      <c r="I97">
        <f t="shared" si="18"/>
        <v>600</v>
      </c>
      <c r="J97">
        <f t="shared" si="19"/>
        <v>575</v>
      </c>
      <c r="K97">
        <f t="shared" si="20"/>
        <v>100</v>
      </c>
    </row>
    <row r="98" spans="1:11" ht="15">
      <c r="A98" s="1">
        <v>0.0125</v>
      </c>
      <c r="B98">
        <v>12.5</v>
      </c>
      <c r="C98" s="19">
        <f t="shared" si="29"/>
        <v>550</v>
      </c>
      <c r="D98" s="19">
        <f t="shared" si="30"/>
        <v>50</v>
      </c>
      <c r="E98">
        <f t="shared" si="31"/>
        <v>537.5</v>
      </c>
      <c r="F98">
        <f t="shared" si="28"/>
        <v>550</v>
      </c>
      <c r="G98">
        <v>75</v>
      </c>
      <c r="H98">
        <f t="shared" si="17"/>
        <v>575</v>
      </c>
      <c r="I98">
        <f t="shared" si="18"/>
        <v>600</v>
      </c>
      <c r="J98">
        <f t="shared" si="19"/>
        <v>575</v>
      </c>
      <c r="K98">
        <f t="shared" si="20"/>
        <v>100</v>
      </c>
    </row>
    <row r="99" spans="1:11" ht="15">
      <c r="A99" s="1">
        <v>0.0128472222222222</v>
      </c>
      <c r="B99">
        <v>10</v>
      </c>
      <c r="C99" s="19">
        <f t="shared" si="29"/>
        <v>550</v>
      </c>
      <c r="D99" s="19">
        <f t="shared" si="30"/>
        <v>50</v>
      </c>
      <c r="E99">
        <f t="shared" si="31"/>
        <v>543.75</v>
      </c>
      <c r="F99">
        <f t="shared" si="28"/>
        <v>553.75</v>
      </c>
      <c r="G99">
        <v>75</v>
      </c>
      <c r="H99">
        <f t="shared" si="17"/>
        <v>575</v>
      </c>
      <c r="I99">
        <f t="shared" si="18"/>
        <v>600</v>
      </c>
      <c r="J99">
        <f t="shared" si="19"/>
        <v>575</v>
      </c>
      <c r="K99">
        <f t="shared" si="20"/>
        <v>100</v>
      </c>
    </row>
    <row r="100" spans="1:11" ht="15">
      <c r="A100" s="1">
        <v>0.0131944444444444</v>
      </c>
      <c r="B100">
        <v>7.5</v>
      </c>
      <c r="C100" s="19">
        <f t="shared" si="29"/>
        <v>550</v>
      </c>
      <c r="D100" s="19">
        <f t="shared" si="30"/>
        <v>50</v>
      </c>
      <c r="E100">
        <f t="shared" si="31"/>
        <v>550</v>
      </c>
      <c r="F100">
        <f t="shared" si="28"/>
        <v>557.5</v>
      </c>
      <c r="G100">
        <v>75</v>
      </c>
      <c r="H100">
        <f t="shared" si="17"/>
        <v>575</v>
      </c>
      <c r="I100">
        <f t="shared" si="18"/>
        <v>600</v>
      </c>
      <c r="J100">
        <f t="shared" si="19"/>
        <v>575</v>
      </c>
      <c r="K100">
        <f t="shared" si="20"/>
        <v>100</v>
      </c>
    </row>
    <row r="101" spans="1:11" ht="15">
      <c r="A101" s="1">
        <v>0.0135416666666666</v>
      </c>
      <c r="B101">
        <v>5</v>
      </c>
      <c r="C101" s="19">
        <f t="shared" si="29"/>
        <v>550</v>
      </c>
      <c r="D101" s="19">
        <f t="shared" si="30"/>
        <v>50</v>
      </c>
      <c r="E101">
        <f>E100</f>
        <v>550</v>
      </c>
      <c r="F101">
        <f t="shared" si="28"/>
        <v>555</v>
      </c>
      <c r="G101">
        <v>75</v>
      </c>
      <c r="H101">
        <f t="shared" si="17"/>
        <v>575</v>
      </c>
      <c r="I101">
        <f t="shared" si="18"/>
        <v>600</v>
      </c>
      <c r="J101">
        <f t="shared" si="19"/>
        <v>575</v>
      </c>
      <c r="K101">
        <f t="shared" si="20"/>
        <v>100</v>
      </c>
    </row>
    <row r="102" spans="1:11" ht="15">
      <c r="A102" s="1">
        <v>0.0138888888888888</v>
      </c>
      <c r="B102">
        <v>2.5</v>
      </c>
      <c r="C102" s="19">
        <f>MIN(F102+B$59*5,H102)</f>
        <v>575</v>
      </c>
      <c r="E102">
        <f>E101</f>
        <v>550</v>
      </c>
      <c r="F102">
        <f t="shared" si="28"/>
        <v>552.5</v>
      </c>
      <c r="G102">
        <v>75</v>
      </c>
      <c r="H102">
        <f t="shared" si="17"/>
        <v>575</v>
      </c>
      <c r="I102">
        <f t="shared" si="18"/>
        <v>600</v>
      </c>
      <c r="J102">
        <f t="shared" si="19"/>
        <v>575</v>
      </c>
      <c r="K102">
        <f t="shared" si="20"/>
        <v>100</v>
      </c>
    </row>
    <row r="104" ht="15">
      <c r="A104" t="s">
        <v>13</v>
      </c>
    </row>
    <row r="105" spans="1:2" ht="15">
      <c r="A105" t="s">
        <v>4</v>
      </c>
      <c r="B105">
        <v>50</v>
      </c>
    </row>
    <row r="106" spans="1:2" ht="15">
      <c r="A106" t="s">
        <v>5</v>
      </c>
      <c r="B106">
        <v>100</v>
      </c>
    </row>
    <row r="107" spans="1:2" ht="15">
      <c r="A107" t="s">
        <v>6</v>
      </c>
      <c r="B107">
        <f>B5-B105*F$3/5</f>
        <v>0</v>
      </c>
    </row>
    <row r="109" spans="1:11" ht="15">
      <c r="A109" t="s">
        <v>7</v>
      </c>
      <c r="B109" t="s">
        <v>55</v>
      </c>
      <c r="C109" s="19" t="s">
        <v>8</v>
      </c>
      <c r="E109" t="s">
        <v>9</v>
      </c>
      <c r="F109" t="s">
        <v>54</v>
      </c>
      <c r="G109" t="s">
        <v>14</v>
      </c>
      <c r="H109" t="s">
        <v>12</v>
      </c>
      <c r="I109" t="s">
        <v>0</v>
      </c>
      <c r="J109" t="s">
        <v>10</v>
      </c>
      <c r="K109" t="s">
        <v>1</v>
      </c>
    </row>
    <row r="110" spans="1:11" ht="15">
      <c r="A110" s="2">
        <v>0</v>
      </c>
      <c r="B110">
        <v>0</v>
      </c>
      <c r="C110" s="18">
        <v>400</v>
      </c>
      <c r="D110" s="18">
        <v>0</v>
      </c>
      <c r="E110">
        <f>C110</f>
        <v>400</v>
      </c>
      <c r="F110">
        <f>E110+B110</f>
        <v>400</v>
      </c>
      <c r="G110">
        <v>0</v>
      </c>
      <c r="H110">
        <f>MIN(F110+$B$107*5,J110)</f>
        <v>400</v>
      </c>
      <c r="I110">
        <f>B$3</f>
        <v>600</v>
      </c>
      <c r="J110">
        <f>I110-B$105-B$106+G110</f>
        <v>450</v>
      </c>
      <c r="K110">
        <f>B$4</f>
        <v>100</v>
      </c>
    </row>
    <row r="111" spans="1:11" ht="15">
      <c r="A111" s="1">
        <v>0.00034722222222222224</v>
      </c>
      <c r="B111">
        <v>5</v>
      </c>
      <c r="C111" s="19">
        <v>400</v>
      </c>
      <c r="D111" s="18">
        <v>0</v>
      </c>
      <c r="E111">
        <f>E110+D111/8</f>
        <v>400</v>
      </c>
      <c r="F111">
        <f aca="true" t="shared" si="32" ref="F111:F140">E111+B111</f>
        <v>405</v>
      </c>
      <c r="G111">
        <v>0</v>
      </c>
      <c r="H111">
        <f aca="true" t="shared" si="33" ref="H111:H150">MIN(F111+$B$107*5,J111)</f>
        <v>405</v>
      </c>
      <c r="I111">
        <f aca="true" t="shared" si="34" ref="I111:I150">B$3</f>
        <v>600</v>
      </c>
      <c r="J111">
        <f aca="true" t="shared" si="35" ref="J111:J150">I111-B$105-B$106+G111</f>
        <v>450</v>
      </c>
      <c r="K111">
        <f aca="true" t="shared" si="36" ref="K111:K150">B$4</f>
        <v>100</v>
      </c>
    </row>
    <row r="112" spans="1:11" ht="15">
      <c r="A112" s="1">
        <v>0.000694444444444444</v>
      </c>
      <c r="B112">
        <v>10</v>
      </c>
      <c r="C112" s="19">
        <v>400</v>
      </c>
      <c r="D112" s="18">
        <v>0</v>
      </c>
      <c r="E112">
        <f aca="true" t="shared" si="37" ref="E112:E118">E111+D112/8</f>
        <v>400</v>
      </c>
      <c r="F112">
        <f t="shared" si="32"/>
        <v>410</v>
      </c>
      <c r="G112">
        <v>0</v>
      </c>
      <c r="H112">
        <f t="shared" si="33"/>
        <v>410</v>
      </c>
      <c r="I112">
        <f t="shared" si="34"/>
        <v>600</v>
      </c>
      <c r="J112">
        <f t="shared" si="35"/>
        <v>450</v>
      </c>
      <c r="K112">
        <f t="shared" si="36"/>
        <v>100</v>
      </c>
    </row>
    <row r="113" spans="1:11" ht="15">
      <c r="A113" s="1">
        <v>0.00104166666666667</v>
      </c>
      <c r="B113">
        <v>15</v>
      </c>
      <c r="C113" s="19">
        <v>400</v>
      </c>
      <c r="D113" s="18">
        <v>0</v>
      </c>
      <c r="E113">
        <f t="shared" si="37"/>
        <v>400</v>
      </c>
      <c r="F113">
        <f t="shared" si="32"/>
        <v>415</v>
      </c>
      <c r="G113">
        <v>0</v>
      </c>
      <c r="H113">
        <f t="shared" si="33"/>
        <v>415</v>
      </c>
      <c r="I113">
        <f t="shared" si="34"/>
        <v>600</v>
      </c>
      <c r="J113">
        <f t="shared" si="35"/>
        <v>450</v>
      </c>
      <c r="K113">
        <f t="shared" si="36"/>
        <v>100</v>
      </c>
    </row>
    <row r="114" spans="1:11" ht="15">
      <c r="A114" s="1">
        <v>0.00138888888888889</v>
      </c>
      <c r="B114">
        <v>20</v>
      </c>
      <c r="C114" s="19">
        <v>400</v>
      </c>
      <c r="D114" s="18">
        <v>0</v>
      </c>
      <c r="E114">
        <f t="shared" si="37"/>
        <v>400</v>
      </c>
      <c r="F114">
        <f t="shared" si="32"/>
        <v>420</v>
      </c>
      <c r="G114">
        <v>0</v>
      </c>
      <c r="H114">
        <f t="shared" si="33"/>
        <v>420</v>
      </c>
      <c r="I114">
        <f t="shared" si="34"/>
        <v>600</v>
      </c>
      <c r="J114">
        <f t="shared" si="35"/>
        <v>450</v>
      </c>
      <c r="K114">
        <f t="shared" si="36"/>
        <v>100</v>
      </c>
    </row>
    <row r="115" spans="1:11" ht="15">
      <c r="A115" s="1">
        <v>0.00173611111111111</v>
      </c>
      <c r="B115">
        <v>25</v>
      </c>
      <c r="C115" s="19">
        <v>400</v>
      </c>
      <c r="D115" s="18">
        <v>0</v>
      </c>
      <c r="E115">
        <f t="shared" si="37"/>
        <v>400</v>
      </c>
      <c r="F115">
        <f t="shared" si="32"/>
        <v>425</v>
      </c>
      <c r="G115">
        <v>0</v>
      </c>
      <c r="H115">
        <f t="shared" si="33"/>
        <v>425</v>
      </c>
      <c r="I115">
        <f t="shared" si="34"/>
        <v>600</v>
      </c>
      <c r="J115">
        <f t="shared" si="35"/>
        <v>450</v>
      </c>
      <c r="K115">
        <f t="shared" si="36"/>
        <v>100</v>
      </c>
    </row>
    <row r="116" spans="1:11" ht="15">
      <c r="A116" s="1">
        <v>0.00208333333333333</v>
      </c>
      <c r="B116">
        <v>30</v>
      </c>
      <c r="C116" s="19">
        <v>400</v>
      </c>
      <c r="D116" s="18">
        <v>0</v>
      </c>
      <c r="E116">
        <f t="shared" si="37"/>
        <v>400</v>
      </c>
      <c r="F116">
        <f t="shared" si="32"/>
        <v>430</v>
      </c>
      <c r="G116">
        <v>0</v>
      </c>
      <c r="H116">
        <f t="shared" si="33"/>
        <v>430</v>
      </c>
      <c r="I116">
        <f t="shared" si="34"/>
        <v>600</v>
      </c>
      <c r="J116">
        <f t="shared" si="35"/>
        <v>450</v>
      </c>
      <c r="K116">
        <f t="shared" si="36"/>
        <v>100</v>
      </c>
    </row>
    <row r="117" spans="1:11" ht="15">
      <c r="A117" s="1">
        <v>0.00243055555555556</v>
      </c>
      <c r="B117">
        <v>35</v>
      </c>
      <c r="C117" s="19">
        <v>400</v>
      </c>
      <c r="D117" s="18">
        <v>0</v>
      </c>
      <c r="E117">
        <f t="shared" si="37"/>
        <v>400</v>
      </c>
      <c r="F117">
        <f t="shared" si="32"/>
        <v>435</v>
      </c>
      <c r="G117">
        <v>0</v>
      </c>
      <c r="H117">
        <f t="shared" si="33"/>
        <v>435</v>
      </c>
      <c r="I117">
        <f t="shared" si="34"/>
        <v>600</v>
      </c>
      <c r="J117">
        <f t="shared" si="35"/>
        <v>450</v>
      </c>
      <c r="K117">
        <f t="shared" si="36"/>
        <v>100</v>
      </c>
    </row>
    <row r="118" spans="1:11" ht="15">
      <c r="A118" s="1">
        <v>0.00277777777777778</v>
      </c>
      <c r="B118">
        <v>40</v>
      </c>
      <c r="C118" s="19">
        <v>400</v>
      </c>
      <c r="D118" s="18">
        <v>0</v>
      </c>
      <c r="E118">
        <f t="shared" si="37"/>
        <v>400</v>
      </c>
      <c r="F118">
        <f t="shared" si="32"/>
        <v>440</v>
      </c>
      <c r="G118">
        <v>0</v>
      </c>
      <c r="H118">
        <f t="shared" si="33"/>
        <v>440</v>
      </c>
      <c r="I118">
        <f t="shared" si="34"/>
        <v>600</v>
      </c>
      <c r="J118">
        <f t="shared" si="35"/>
        <v>450</v>
      </c>
      <c r="K118">
        <f t="shared" si="36"/>
        <v>100</v>
      </c>
    </row>
    <row r="119" spans="1:11" ht="15">
      <c r="A119" s="1">
        <v>0.003125</v>
      </c>
      <c r="B119">
        <v>45</v>
      </c>
      <c r="C119" s="19">
        <v>400</v>
      </c>
      <c r="D119" s="18">
        <v>0</v>
      </c>
      <c r="E119">
        <f>E118</f>
        <v>400</v>
      </c>
      <c r="F119">
        <f t="shared" si="32"/>
        <v>445</v>
      </c>
      <c r="G119">
        <v>0</v>
      </c>
      <c r="H119">
        <f t="shared" si="33"/>
        <v>445</v>
      </c>
      <c r="I119">
        <f t="shared" si="34"/>
        <v>600</v>
      </c>
      <c r="J119">
        <f t="shared" si="35"/>
        <v>450</v>
      </c>
      <c r="K119">
        <f t="shared" si="36"/>
        <v>100</v>
      </c>
    </row>
    <row r="120" spans="1:11" ht="15">
      <c r="A120" s="2">
        <v>0.00347222222222222</v>
      </c>
      <c r="B120">
        <v>50</v>
      </c>
      <c r="C120" s="19">
        <f>MIN(F120+B$107*5,H120)</f>
        <v>450</v>
      </c>
      <c r="D120" s="18">
        <f>C120-C119</f>
        <v>50</v>
      </c>
      <c r="E120">
        <f>E119</f>
        <v>400</v>
      </c>
      <c r="F120" s="17">
        <f t="shared" si="32"/>
        <v>450</v>
      </c>
      <c r="G120">
        <v>100</v>
      </c>
      <c r="H120">
        <f t="shared" si="33"/>
        <v>450</v>
      </c>
      <c r="I120">
        <f t="shared" si="34"/>
        <v>600</v>
      </c>
      <c r="J120">
        <f t="shared" si="35"/>
        <v>550</v>
      </c>
      <c r="K120">
        <f t="shared" si="36"/>
        <v>100</v>
      </c>
    </row>
    <row r="121" spans="1:11" ht="15">
      <c r="A121" s="1">
        <v>0.00381944444444444</v>
      </c>
      <c r="B121">
        <v>50</v>
      </c>
      <c r="C121" s="19">
        <f>C120</f>
        <v>450</v>
      </c>
      <c r="D121" s="19">
        <f>D120</f>
        <v>50</v>
      </c>
      <c r="E121">
        <f>E120+D121/8</f>
        <v>406.25</v>
      </c>
      <c r="F121">
        <f t="shared" si="32"/>
        <v>456.25</v>
      </c>
      <c r="G121">
        <v>100</v>
      </c>
      <c r="H121">
        <f t="shared" si="33"/>
        <v>456.25</v>
      </c>
      <c r="I121">
        <f t="shared" si="34"/>
        <v>600</v>
      </c>
      <c r="J121">
        <f t="shared" si="35"/>
        <v>550</v>
      </c>
      <c r="K121">
        <f t="shared" si="36"/>
        <v>100</v>
      </c>
    </row>
    <row r="122" spans="1:11" ht="15">
      <c r="A122" s="1">
        <v>0.00416666666666667</v>
      </c>
      <c r="B122">
        <v>50</v>
      </c>
      <c r="C122" s="19">
        <f aca="true" t="shared" si="38" ref="C122:C129">C121</f>
        <v>450</v>
      </c>
      <c r="D122" s="19">
        <f aca="true" t="shared" si="39" ref="D122:D129">D121</f>
        <v>50</v>
      </c>
      <c r="E122">
        <f aca="true" t="shared" si="40" ref="E122:E128">E121+D122/8</f>
        <v>412.5</v>
      </c>
      <c r="F122">
        <f t="shared" si="32"/>
        <v>462.5</v>
      </c>
      <c r="G122">
        <v>100</v>
      </c>
      <c r="H122">
        <f t="shared" si="33"/>
        <v>462.5</v>
      </c>
      <c r="I122">
        <f t="shared" si="34"/>
        <v>600</v>
      </c>
      <c r="J122">
        <f t="shared" si="35"/>
        <v>550</v>
      </c>
      <c r="K122">
        <f t="shared" si="36"/>
        <v>100</v>
      </c>
    </row>
    <row r="123" spans="1:11" ht="15">
      <c r="A123" s="1">
        <v>0.00451388888888889</v>
      </c>
      <c r="B123">
        <v>50</v>
      </c>
      <c r="C123" s="19">
        <f t="shared" si="38"/>
        <v>450</v>
      </c>
      <c r="D123" s="19">
        <f t="shared" si="39"/>
        <v>50</v>
      </c>
      <c r="E123">
        <f t="shared" si="40"/>
        <v>418.75</v>
      </c>
      <c r="F123">
        <f t="shared" si="32"/>
        <v>468.75</v>
      </c>
      <c r="G123">
        <v>100</v>
      </c>
      <c r="H123">
        <f t="shared" si="33"/>
        <v>468.75</v>
      </c>
      <c r="I123">
        <f t="shared" si="34"/>
        <v>600</v>
      </c>
      <c r="J123">
        <f t="shared" si="35"/>
        <v>550</v>
      </c>
      <c r="K123">
        <f t="shared" si="36"/>
        <v>100</v>
      </c>
    </row>
    <row r="124" spans="1:11" ht="15">
      <c r="A124" s="1">
        <v>0.00486111111111111</v>
      </c>
      <c r="B124">
        <v>50</v>
      </c>
      <c r="C124" s="19">
        <f t="shared" si="38"/>
        <v>450</v>
      </c>
      <c r="D124" s="19">
        <f t="shared" si="39"/>
        <v>50</v>
      </c>
      <c r="E124">
        <f t="shared" si="40"/>
        <v>425</v>
      </c>
      <c r="F124">
        <f t="shared" si="32"/>
        <v>475</v>
      </c>
      <c r="G124">
        <v>100</v>
      </c>
      <c r="H124">
        <f t="shared" si="33"/>
        <v>475</v>
      </c>
      <c r="I124">
        <f t="shared" si="34"/>
        <v>600</v>
      </c>
      <c r="J124">
        <f t="shared" si="35"/>
        <v>550</v>
      </c>
      <c r="K124">
        <f t="shared" si="36"/>
        <v>100</v>
      </c>
    </row>
    <row r="125" spans="1:11" ht="15">
      <c r="A125" s="1">
        <v>0.00520833333333333</v>
      </c>
      <c r="B125">
        <v>50</v>
      </c>
      <c r="C125" s="19">
        <f t="shared" si="38"/>
        <v>450</v>
      </c>
      <c r="D125" s="19">
        <f t="shared" si="39"/>
        <v>50</v>
      </c>
      <c r="E125">
        <f t="shared" si="40"/>
        <v>431.25</v>
      </c>
      <c r="F125">
        <f t="shared" si="32"/>
        <v>481.25</v>
      </c>
      <c r="G125">
        <v>100</v>
      </c>
      <c r="H125">
        <f t="shared" si="33"/>
        <v>481.25</v>
      </c>
      <c r="I125">
        <f t="shared" si="34"/>
        <v>600</v>
      </c>
      <c r="J125">
        <f t="shared" si="35"/>
        <v>550</v>
      </c>
      <c r="K125">
        <f t="shared" si="36"/>
        <v>100</v>
      </c>
    </row>
    <row r="126" spans="1:11" ht="15">
      <c r="A126" s="1">
        <v>0.00555555555555556</v>
      </c>
      <c r="B126">
        <v>50</v>
      </c>
      <c r="C126" s="19">
        <f t="shared" si="38"/>
        <v>450</v>
      </c>
      <c r="D126" s="19">
        <f t="shared" si="39"/>
        <v>50</v>
      </c>
      <c r="E126">
        <f t="shared" si="40"/>
        <v>437.5</v>
      </c>
      <c r="F126">
        <f t="shared" si="32"/>
        <v>487.5</v>
      </c>
      <c r="G126">
        <v>100</v>
      </c>
      <c r="H126">
        <f t="shared" si="33"/>
        <v>487.5</v>
      </c>
      <c r="I126">
        <f t="shared" si="34"/>
        <v>600</v>
      </c>
      <c r="J126">
        <f t="shared" si="35"/>
        <v>550</v>
      </c>
      <c r="K126">
        <f t="shared" si="36"/>
        <v>100</v>
      </c>
    </row>
    <row r="127" spans="1:11" ht="15">
      <c r="A127" s="1">
        <v>0.00590277777777778</v>
      </c>
      <c r="B127">
        <v>50</v>
      </c>
      <c r="C127" s="19">
        <f t="shared" si="38"/>
        <v>450</v>
      </c>
      <c r="D127" s="19">
        <f t="shared" si="39"/>
        <v>50</v>
      </c>
      <c r="E127">
        <f t="shared" si="40"/>
        <v>443.75</v>
      </c>
      <c r="F127">
        <f t="shared" si="32"/>
        <v>493.75</v>
      </c>
      <c r="G127">
        <v>100</v>
      </c>
      <c r="H127">
        <f t="shared" si="33"/>
        <v>493.75</v>
      </c>
      <c r="I127">
        <f t="shared" si="34"/>
        <v>600</v>
      </c>
      <c r="J127">
        <f t="shared" si="35"/>
        <v>550</v>
      </c>
      <c r="K127">
        <f t="shared" si="36"/>
        <v>100</v>
      </c>
    </row>
    <row r="128" spans="1:11" ht="15">
      <c r="A128" s="1">
        <v>0.00625</v>
      </c>
      <c r="B128">
        <v>50</v>
      </c>
      <c r="C128" s="19">
        <f t="shared" si="38"/>
        <v>450</v>
      </c>
      <c r="D128" s="19">
        <f t="shared" si="39"/>
        <v>50</v>
      </c>
      <c r="E128">
        <f t="shared" si="40"/>
        <v>450</v>
      </c>
      <c r="F128">
        <f t="shared" si="32"/>
        <v>500</v>
      </c>
      <c r="G128">
        <v>100</v>
      </c>
      <c r="H128">
        <f t="shared" si="33"/>
        <v>500</v>
      </c>
      <c r="I128">
        <f t="shared" si="34"/>
        <v>600</v>
      </c>
      <c r="J128">
        <f t="shared" si="35"/>
        <v>550</v>
      </c>
      <c r="K128">
        <f t="shared" si="36"/>
        <v>100</v>
      </c>
    </row>
    <row r="129" spans="1:11" ht="15">
      <c r="A129" s="1">
        <v>0.00659722222222222</v>
      </c>
      <c r="B129">
        <v>50</v>
      </c>
      <c r="C129" s="19">
        <f t="shared" si="38"/>
        <v>450</v>
      </c>
      <c r="D129" s="19">
        <f t="shared" si="39"/>
        <v>50</v>
      </c>
      <c r="E129">
        <f>E128</f>
        <v>450</v>
      </c>
      <c r="F129">
        <f t="shared" si="32"/>
        <v>500</v>
      </c>
      <c r="G129">
        <v>100</v>
      </c>
      <c r="H129">
        <f t="shared" si="33"/>
        <v>500</v>
      </c>
      <c r="I129">
        <f t="shared" si="34"/>
        <v>600</v>
      </c>
      <c r="J129">
        <f t="shared" si="35"/>
        <v>550</v>
      </c>
      <c r="K129">
        <f t="shared" si="36"/>
        <v>100</v>
      </c>
    </row>
    <row r="130" spans="1:11" ht="15">
      <c r="A130" s="2">
        <v>0.00694444444444444</v>
      </c>
      <c r="B130">
        <v>50</v>
      </c>
      <c r="C130" s="19">
        <f>MIN(F130+B$107*5,H130)</f>
        <v>500</v>
      </c>
      <c r="D130" s="18">
        <f>C130-C129</f>
        <v>50</v>
      </c>
      <c r="E130">
        <f>E129</f>
        <v>450</v>
      </c>
      <c r="F130">
        <f t="shared" si="32"/>
        <v>500</v>
      </c>
      <c r="G130">
        <v>100</v>
      </c>
      <c r="H130">
        <f t="shared" si="33"/>
        <v>500</v>
      </c>
      <c r="I130">
        <f t="shared" si="34"/>
        <v>600</v>
      </c>
      <c r="J130">
        <f t="shared" si="35"/>
        <v>550</v>
      </c>
      <c r="K130">
        <f t="shared" si="36"/>
        <v>100</v>
      </c>
    </row>
    <row r="131" spans="1:11" ht="15">
      <c r="A131" s="1">
        <v>0.00729166666666666</v>
      </c>
      <c r="B131">
        <v>50</v>
      </c>
      <c r="C131" s="19">
        <f>C130</f>
        <v>500</v>
      </c>
      <c r="D131" s="19">
        <f>D130</f>
        <v>50</v>
      </c>
      <c r="E131">
        <f>E130+D131/8</f>
        <v>456.25</v>
      </c>
      <c r="F131">
        <f t="shared" si="32"/>
        <v>506.25</v>
      </c>
      <c r="G131">
        <v>100</v>
      </c>
      <c r="H131">
        <f t="shared" si="33"/>
        <v>506.25</v>
      </c>
      <c r="I131">
        <f t="shared" si="34"/>
        <v>600</v>
      </c>
      <c r="J131">
        <f t="shared" si="35"/>
        <v>550</v>
      </c>
      <c r="K131">
        <f t="shared" si="36"/>
        <v>100</v>
      </c>
    </row>
    <row r="132" spans="1:11" ht="15">
      <c r="A132" s="1">
        <v>0.00763888888888888</v>
      </c>
      <c r="B132">
        <v>50</v>
      </c>
      <c r="C132" s="19">
        <f aca="true" t="shared" si="41" ref="C132:C139">C131</f>
        <v>500</v>
      </c>
      <c r="D132" s="19">
        <f aca="true" t="shared" si="42" ref="D132:D139">D131</f>
        <v>50</v>
      </c>
      <c r="E132">
        <f aca="true" t="shared" si="43" ref="E132:E138">E131+D132/8</f>
        <v>462.5</v>
      </c>
      <c r="F132">
        <f t="shared" si="32"/>
        <v>512.5</v>
      </c>
      <c r="G132">
        <v>100</v>
      </c>
      <c r="H132">
        <f t="shared" si="33"/>
        <v>512.5</v>
      </c>
      <c r="I132">
        <f t="shared" si="34"/>
        <v>600</v>
      </c>
      <c r="J132">
        <f t="shared" si="35"/>
        <v>550</v>
      </c>
      <c r="K132">
        <f t="shared" si="36"/>
        <v>100</v>
      </c>
    </row>
    <row r="133" spans="1:11" ht="15">
      <c r="A133" s="1">
        <v>0.0079861111111111</v>
      </c>
      <c r="B133">
        <v>50</v>
      </c>
      <c r="C133" s="19">
        <f t="shared" si="41"/>
        <v>500</v>
      </c>
      <c r="D133" s="19">
        <f t="shared" si="42"/>
        <v>50</v>
      </c>
      <c r="E133">
        <f t="shared" si="43"/>
        <v>468.75</v>
      </c>
      <c r="F133">
        <f t="shared" si="32"/>
        <v>518.75</v>
      </c>
      <c r="G133">
        <v>100</v>
      </c>
      <c r="H133">
        <f t="shared" si="33"/>
        <v>518.75</v>
      </c>
      <c r="I133">
        <f t="shared" si="34"/>
        <v>600</v>
      </c>
      <c r="J133">
        <f t="shared" si="35"/>
        <v>550</v>
      </c>
      <c r="K133">
        <f t="shared" si="36"/>
        <v>100</v>
      </c>
    </row>
    <row r="134" spans="1:11" ht="15">
      <c r="A134" s="1">
        <v>0.00833333333333332</v>
      </c>
      <c r="B134">
        <v>50</v>
      </c>
      <c r="C134" s="19">
        <f t="shared" si="41"/>
        <v>500</v>
      </c>
      <c r="D134" s="19">
        <f t="shared" si="42"/>
        <v>50</v>
      </c>
      <c r="E134">
        <f t="shared" si="43"/>
        <v>475</v>
      </c>
      <c r="F134">
        <f t="shared" si="32"/>
        <v>525</v>
      </c>
      <c r="G134">
        <v>100</v>
      </c>
      <c r="H134">
        <f t="shared" si="33"/>
        <v>525</v>
      </c>
      <c r="I134">
        <f t="shared" si="34"/>
        <v>600</v>
      </c>
      <c r="J134">
        <f t="shared" si="35"/>
        <v>550</v>
      </c>
      <c r="K134">
        <f t="shared" si="36"/>
        <v>100</v>
      </c>
    </row>
    <row r="135" spans="1:11" ht="15">
      <c r="A135" s="1">
        <v>0.00868055555555554</v>
      </c>
      <c r="B135">
        <v>50</v>
      </c>
      <c r="C135" s="19">
        <f t="shared" si="41"/>
        <v>500</v>
      </c>
      <c r="D135" s="19">
        <f t="shared" si="42"/>
        <v>50</v>
      </c>
      <c r="E135">
        <f t="shared" si="43"/>
        <v>481.25</v>
      </c>
      <c r="F135">
        <f t="shared" si="32"/>
        <v>531.25</v>
      </c>
      <c r="G135">
        <v>100</v>
      </c>
      <c r="H135">
        <f t="shared" si="33"/>
        <v>531.25</v>
      </c>
      <c r="I135">
        <f t="shared" si="34"/>
        <v>600</v>
      </c>
      <c r="J135">
        <f t="shared" si="35"/>
        <v>550</v>
      </c>
      <c r="K135">
        <f t="shared" si="36"/>
        <v>100</v>
      </c>
    </row>
    <row r="136" spans="1:11" ht="15">
      <c r="A136" s="1">
        <v>0.00902777777777776</v>
      </c>
      <c r="B136">
        <v>50</v>
      </c>
      <c r="C136" s="19">
        <f t="shared" si="41"/>
        <v>500</v>
      </c>
      <c r="D136" s="19">
        <f t="shared" si="42"/>
        <v>50</v>
      </c>
      <c r="E136">
        <f t="shared" si="43"/>
        <v>487.5</v>
      </c>
      <c r="F136">
        <f t="shared" si="32"/>
        <v>537.5</v>
      </c>
      <c r="G136">
        <v>100</v>
      </c>
      <c r="H136">
        <f t="shared" si="33"/>
        <v>537.5</v>
      </c>
      <c r="I136">
        <f t="shared" si="34"/>
        <v>600</v>
      </c>
      <c r="J136">
        <f t="shared" si="35"/>
        <v>550</v>
      </c>
      <c r="K136">
        <f t="shared" si="36"/>
        <v>100</v>
      </c>
    </row>
    <row r="137" spans="1:11" ht="15">
      <c r="A137" s="1">
        <v>0.00937499999999998</v>
      </c>
      <c r="B137">
        <v>50</v>
      </c>
      <c r="C137" s="19">
        <f t="shared" si="41"/>
        <v>500</v>
      </c>
      <c r="D137" s="19">
        <f t="shared" si="42"/>
        <v>50</v>
      </c>
      <c r="E137">
        <f t="shared" si="43"/>
        <v>493.75</v>
      </c>
      <c r="F137">
        <f t="shared" si="32"/>
        <v>543.75</v>
      </c>
      <c r="G137">
        <v>100</v>
      </c>
      <c r="H137">
        <f t="shared" si="33"/>
        <v>543.75</v>
      </c>
      <c r="I137">
        <f t="shared" si="34"/>
        <v>600</v>
      </c>
      <c r="J137">
        <f t="shared" si="35"/>
        <v>550</v>
      </c>
      <c r="K137">
        <f t="shared" si="36"/>
        <v>100</v>
      </c>
    </row>
    <row r="138" spans="1:11" ht="15">
      <c r="A138" s="1">
        <v>0.0097222222222222</v>
      </c>
      <c r="B138">
        <v>50</v>
      </c>
      <c r="C138" s="19">
        <f t="shared" si="41"/>
        <v>500</v>
      </c>
      <c r="D138" s="19">
        <f t="shared" si="42"/>
        <v>50</v>
      </c>
      <c r="E138">
        <f t="shared" si="43"/>
        <v>500</v>
      </c>
      <c r="F138">
        <f t="shared" si="32"/>
        <v>550</v>
      </c>
      <c r="G138">
        <v>100</v>
      </c>
      <c r="H138">
        <f t="shared" si="33"/>
        <v>550</v>
      </c>
      <c r="I138">
        <f t="shared" si="34"/>
        <v>600</v>
      </c>
      <c r="J138">
        <f t="shared" si="35"/>
        <v>550</v>
      </c>
      <c r="K138">
        <f t="shared" si="36"/>
        <v>100</v>
      </c>
    </row>
    <row r="139" spans="1:11" ht="15">
      <c r="A139" s="1">
        <v>0.0100694444444444</v>
      </c>
      <c r="B139">
        <v>50</v>
      </c>
      <c r="C139" s="19">
        <f t="shared" si="41"/>
        <v>500</v>
      </c>
      <c r="D139" s="19">
        <f t="shared" si="42"/>
        <v>50</v>
      </c>
      <c r="E139">
        <f>E138</f>
        <v>500</v>
      </c>
      <c r="F139">
        <f t="shared" si="32"/>
        <v>550</v>
      </c>
      <c r="G139">
        <v>100</v>
      </c>
      <c r="H139">
        <f t="shared" si="33"/>
        <v>550</v>
      </c>
      <c r="I139">
        <f t="shared" si="34"/>
        <v>600</v>
      </c>
      <c r="J139">
        <f t="shared" si="35"/>
        <v>550</v>
      </c>
      <c r="K139">
        <f t="shared" si="36"/>
        <v>100</v>
      </c>
    </row>
    <row r="140" spans="1:11" ht="15">
      <c r="A140" s="2">
        <v>0.0104166666666666</v>
      </c>
      <c r="B140">
        <v>50</v>
      </c>
      <c r="C140" s="19">
        <f>MIN(F140+B$107*5,H140)</f>
        <v>550</v>
      </c>
      <c r="D140" s="18">
        <f>C140-C139</f>
        <v>50</v>
      </c>
      <c r="E140">
        <f>E139</f>
        <v>500</v>
      </c>
      <c r="F140" s="17">
        <f t="shared" si="32"/>
        <v>550</v>
      </c>
      <c r="G140">
        <v>100</v>
      </c>
      <c r="H140">
        <f t="shared" si="33"/>
        <v>550</v>
      </c>
      <c r="I140">
        <f t="shared" si="34"/>
        <v>600</v>
      </c>
      <c r="J140">
        <f t="shared" si="35"/>
        <v>550</v>
      </c>
      <c r="K140">
        <f t="shared" si="36"/>
        <v>100</v>
      </c>
    </row>
    <row r="141" spans="1:11" ht="15">
      <c r="A141" s="1">
        <v>0.0107638888888888</v>
      </c>
      <c r="B141">
        <v>45</v>
      </c>
      <c r="C141" s="19">
        <f>C140</f>
        <v>550</v>
      </c>
      <c r="D141" s="19">
        <f>D140</f>
        <v>50</v>
      </c>
      <c r="E141">
        <f>E140+D141/8</f>
        <v>506.25</v>
      </c>
      <c r="F141">
        <f aca="true" t="shared" si="44" ref="F141:F150">E141+B141</f>
        <v>551.25</v>
      </c>
      <c r="G141">
        <v>100</v>
      </c>
      <c r="H141">
        <f t="shared" si="33"/>
        <v>550</v>
      </c>
      <c r="I141">
        <f t="shared" si="34"/>
        <v>600</v>
      </c>
      <c r="J141">
        <f t="shared" si="35"/>
        <v>550</v>
      </c>
      <c r="K141">
        <f t="shared" si="36"/>
        <v>100</v>
      </c>
    </row>
    <row r="142" spans="1:11" ht="15">
      <c r="A142" s="1">
        <v>0.011111111111111</v>
      </c>
      <c r="B142">
        <v>40</v>
      </c>
      <c r="C142" s="19">
        <f aca="true" t="shared" si="45" ref="C142:C149">C141</f>
        <v>550</v>
      </c>
      <c r="D142" s="19">
        <f aca="true" t="shared" si="46" ref="D142:D149">D141</f>
        <v>50</v>
      </c>
      <c r="E142">
        <f aca="true" t="shared" si="47" ref="E142:E148">E141+D142/8</f>
        <v>512.5</v>
      </c>
      <c r="F142">
        <f t="shared" si="44"/>
        <v>552.5</v>
      </c>
      <c r="G142">
        <v>100</v>
      </c>
      <c r="H142">
        <f t="shared" si="33"/>
        <v>550</v>
      </c>
      <c r="I142">
        <f t="shared" si="34"/>
        <v>600</v>
      </c>
      <c r="J142">
        <f t="shared" si="35"/>
        <v>550</v>
      </c>
      <c r="K142">
        <f t="shared" si="36"/>
        <v>100</v>
      </c>
    </row>
    <row r="143" spans="1:11" ht="15">
      <c r="A143" s="1">
        <v>0.0114583333333332</v>
      </c>
      <c r="B143">
        <v>35</v>
      </c>
      <c r="C143" s="19">
        <f t="shared" si="45"/>
        <v>550</v>
      </c>
      <c r="D143" s="19">
        <f t="shared" si="46"/>
        <v>50</v>
      </c>
      <c r="E143">
        <f t="shared" si="47"/>
        <v>518.75</v>
      </c>
      <c r="F143">
        <f t="shared" si="44"/>
        <v>553.75</v>
      </c>
      <c r="G143">
        <v>100</v>
      </c>
      <c r="H143">
        <f t="shared" si="33"/>
        <v>550</v>
      </c>
      <c r="I143">
        <f t="shared" si="34"/>
        <v>600</v>
      </c>
      <c r="J143">
        <f t="shared" si="35"/>
        <v>550</v>
      </c>
      <c r="K143">
        <f t="shared" si="36"/>
        <v>100</v>
      </c>
    </row>
    <row r="144" spans="1:11" ht="15">
      <c r="A144" s="1">
        <v>0.0118055555555554</v>
      </c>
      <c r="B144">
        <v>30</v>
      </c>
      <c r="C144" s="19">
        <f t="shared" si="45"/>
        <v>550</v>
      </c>
      <c r="D144" s="19">
        <f t="shared" si="46"/>
        <v>50</v>
      </c>
      <c r="E144">
        <f t="shared" si="47"/>
        <v>525</v>
      </c>
      <c r="F144">
        <f t="shared" si="44"/>
        <v>555</v>
      </c>
      <c r="G144">
        <v>100</v>
      </c>
      <c r="H144">
        <f t="shared" si="33"/>
        <v>550</v>
      </c>
      <c r="I144">
        <f t="shared" si="34"/>
        <v>600</v>
      </c>
      <c r="J144">
        <f t="shared" si="35"/>
        <v>550</v>
      </c>
      <c r="K144">
        <f t="shared" si="36"/>
        <v>100</v>
      </c>
    </row>
    <row r="145" spans="1:11" ht="15">
      <c r="A145" s="1">
        <v>0.0121527777777776</v>
      </c>
      <c r="B145">
        <v>25</v>
      </c>
      <c r="C145" s="19">
        <f t="shared" si="45"/>
        <v>550</v>
      </c>
      <c r="D145" s="19">
        <f t="shared" si="46"/>
        <v>50</v>
      </c>
      <c r="E145">
        <f t="shared" si="47"/>
        <v>531.25</v>
      </c>
      <c r="F145">
        <f t="shared" si="44"/>
        <v>556.25</v>
      </c>
      <c r="G145">
        <v>100</v>
      </c>
      <c r="H145">
        <f t="shared" si="33"/>
        <v>550</v>
      </c>
      <c r="I145">
        <f t="shared" si="34"/>
        <v>600</v>
      </c>
      <c r="J145">
        <f t="shared" si="35"/>
        <v>550</v>
      </c>
      <c r="K145">
        <f t="shared" si="36"/>
        <v>100</v>
      </c>
    </row>
    <row r="146" spans="1:11" ht="15">
      <c r="A146" s="1">
        <v>0.0124999999999998</v>
      </c>
      <c r="B146">
        <v>20</v>
      </c>
      <c r="C146" s="19">
        <f t="shared" si="45"/>
        <v>550</v>
      </c>
      <c r="D146" s="19">
        <f t="shared" si="46"/>
        <v>50</v>
      </c>
      <c r="E146">
        <f t="shared" si="47"/>
        <v>537.5</v>
      </c>
      <c r="F146">
        <f t="shared" si="44"/>
        <v>557.5</v>
      </c>
      <c r="G146">
        <v>100</v>
      </c>
      <c r="H146">
        <f t="shared" si="33"/>
        <v>550</v>
      </c>
      <c r="I146">
        <f t="shared" si="34"/>
        <v>600</v>
      </c>
      <c r="J146">
        <f t="shared" si="35"/>
        <v>550</v>
      </c>
      <c r="K146">
        <f t="shared" si="36"/>
        <v>100</v>
      </c>
    </row>
    <row r="147" spans="1:11" ht="15">
      <c r="A147" s="1">
        <v>0.012847222222222</v>
      </c>
      <c r="B147">
        <v>15</v>
      </c>
      <c r="C147" s="19">
        <f t="shared" si="45"/>
        <v>550</v>
      </c>
      <c r="D147" s="19">
        <f t="shared" si="46"/>
        <v>50</v>
      </c>
      <c r="E147">
        <f t="shared" si="47"/>
        <v>543.75</v>
      </c>
      <c r="F147">
        <f t="shared" si="44"/>
        <v>558.75</v>
      </c>
      <c r="G147">
        <v>100</v>
      </c>
      <c r="H147">
        <f t="shared" si="33"/>
        <v>550</v>
      </c>
      <c r="I147">
        <f t="shared" si="34"/>
        <v>600</v>
      </c>
      <c r="J147">
        <f t="shared" si="35"/>
        <v>550</v>
      </c>
      <c r="K147">
        <f t="shared" si="36"/>
        <v>100</v>
      </c>
    </row>
    <row r="148" spans="1:11" ht="15">
      <c r="A148" s="1">
        <v>0.0131944444444442</v>
      </c>
      <c r="B148">
        <v>10</v>
      </c>
      <c r="C148" s="19">
        <f t="shared" si="45"/>
        <v>550</v>
      </c>
      <c r="D148" s="19">
        <f t="shared" si="46"/>
        <v>50</v>
      </c>
      <c r="E148">
        <f t="shared" si="47"/>
        <v>550</v>
      </c>
      <c r="F148">
        <f t="shared" si="44"/>
        <v>560</v>
      </c>
      <c r="G148">
        <v>100</v>
      </c>
      <c r="H148">
        <f t="shared" si="33"/>
        <v>550</v>
      </c>
      <c r="I148">
        <f t="shared" si="34"/>
        <v>600</v>
      </c>
      <c r="J148">
        <f t="shared" si="35"/>
        <v>550</v>
      </c>
      <c r="K148">
        <f t="shared" si="36"/>
        <v>100</v>
      </c>
    </row>
    <row r="149" spans="1:11" ht="15">
      <c r="A149" s="1">
        <v>0.0135416666666664</v>
      </c>
      <c r="B149">
        <v>5</v>
      </c>
      <c r="C149" s="19">
        <f t="shared" si="45"/>
        <v>550</v>
      </c>
      <c r="D149" s="19">
        <f t="shared" si="46"/>
        <v>50</v>
      </c>
      <c r="E149">
        <f>E148</f>
        <v>550</v>
      </c>
      <c r="F149">
        <f t="shared" si="44"/>
        <v>555</v>
      </c>
      <c r="G149">
        <v>100</v>
      </c>
      <c r="H149">
        <f t="shared" si="33"/>
        <v>550</v>
      </c>
      <c r="I149">
        <f t="shared" si="34"/>
        <v>600</v>
      </c>
      <c r="J149">
        <f t="shared" si="35"/>
        <v>550</v>
      </c>
      <c r="K149">
        <f t="shared" si="36"/>
        <v>100</v>
      </c>
    </row>
    <row r="150" spans="1:11" ht="15">
      <c r="A150" s="2">
        <v>0.0138888888888886</v>
      </c>
      <c r="B150">
        <v>0</v>
      </c>
      <c r="C150" s="19">
        <f>MIN(F150+B$107*5,H150)</f>
        <v>550</v>
      </c>
      <c r="E150">
        <f>E149</f>
        <v>550</v>
      </c>
      <c r="F150">
        <f t="shared" si="44"/>
        <v>550</v>
      </c>
      <c r="G150">
        <v>100</v>
      </c>
      <c r="H150">
        <f t="shared" si="33"/>
        <v>550</v>
      </c>
      <c r="I150">
        <f t="shared" si="34"/>
        <v>600</v>
      </c>
      <c r="J150">
        <f t="shared" si="35"/>
        <v>550</v>
      </c>
      <c r="K150">
        <f t="shared" si="36"/>
        <v>100</v>
      </c>
    </row>
    <row r="152" ht="15">
      <c r="A152" t="s">
        <v>56</v>
      </c>
    </row>
    <row r="153" spans="1:2" ht="15">
      <c r="A153" t="s">
        <v>4</v>
      </c>
      <c r="B153">
        <v>25</v>
      </c>
    </row>
    <row r="154" spans="1:2" ht="15">
      <c r="A154" t="s">
        <v>5</v>
      </c>
      <c r="B154">
        <v>100</v>
      </c>
    </row>
    <row r="155" spans="1:2" ht="15">
      <c r="A155" t="s">
        <v>6</v>
      </c>
      <c r="B155">
        <f>B$5-B153*F$3/5</f>
        <v>5</v>
      </c>
    </row>
    <row r="157" spans="1:11" ht="15">
      <c r="A157" t="s">
        <v>7</v>
      </c>
      <c r="B157" t="s">
        <v>55</v>
      </c>
      <c r="C157" s="19" t="s">
        <v>8</v>
      </c>
      <c r="E157" t="s">
        <v>9</v>
      </c>
      <c r="F157" t="s">
        <v>54</v>
      </c>
      <c r="G157" t="s">
        <v>14</v>
      </c>
      <c r="H157" t="s">
        <v>12</v>
      </c>
      <c r="I157" t="s">
        <v>0</v>
      </c>
      <c r="J157" t="s">
        <v>10</v>
      </c>
      <c r="K157" t="s">
        <v>1</v>
      </c>
    </row>
    <row r="158" spans="1:11" ht="15">
      <c r="A158" s="2">
        <v>0</v>
      </c>
      <c r="B158">
        <v>0</v>
      </c>
      <c r="C158" s="18">
        <v>400</v>
      </c>
      <c r="D158" s="18">
        <v>0</v>
      </c>
      <c r="E158">
        <f>C158</f>
        <v>400</v>
      </c>
      <c r="F158">
        <f>E158+B158</f>
        <v>400</v>
      </c>
      <c r="G158">
        <v>0</v>
      </c>
      <c r="H158">
        <f aca="true" t="shared" si="48" ref="H158:H198">MIN(F158+$B$155*5,J158)</f>
        <v>425</v>
      </c>
      <c r="I158">
        <f>B$3</f>
        <v>600</v>
      </c>
      <c r="J158">
        <f aca="true" t="shared" si="49" ref="J158:J198">I158-B$153-B$154+G158</f>
        <v>475</v>
      </c>
      <c r="K158">
        <f>B$4</f>
        <v>100</v>
      </c>
    </row>
    <row r="159" spans="1:11" ht="15">
      <c r="A159" s="1">
        <v>0.00034722222222222224</v>
      </c>
      <c r="B159">
        <v>2.5</v>
      </c>
      <c r="C159" s="19">
        <v>400</v>
      </c>
      <c r="D159" s="18">
        <v>0</v>
      </c>
      <c r="E159">
        <f>E158+D159/8</f>
        <v>400</v>
      </c>
      <c r="F159">
        <f aca="true" t="shared" si="50" ref="F159:F188">E159+B159</f>
        <v>402.5</v>
      </c>
      <c r="G159">
        <v>0</v>
      </c>
      <c r="H159">
        <f t="shared" si="48"/>
        <v>427.5</v>
      </c>
      <c r="I159">
        <f aca="true" t="shared" si="51" ref="I159:I198">B$3</f>
        <v>600</v>
      </c>
      <c r="J159">
        <f t="shared" si="49"/>
        <v>475</v>
      </c>
      <c r="K159">
        <f aca="true" t="shared" si="52" ref="K159:K198">B$4</f>
        <v>100</v>
      </c>
    </row>
    <row r="160" spans="1:11" ht="15">
      <c r="A160" s="1">
        <v>0.000694444444444444</v>
      </c>
      <c r="B160">
        <v>5</v>
      </c>
      <c r="C160" s="19">
        <v>400</v>
      </c>
      <c r="D160" s="18">
        <v>0</v>
      </c>
      <c r="E160">
        <f aca="true" t="shared" si="53" ref="E160:E166">E159+D160/8</f>
        <v>400</v>
      </c>
      <c r="F160">
        <f t="shared" si="50"/>
        <v>405</v>
      </c>
      <c r="G160">
        <v>0</v>
      </c>
      <c r="H160">
        <f t="shared" si="48"/>
        <v>430</v>
      </c>
      <c r="I160">
        <f t="shared" si="51"/>
        <v>600</v>
      </c>
      <c r="J160">
        <f t="shared" si="49"/>
        <v>475</v>
      </c>
      <c r="K160">
        <f t="shared" si="52"/>
        <v>100</v>
      </c>
    </row>
    <row r="161" spans="1:11" ht="15">
      <c r="A161" s="1">
        <v>0.00104166666666667</v>
      </c>
      <c r="B161">
        <v>7.5</v>
      </c>
      <c r="C161" s="19">
        <v>400</v>
      </c>
      <c r="D161" s="18">
        <v>0</v>
      </c>
      <c r="E161">
        <f t="shared" si="53"/>
        <v>400</v>
      </c>
      <c r="F161">
        <f t="shared" si="50"/>
        <v>407.5</v>
      </c>
      <c r="G161">
        <v>0</v>
      </c>
      <c r="H161">
        <f t="shared" si="48"/>
        <v>432.5</v>
      </c>
      <c r="I161">
        <f t="shared" si="51"/>
        <v>600</v>
      </c>
      <c r="J161">
        <f t="shared" si="49"/>
        <v>475</v>
      </c>
      <c r="K161">
        <f t="shared" si="52"/>
        <v>100</v>
      </c>
    </row>
    <row r="162" spans="1:11" ht="15">
      <c r="A162" s="1">
        <v>0.00138888888888889</v>
      </c>
      <c r="B162">
        <v>10</v>
      </c>
      <c r="C162" s="19">
        <v>400</v>
      </c>
      <c r="D162" s="18">
        <v>0</v>
      </c>
      <c r="E162">
        <f t="shared" si="53"/>
        <v>400</v>
      </c>
      <c r="F162">
        <f t="shared" si="50"/>
        <v>410</v>
      </c>
      <c r="G162">
        <v>0</v>
      </c>
      <c r="H162">
        <f t="shared" si="48"/>
        <v>435</v>
      </c>
      <c r="I162">
        <f t="shared" si="51"/>
        <v>600</v>
      </c>
      <c r="J162">
        <f t="shared" si="49"/>
        <v>475</v>
      </c>
      <c r="K162">
        <f t="shared" si="52"/>
        <v>100</v>
      </c>
    </row>
    <row r="163" spans="1:11" ht="15">
      <c r="A163" s="1">
        <v>0.00173611111111111</v>
      </c>
      <c r="B163">
        <v>12.5</v>
      </c>
      <c r="C163" s="19">
        <v>400</v>
      </c>
      <c r="D163" s="18">
        <v>0</v>
      </c>
      <c r="E163">
        <f t="shared" si="53"/>
        <v>400</v>
      </c>
      <c r="F163">
        <f t="shared" si="50"/>
        <v>412.5</v>
      </c>
      <c r="G163">
        <v>0</v>
      </c>
      <c r="H163">
        <f t="shared" si="48"/>
        <v>437.5</v>
      </c>
      <c r="I163">
        <f t="shared" si="51"/>
        <v>600</v>
      </c>
      <c r="J163">
        <f t="shared" si="49"/>
        <v>475</v>
      </c>
      <c r="K163">
        <f t="shared" si="52"/>
        <v>100</v>
      </c>
    </row>
    <row r="164" spans="1:11" ht="15">
      <c r="A164" s="1">
        <v>0.00208333333333333</v>
      </c>
      <c r="B164">
        <v>15</v>
      </c>
      <c r="C164" s="19">
        <v>400</v>
      </c>
      <c r="D164" s="18">
        <v>0</v>
      </c>
      <c r="E164">
        <f t="shared" si="53"/>
        <v>400</v>
      </c>
      <c r="F164">
        <f t="shared" si="50"/>
        <v>415</v>
      </c>
      <c r="G164">
        <v>0</v>
      </c>
      <c r="H164">
        <f t="shared" si="48"/>
        <v>440</v>
      </c>
      <c r="I164">
        <f t="shared" si="51"/>
        <v>600</v>
      </c>
      <c r="J164">
        <f t="shared" si="49"/>
        <v>475</v>
      </c>
      <c r="K164">
        <f t="shared" si="52"/>
        <v>100</v>
      </c>
    </row>
    <row r="165" spans="1:11" ht="15">
      <c r="A165" s="1">
        <v>0.00243055555555556</v>
      </c>
      <c r="B165">
        <v>17.5</v>
      </c>
      <c r="C165" s="19">
        <v>400</v>
      </c>
      <c r="D165" s="18">
        <v>0</v>
      </c>
      <c r="E165">
        <f t="shared" si="53"/>
        <v>400</v>
      </c>
      <c r="F165">
        <f t="shared" si="50"/>
        <v>417.5</v>
      </c>
      <c r="G165">
        <v>0</v>
      </c>
      <c r="H165">
        <f t="shared" si="48"/>
        <v>442.5</v>
      </c>
      <c r="I165">
        <f t="shared" si="51"/>
        <v>600</v>
      </c>
      <c r="J165">
        <f t="shared" si="49"/>
        <v>475</v>
      </c>
      <c r="K165">
        <f t="shared" si="52"/>
        <v>100</v>
      </c>
    </row>
    <row r="166" spans="1:11" ht="15">
      <c r="A166" s="1">
        <v>0.00277777777777778</v>
      </c>
      <c r="B166">
        <v>20</v>
      </c>
      <c r="C166" s="19">
        <v>400</v>
      </c>
      <c r="D166" s="18">
        <v>0</v>
      </c>
      <c r="E166">
        <f t="shared" si="53"/>
        <v>400</v>
      </c>
      <c r="F166">
        <f t="shared" si="50"/>
        <v>420</v>
      </c>
      <c r="G166">
        <v>0</v>
      </c>
      <c r="H166">
        <f t="shared" si="48"/>
        <v>445</v>
      </c>
      <c r="I166">
        <f t="shared" si="51"/>
        <v>600</v>
      </c>
      <c r="J166">
        <f t="shared" si="49"/>
        <v>475</v>
      </c>
      <c r="K166">
        <f t="shared" si="52"/>
        <v>100</v>
      </c>
    </row>
    <row r="167" spans="1:11" ht="15">
      <c r="A167" s="1">
        <v>0.003125</v>
      </c>
      <c r="B167">
        <v>22.5</v>
      </c>
      <c r="C167" s="19">
        <v>400</v>
      </c>
      <c r="D167" s="18">
        <v>0</v>
      </c>
      <c r="E167">
        <f>E166</f>
        <v>400</v>
      </c>
      <c r="F167">
        <f t="shared" si="50"/>
        <v>422.5</v>
      </c>
      <c r="G167">
        <v>0</v>
      </c>
      <c r="H167">
        <f t="shared" si="48"/>
        <v>447.5</v>
      </c>
      <c r="I167">
        <f t="shared" si="51"/>
        <v>600</v>
      </c>
      <c r="J167">
        <f t="shared" si="49"/>
        <v>475</v>
      </c>
      <c r="K167">
        <f t="shared" si="52"/>
        <v>100</v>
      </c>
    </row>
    <row r="168" spans="1:11" ht="15">
      <c r="A168" s="2">
        <v>0.00347222222222222</v>
      </c>
      <c r="B168">
        <v>25</v>
      </c>
      <c r="C168" s="19">
        <f>MIN(F168+B$155*5,H168)</f>
        <v>450</v>
      </c>
      <c r="D168" s="18">
        <f>C168-C167</f>
        <v>50</v>
      </c>
      <c r="E168">
        <f>E167</f>
        <v>400</v>
      </c>
      <c r="F168">
        <f t="shared" si="50"/>
        <v>425</v>
      </c>
      <c r="G168">
        <v>100</v>
      </c>
      <c r="H168">
        <f t="shared" si="48"/>
        <v>450</v>
      </c>
      <c r="I168">
        <f t="shared" si="51"/>
        <v>600</v>
      </c>
      <c r="J168">
        <f t="shared" si="49"/>
        <v>575</v>
      </c>
      <c r="K168">
        <f t="shared" si="52"/>
        <v>100</v>
      </c>
    </row>
    <row r="169" spans="1:11" ht="15">
      <c r="A169" s="1">
        <v>0.00381944444444444</v>
      </c>
      <c r="B169">
        <v>25</v>
      </c>
      <c r="C169" s="19">
        <f>C168</f>
        <v>450</v>
      </c>
      <c r="D169" s="19">
        <f>D168</f>
        <v>50</v>
      </c>
      <c r="E169">
        <f>E168+D169/8</f>
        <v>406.25</v>
      </c>
      <c r="F169">
        <f t="shared" si="50"/>
        <v>431.25</v>
      </c>
      <c r="G169">
        <v>100</v>
      </c>
      <c r="H169">
        <f t="shared" si="48"/>
        <v>456.25</v>
      </c>
      <c r="I169">
        <f t="shared" si="51"/>
        <v>600</v>
      </c>
      <c r="J169">
        <f t="shared" si="49"/>
        <v>575</v>
      </c>
      <c r="K169">
        <f t="shared" si="52"/>
        <v>100</v>
      </c>
    </row>
    <row r="170" spans="1:11" ht="15">
      <c r="A170" s="1">
        <v>0.00416666666666667</v>
      </c>
      <c r="B170">
        <v>25</v>
      </c>
      <c r="C170" s="19">
        <f aca="true" t="shared" si="54" ref="C170:C177">C169</f>
        <v>450</v>
      </c>
      <c r="D170" s="19">
        <f aca="true" t="shared" si="55" ref="D170:D177">D169</f>
        <v>50</v>
      </c>
      <c r="E170">
        <f aca="true" t="shared" si="56" ref="E170:E176">E169+D170/8</f>
        <v>412.5</v>
      </c>
      <c r="F170">
        <f t="shared" si="50"/>
        <v>437.5</v>
      </c>
      <c r="G170">
        <v>100</v>
      </c>
      <c r="H170">
        <f t="shared" si="48"/>
        <v>462.5</v>
      </c>
      <c r="I170">
        <f t="shared" si="51"/>
        <v>600</v>
      </c>
      <c r="J170">
        <f t="shared" si="49"/>
        <v>575</v>
      </c>
      <c r="K170">
        <f t="shared" si="52"/>
        <v>100</v>
      </c>
    </row>
    <row r="171" spans="1:11" ht="15">
      <c r="A171" s="1">
        <v>0.00451388888888889</v>
      </c>
      <c r="B171">
        <v>25</v>
      </c>
      <c r="C171" s="19">
        <f t="shared" si="54"/>
        <v>450</v>
      </c>
      <c r="D171" s="19">
        <f t="shared" si="55"/>
        <v>50</v>
      </c>
      <c r="E171">
        <f t="shared" si="56"/>
        <v>418.75</v>
      </c>
      <c r="F171">
        <f t="shared" si="50"/>
        <v>443.75</v>
      </c>
      <c r="G171">
        <v>100</v>
      </c>
      <c r="H171">
        <f t="shared" si="48"/>
        <v>468.75</v>
      </c>
      <c r="I171">
        <f t="shared" si="51"/>
        <v>600</v>
      </c>
      <c r="J171">
        <f t="shared" si="49"/>
        <v>575</v>
      </c>
      <c r="K171">
        <f t="shared" si="52"/>
        <v>100</v>
      </c>
    </row>
    <row r="172" spans="1:11" ht="15">
      <c r="A172" s="1">
        <v>0.00486111111111111</v>
      </c>
      <c r="B172">
        <v>25</v>
      </c>
      <c r="C172" s="19">
        <f t="shared" si="54"/>
        <v>450</v>
      </c>
      <c r="D172" s="19">
        <f t="shared" si="55"/>
        <v>50</v>
      </c>
      <c r="E172">
        <f t="shared" si="56"/>
        <v>425</v>
      </c>
      <c r="F172">
        <f t="shared" si="50"/>
        <v>450</v>
      </c>
      <c r="G172">
        <v>100</v>
      </c>
      <c r="H172">
        <f t="shared" si="48"/>
        <v>475</v>
      </c>
      <c r="I172">
        <f t="shared" si="51"/>
        <v>600</v>
      </c>
      <c r="J172">
        <f t="shared" si="49"/>
        <v>575</v>
      </c>
      <c r="K172">
        <f t="shared" si="52"/>
        <v>100</v>
      </c>
    </row>
    <row r="173" spans="1:11" ht="15">
      <c r="A173" s="1">
        <v>0.00520833333333333</v>
      </c>
      <c r="B173">
        <v>25</v>
      </c>
      <c r="C173" s="19">
        <f t="shared" si="54"/>
        <v>450</v>
      </c>
      <c r="D173" s="19">
        <f t="shared" si="55"/>
        <v>50</v>
      </c>
      <c r="E173">
        <f t="shared" si="56"/>
        <v>431.25</v>
      </c>
      <c r="F173">
        <f t="shared" si="50"/>
        <v>456.25</v>
      </c>
      <c r="G173">
        <v>100</v>
      </c>
      <c r="H173">
        <f t="shared" si="48"/>
        <v>481.25</v>
      </c>
      <c r="I173">
        <f t="shared" si="51"/>
        <v>600</v>
      </c>
      <c r="J173">
        <f t="shared" si="49"/>
        <v>575</v>
      </c>
      <c r="K173">
        <f t="shared" si="52"/>
        <v>100</v>
      </c>
    </row>
    <row r="174" spans="1:11" ht="15">
      <c r="A174" s="1">
        <v>0.00555555555555556</v>
      </c>
      <c r="B174">
        <v>25</v>
      </c>
      <c r="C174" s="19">
        <f t="shared" si="54"/>
        <v>450</v>
      </c>
      <c r="D174" s="19">
        <f t="shared" si="55"/>
        <v>50</v>
      </c>
      <c r="E174">
        <f t="shared" si="56"/>
        <v>437.5</v>
      </c>
      <c r="F174">
        <f t="shared" si="50"/>
        <v>462.5</v>
      </c>
      <c r="G174">
        <v>100</v>
      </c>
      <c r="H174">
        <f t="shared" si="48"/>
        <v>487.5</v>
      </c>
      <c r="I174">
        <f t="shared" si="51"/>
        <v>600</v>
      </c>
      <c r="J174">
        <f t="shared" si="49"/>
        <v>575</v>
      </c>
      <c r="K174">
        <f t="shared" si="52"/>
        <v>100</v>
      </c>
    </row>
    <row r="175" spans="1:11" ht="15">
      <c r="A175" s="1">
        <v>0.00590277777777778</v>
      </c>
      <c r="B175">
        <v>25</v>
      </c>
      <c r="C175" s="19">
        <f t="shared" si="54"/>
        <v>450</v>
      </c>
      <c r="D175" s="19">
        <f t="shared" si="55"/>
        <v>50</v>
      </c>
      <c r="E175">
        <f t="shared" si="56"/>
        <v>443.75</v>
      </c>
      <c r="F175">
        <f t="shared" si="50"/>
        <v>468.75</v>
      </c>
      <c r="G175">
        <v>100</v>
      </c>
      <c r="H175">
        <f t="shared" si="48"/>
        <v>493.75</v>
      </c>
      <c r="I175">
        <f t="shared" si="51"/>
        <v>600</v>
      </c>
      <c r="J175">
        <f t="shared" si="49"/>
        <v>575</v>
      </c>
      <c r="K175">
        <f t="shared" si="52"/>
        <v>100</v>
      </c>
    </row>
    <row r="176" spans="1:11" ht="15">
      <c r="A176" s="1">
        <v>0.00625</v>
      </c>
      <c r="B176">
        <v>25</v>
      </c>
      <c r="C176" s="19">
        <f t="shared" si="54"/>
        <v>450</v>
      </c>
      <c r="D176" s="19">
        <f t="shared" si="55"/>
        <v>50</v>
      </c>
      <c r="E176">
        <f t="shared" si="56"/>
        <v>450</v>
      </c>
      <c r="F176">
        <f t="shared" si="50"/>
        <v>475</v>
      </c>
      <c r="G176">
        <v>100</v>
      </c>
      <c r="H176">
        <f t="shared" si="48"/>
        <v>500</v>
      </c>
      <c r="I176">
        <f t="shared" si="51"/>
        <v>600</v>
      </c>
      <c r="J176">
        <f t="shared" si="49"/>
        <v>575</v>
      </c>
      <c r="K176">
        <f t="shared" si="52"/>
        <v>100</v>
      </c>
    </row>
    <row r="177" spans="1:11" ht="15">
      <c r="A177" s="1">
        <v>0.00659722222222222</v>
      </c>
      <c r="B177">
        <v>25</v>
      </c>
      <c r="C177" s="19">
        <f t="shared" si="54"/>
        <v>450</v>
      </c>
      <c r="D177" s="19">
        <f t="shared" si="55"/>
        <v>50</v>
      </c>
      <c r="E177">
        <f>E176</f>
        <v>450</v>
      </c>
      <c r="F177">
        <f t="shared" si="50"/>
        <v>475</v>
      </c>
      <c r="G177">
        <v>100</v>
      </c>
      <c r="H177">
        <f t="shared" si="48"/>
        <v>500</v>
      </c>
      <c r="I177">
        <f t="shared" si="51"/>
        <v>600</v>
      </c>
      <c r="J177">
        <f t="shared" si="49"/>
        <v>575</v>
      </c>
      <c r="K177">
        <f t="shared" si="52"/>
        <v>100</v>
      </c>
    </row>
    <row r="178" spans="1:11" ht="15">
      <c r="A178" s="2">
        <v>0.00694444444444444</v>
      </c>
      <c r="B178">
        <v>25</v>
      </c>
      <c r="C178" s="19">
        <f>MIN(F178+B$155*5,H178)</f>
        <v>500</v>
      </c>
      <c r="D178" s="18">
        <f>C178-C177</f>
        <v>50</v>
      </c>
      <c r="E178">
        <f>E177</f>
        <v>450</v>
      </c>
      <c r="F178">
        <f t="shared" si="50"/>
        <v>475</v>
      </c>
      <c r="G178">
        <v>100</v>
      </c>
      <c r="H178">
        <f t="shared" si="48"/>
        <v>500</v>
      </c>
      <c r="I178">
        <f t="shared" si="51"/>
        <v>600</v>
      </c>
      <c r="J178">
        <f t="shared" si="49"/>
        <v>575</v>
      </c>
      <c r="K178">
        <f t="shared" si="52"/>
        <v>100</v>
      </c>
    </row>
    <row r="179" spans="1:11" ht="15">
      <c r="A179" s="1">
        <v>0.00729166666666666</v>
      </c>
      <c r="B179">
        <v>25</v>
      </c>
      <c r="C179" s="19">
        <f>C178</f>
        <v>500</v>
      </c>
      <c r="D179" s="19">
        <f>D178</f>
        <v>50</v>
      </c>
      <c r="E179">
        <f>E178+D179/8</f>
        <v>456.25</v>
      </c>
      <c r="F179">
        <f t="shared" si="50"/>
        <v>481.25</v>
      </c>
      <c r="G179">
        <v>100</v>
      </c>
      <c r="H179">
        <f t="shared" si="48"/>
        <v>506.25</v>
      </c>
      <c r="I179">
        <f t="shared" si="51"/>
        <v>600</v>
      </c>
      <c r="J179">
        <f t="shared" si="49"/>
        <v>575</v>
      </c>
      <c r="K179">
        <f t="shared" si="52"/>
        <v>100</v>
      </c>
    </row>
    <row r="180" spans="1:11" ht="15">
      <c r="A180" s="1">
        <v>0.00763888888888888</v>
      </c>
      <c r="B180">
        <v>25</v>
      </c>
      <c r="C180" s="19">
        <f aca="true" t="shared" si="57" ref="C180:C187">C179</f>
        <v>500</v>
      </c>
      <c r="D180" s="19">
        <f aca="true" t="shared" si="58" ref="D180:D187">D179</f>
        <v>50</v>
      </c>
      <c r="E180">
        <f aca="true" t="shared" si="59" ref="E180:E186">E179+D180/8</f>
        <v>462.5</v>
      </c>
      <c r="F180">
        <f t="shared" si="50"/>
        <v>487.5</v>
      </c>
      <c r="G180">
        <v>100</v>
      </c>
      <c r="H180">
        <f t="shared" si="48"/>
        <v>512.5</v>
      </c>
      <c r="I180">
        <f t="shared" si="51"/>
        <v>600</v>
      </c>
      <c r="J180">
        <f t="shared" si="49"/>
        <v>575</v>
      </c>
      <c r="K180">
        <f t="shared" si="52"/>
        <v>100</v>
      </c>
    </row>
    <row r="181" spans="1:11" ht="15">
      <c r="A181" s="1">
        <v>0.0079861111111111</v>
      </c>
      <c r="B181">
        <v>25</v>
      </c>
      <c r="C181" s="19">
        <f t="shared" si="57"/>
        <v>500</v>
      </c>
      <c r="D181" s="19">
        <f t="shared" si="58"/>
        <v>50</v>
      </c>
      <c r="E181">
        <f t="shared" si="59"/>
        <v>468.75</v>
      </c>
      <c r="F181">
        <f t="shared" si="50"/>
        <v>493.75</v>
      </c>
      <c r="G181">
        <v>100</v>
      </c>
      <c r="H181">
        <f t="shared" si="48"/>
        <v>518.75</v>
      </c>
      <c r="I181">
        <f t="shared" si="51"/>
        <v>600</v>
      </c>
      <c r="J181">
        <f t="shared" si="49"/>
        <v>575</v>
      </c>
      <c r="K181">
        <f t="shared" si="52"/>
        <v>100</v>
      </c>
    </row>
    <row r="182" spans="1:11" ht="15">
      <c r="A182" s="1">
        <v>0.00833333333333332</v>
      </c>
      <c r="B182">
        <v>25</v>
      </c>
      <c r="C182" s="19">
        <f t="shared" si="57"/>
        <v>500</v>
      </c>
      <c r="D182" s="19">
        <f t="shared" si="58"/>
        <v>50</v>
      </c>
      <c r="E182">
        <f t="shared" si="59"/>
        <v>475</v>
      </c>
      <c r="F182">
        <f t="shared" si="50"/>
        <v>500</v>
      </c>
      <c r="G182">
        <v>100</v>
      </c>
      <c r="H182">
        <f t="shared" si="48"/>
        <v>525</v>
      </c>
      <c r="I182">
        <f t="shared" si="51"/>
        <v>600</v>
      </c>
      <c r="J182">
        <f t="shared" si="49"/>
        <v>575</v>
      </c>
      <c r="K182">
        <f t="shared" si="52"/>
        <v>100</v>
      </c>
    </row>
    <row r="183" spans="1:11" ht="15">
      <c r="A183" s="1">
        <v>0.00868055555555554</v>
      </c>
      <c r="B183">
        <v>25</v>
      </c>
      <c r="C183" s="19">
        <f t="shared" si="57"/>
        <v>500</v>
      </c>
      <c r="D183" s="19">
        <f t="shared" si="58"/>
        <v>50</v>
      </c>
      <c r="E183">
        <f t="shared" si="59"/>
        <v>481.25</v>
      </c>
      <c r="F183">
        <f t="shared" si="50"/>
        <v>506.25</v>
      </c>
      <c r="G183">
        <v>100</v>
      </c>
      <c r="H183">
        <f t="shared" si="48"/>
        <v>531.25</v>
      </c>
      <c r="I183">
        <f t="shared" si="51"/>
        <v>600</v>
      </c>
      <c r="J183">
        <f t="shared" si="49"/>
        <v>575</v>
      </c>
      <c r="K183">
        <f t="shared" si="52"/>
        <v>100</v>
      </c>
    </row>
    <row r="184" spans="1:11" ht="15">
      <c r="A184" s="1">
        <v>0.00902777777777776</v>
      </c>
      <c r="B184">
        <v>25</v>
      </c>
      <c r="C184" s="19">
        <f t="shared" si="57"/>
        <v>500</v>
      </c>
      <c r="D184" s="19">
        <f t="shared" si="58"/>
        <v>50</v>
      </c>
      <c r="E184">
        <f t="shared" si="59"/>
        <v>487.5</v>
      </c>
      <c r="F184">
        <f t="shared" si="50"/>
        <v>512.5</v>
      </c>
      <c r="G184">
        <v>100</v>
      </c>
      <c r="H184">
        <f t="shared" si="48"/>
        <v>537.5</v>
      </c>
      <c r="I184">
        <f t="shared" si="51"/>
        <v>600</v>
      </c>
      <c r="J184">
        <f t="shared" si="49"/>
        <v>575</v>
      </c>
      <c r="K184">
        <f t="shared" si="52"/>
        <v>100</v>
      </c>
    </row>
    <row r="185" spans="1:11" ht="15">
      <c r="A185" s="1">
        <v>0.00937499999999998</v>
      </c>
      <c r="B185">
        <v>25</v>
      </c>
      <c r="C185" s="19">
        <f t="shared" si="57"/>
        <v>500</v>
      </c>
      <c r="D185" s="19">
        <f t="shared" si="58"/>
        <v>50</v>
      </c>
      <c r="E185">
        <f t="shared" si="59"/>
        <v>493.75</v>
      </c>
      <c r="F185">
        <f t="shared" si="50"/>
        <v>518.75</v>
      </c>
      <c r="G185">
        <v>100</v>
      </c>
      <c r="H185">
        <f t="shared" si="48"/>
        <v>543.75</v>
      </c>
      <c r="I185">
        <f t="shared" si="51"/>
        <v>600</v>
      </c>
      <c r="J185">
        <f t="shared" si="49"/>
        <v>575</v>
      </c>
      <c r="K185">
        <f t="shared" si="52"/>
        <v>100</v>
      </c>
    </row>
    <row r="186" spans="1:11" ht="15">
      <c r="A186" s="1">
        <v>0.0097222222222222</v>
      </c>
      <c r="B186">
        <v>25</v>
      </c>
      <c r="C186" s="19">
        <f t="shared" si="57"/>
        <v>500</v>
      </c>
      <c r="D186" s="19">
        <f t="shared" si="58"/>
        <v>50</v>
      </c>
      <c r="E186">
        <f t="shared" si="59"/>
        <v>500</v>
      </c>
      <c r="F186">
        <f t="shared" si="50"/>
        <v>525</v>
      </c>
      <c r="G186">
        <v>100</v>
      </c>
      <c r="H186">
        <f t="shared" si="48"/>
        <v>550</v>
      </c>
      <c r="I186">
        <f t="shared" si="51"/>
        <v>600</v>
      </c>
      <c r="J186">
        <f t="shared" si="49"/>
        <v>575</v>
      </c>
      <c r="K186">
        <f t="shared" si="52"/>
        <v>100</v>
      </c>
    </row>
    <row r="187" spans="1:11" ht="15">
      <c r="A187" s="1">
        <v>0.0100694444444444</v>
      </c>
      <c r="B187">
        <v>25</v>
      </c>
      <c r="C187" s="19">
        <f t="shared" si="57"/>
        <v>500</v>
      </c>
      <c r="D187" s="19">
        <f t="shared" si="58"/>
        <v>50</v>
      </c>
      <c r="E187">
        <f>E186</f>
        <v>500</v>
      </c>
      <c r="F187">
        <f t="shared" si="50"/>
        <v>525</v>
      </c>
      <c r="G187">
        <v>100</v>
      </c>
      <c r="H187">
        <f t="shared" si="48"/>
        <v>550</v>
      </c>
      <c r="I187">
        <f t="shared" si="51"/>
        <v>600</v>
      </c>
      <c r="J187">
        <f t="shared" si="49"/>
        <v>575</v>
      </c>
      <c r="K187">
        <f t="shared" si="52"/>
        <v>100</v>
      </c>
    </row>
    <row r="188" spans="1:11" ht="15">
      <c r="A188" s="2">
        <v>0.0104166666666666</v>
      </c>
      <c r="B188">
        <v>25</v>
      </c>
      <c r="C188" s="19">
        <f>MIN(F188+B$155*5,H188)</f>
        <v>550</v>
      </c>
      <c r="D188" s="18">
        <f>C188-C187</f>
        <v>50</v>
      </c>
      <c r="E188">
        <f>E187</f>
        <v>500</v>
      </c>
      <c r="F188">
        <f t="shared" si="50"/>
        <v>525</v>
      </c>
      <c r="G188">
        <v>100</v>
      </c>
      <c r="H188">
        <f t="shared" si="48"/>
        <v>550</v>
      </c>
      <c r="I188">
        <f t="shared" si="51"/>
        <v>600</v>
      </c>
      <c r="J188">
        <f t="shared" si="49"/>
        <v>575</v>
      </c>
      <c r="K188">
        <f t="shared" si="52"/>
        <v>100</v>
      </c>
    </row>
    <row r="189" spans="1:11" ht="15">
      <c r="A189" s="1">
        <v>0.0107638888888888</v>
      </c>
      <c r="B189">
        <v>25</v>
      </c>
      <c r="C189" s="19">
        <f>C188</f>
        <v>550</v>
      </c>
      <c r="D189" s="19">
        <f>D188</f>
        <v>50</v>
      </c>
      <c r="E189">
        <f>E188+D189/8</f>
        <v>506.25</v>
      </c>
      <c r="F189">
        <f aca="true" t="shared" si="60" ref="F189:F198">E189+B189</f>
        <v>531.25</v>
      </c>
      <c r="G189">
        <v>100</v>
      </c>
      <c r="H189">
        <f t="shared" si="48"/>
        <v>556.25</v>
      </c>
      <c r="I189">
        <f t="shared" si="51"/>
        <v>600</v>
      </c>
      <c r="J189">
        <f t="shared" si="49"/>
        <v>575</v>
      </c>
      <c r="K189">
        <f t="shared" si="52"/>
        <v>100</v>
      </c>
    </row>
    <row r="190" spans="1:11" ht="15">
      <c r="A190" s="1">
        <v>0.011111111111111</v>
      </c>
      <c r="B190">
        <v>22.5</v>
      </c>
      <c r="C190" s="19">
        <f aca="true" t="shared" si="61" ref="C190:C197">C189</f>
        <v>550</v>
      </c>
      <c r="D190" s="19">
        <f aca="true" t="shared" si="62" ref="D190:D197">D189</f>
        <v>50</v>
      </c>
      <c r="E190">
        <f aca="true" t="shared" si="63" ref="E190:E196">E189+D190/8</f>
        <v>512.5</v>
      </c>
      <c r="F190">
        <f t="shared" si="60"/>
        <v>535</v>
      </c>
      <c r="G190">
        <v>100</v>
      </c>
      <c r="H190">
        <f t="shared" si="48"/>
        <v>560</v>
      </c>
      <c r="I190">
        <f t="shared" si="51"/>
        <v>600</v>
      </c>
      <c r="J190">
        <f t="shared" si="49"/>
        <v>575</v>
      </c>
      <c r="K190">
        <f t="shared" si="52"/>
        <v>100</v>
      </c>
    </row>
    <row r="191" spans="1:11" ht="15">
      <c r="A191" s="1">
        <v>0.0114583333333332</v>
      </c>
      <c r="B191">
        <v>20</v>
      </c>
      <c r="C191" s="19">
        <f t="shared" si="61"/>
        <v>550</v>
      </c>
      <c r="D191" s="19">
        <f t="shared" si="62"/>
        <v>50</v>
      </c>
      <c r="E191">
        <f t="shared" si="63"/>
        <v>518.75</v>
      </c>
      <c r="F191">
        <f t="shared" si="60"/>
        <v>538.75</v>
      </c>
      <c r="G191">
        <v>100</v>
      </c>
      <c r="H191">
        <f t="shared" si="48"/>
        <v>563.75</v>
      </c>
      <c r="I191">
        <f t="shared" si="51"/>
        <v>600</v>
      </c>
      <c r="J191">
        <f t="shared" si="49"/>
        <v>575</v>
      </c>
      <c r="K191">
        <f t="shared" si="52"/>
        <v>100</v>
      </c>
    </row>
    <row r="192" spans="1:11" ht="15">
      <c r="A192" s="1">
        <v>0.0118055555555554</v>
      </c>
      <c r="B192">
        <v>17.5</v>
      </c>
      <c r="C192" s="19">
        <f t="shared" si="61"/>
        <v>550</v>
      </c>
      <c r="D192" s="19">
        <f t="shared" si="62"/>
        <v>50</v>
      </c>
      <c r="E192">
        <f t="shared" si="63"/>
        <v>525</v>
      </c>
      <c r="F192">
        <f t="shared" si="60"/>
        <v>542.5</v>
      </c>
      <c r="G192">
        <v>100</v>
      </c>
      <c r="H192">
        <f t="shared" si="48"/>
        <v>567.5</v>
      </c>
      <c r="I192">
        <f t="shared" si="51"/>
        <v>600</v>
      </c>
      <c r="J192">
        <f t="shared" si="49"/>
        <v>575</v>
      </c>
      <c r="K192">
        <f t="shared" si="52"/>
        <v>100</v>
      </c>
    </row>
    <row r="193" spans="1:11" ht="15">
      <c r="A193" s="1">
        <v>0.0121527777777776</v>
      </c>
      <c r="B193">
        <v>15</v>
      </c>
      <c r="C193" s="19">
        <f t="shared" si="61"/>
        <v>550</v>
      </c>
      <c r="D193" s="19">
        <f t="shared" si="62"/>
        <v>50</v>
      </c>
      <c r="E193">
        <f t="shared" si="63"/>
        <v>531.25</v>
      </c>
      <c r="F193">
        <f t="shared" si="60"/>
        <v>546.25</v>
      </c>
      <c r="G193">
        <v>100</v>
      </c>
      <c r="H193">
        <f t="shared" si="48"/>
        <v>571.25</v>
      </c>
      <c r="I193">
        <f t="shared" si="51"/>
        <v>600</v>
      </c>
      <c r="J193">
        <f t="shared" si="49"/>
        <v>575</v>
      </c>
      <c r="K193">
        <f t="shared" si="52"/>
        <v>100</v>
      </c>
    </row>
    <row r="194" spans="1:11" ht="15">
      <c r="A194" s="1">
        <v>0.0124999999999998</v>
      </c>
      <c r="B194">
        <v>12.5</v>
      </c>
      <c r="C194" s="19">
        <f t="shared" si="61"/>
        <v>550</v>
      </c>
      <c r="D194" s="19">
        <f t="shared" si="62"/>
        <v>50</v>
      </c>
      <c r="E194">
        <f t="shared" si="63"/>
        <v>537.5</v>
      </c>
      <c r="F194">
        <f t="shared" si="60"/>
        <v>550</v>
      </c>
      <c r="G194">
        <v>100</v>
      </c>
      <c r="H194">
        <f t="shared" si="48"/>
        <v>575</v>
      </c>
      <c r="I194">
        <f t="shared" si="51"/>
        <v>600</v>
      </c>
      <c r="J194">
        <f t="shared" si="49"/>
        <v>575</v>
      </c>
      <c r="K194">
        <f t="shared" si="52"/>
        <v>100</v>
      </c>
    </row>
    <row r="195" spans="1:11" ht="15">
      <c r="A195" s="1">
        <v>0.012847222222222</v>
      </c>
      <c r="B195">
        <v>10</v>
      </c>
      <c r="C195" s="19">
        <f t="shared" si="61"/>
        <v>550</v>
      </c>
      <c r="D195" s="19">
        <f t="shared" si="62"/>
        <v>50</v>
      </c>
      <c r="E195">
        <f t="shared" si="63"/>
        <v>543.75</v>
      </c>
      <c r="F195">
        <f t="shared" si="60"/>
        <v>553.75</v>
      </c>
      <c r="G195">
        <v>100</v>
      </c>
      <c r="H195">
        <f t="shared" si="48"/>
        <v>575</v>
      </c>
      <c r="I195">
        <f t="shared" si="51"/>
        <v>600</v>
      </c>
      <c r="J195">
        <f t="shared" si="49"/>
        <v>575</v>
      </c>
      <c r="K195">
        <f t="shared" si="52"/>
        <v>100</v>
      </c>
    </row>
    <row r="196" spans="1:11" ht="15">
      <c r="A196" s="1">
        <v>0.0131944444444442</v>
      </c>
      <c r="B196">
        <v>7.5</v>
      </c>
      <c r="C196" s="19">
        <f t="shared" si="61"/>
        <v>550</v>
      </c>
      <c r="D196" s="19">
        <f t="shared" si="62"/>
        <v>50</v>
      </c>
      <c r="E196">
        <f t="shared" si="63"/>
        <v>550</v>
      </c>
      <c r="F196">
        <f t="shared" si="60"/>
        <v>557.5</v>
      </c>
      <c r="G196">
        <v>100</v>
      </c>
      <c r="H196">
        <f t="shared" si="48"/>
        <v>575</v>
      </c>
      <c r="I196">
        <f t="shared" si="51"/>
        <v>600</v>
      </c>
      <c r="J196">
        <f t="shared" si="49"/>
        <v>575</v>
      </c>
      <c r="K196">
        <f t="shared" si="52"/>
        <v>100</v>
      </c>
    </row>
    <row r="197" spans="1:11" ht="15">
      <c r="A197" s="1">
        <v>0.0135416666666664</v>
      </c>
      <c r="B197">
        <v>5</v>
      </c>
      <c r="C197" s="19">
        <f t="shared" si="61"/>
        <v>550</v>
      </c>
      <c r="D197" s="19">
        <f t="shared" si="62"/>
        <v>50</v>
      </c>
      <c r="E197">
        <f>E196</f>
        <v>550</v>
      </c>
      <c r="F197">
        <f t="shared" si="60"/>
        <v>555</v>
      </c>
      <c r="G197">
        <v>100</v>
      </c>
      <c r="H197">
        <f t="shared" si="48"/>
        <v>575</v>
      </c>
      <c r="I197">
        <f t="shared" si="51"/>
        <v>600</v>
      </c>
      <c r="J197">
        <f t="shared" si="49"/>
        <v>575</v>
      </c>
      <c r="K197">
        <f t="shared" si="52"/>
        <v>100</v>
      </c>
    </row>
    <row r="198" spans="1:11" ht="15">
      <c r="A198" s="2">
        <v>0.0138888888888886</v>
      </c>
      <c r="B198">
        <v>2.5</v>
      </c>
      <c r="C198" s="19">
        <f>MIN(F198+B$155*5,H198)</f>
        <v>575</v>
      </c>
      <c r="E198">
        <f>E197</f>
        <v>550</v>
      </c>
      <c r="F198">
        <f t="shared" si="60"/>
        <v>552.5</v>
      </c>
      <c r="G198">
        <v>100</v>
      </c>
      <c r="H198">
        <f t="shared" si="48"/>
        <v>575</v>
      </c>
      <c r="I198">
        <f t="shared" si="51"/>
        <v>600</v>
      </c>
      <c r="J198">
        <f t="shared" si="49"/>
        <v>575</v>
      </c>
      <c r="K198">
        <f t="shared" si="52"/>
        <v>100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8"/>
  <sheetViews>
    <sheetView zoomScalePageLayoutView="0" workbookViewId="0" topLeftCell="A1">
      <pane ySplit="2" topLeftCell="A52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2" max="2" width="8.421875" style="0" customWidth="1"/>
    <col min="3" max="3" width="9.140625" style="19" customWidth="1"/>
    <col min="4" max="4" width="0" style="19" hidden="1" customWidth="1"/>
    <col min="5" max="11" width="6.57421875" style="0" customWidth="1"/>
  </cols>
  <sheetData>
    <row r="1" ht="15">
      <c r="A1" t="s">
        <v>59</v>
      </c>
    </row>
    <row r="2" spans="1:11" ht="15">
      <c r="A2" t="s">
        <v>7</v>
      </c>
      <c r="B2" t="s">
        <v>55</v>
      </c>
      <c r="C2" s="19" t="s">
        <v>8</v>
      </c>
      <c r="D2" s="19" t="s">
        <v>57</v>
      </c>
      <c r="E2" t="s">
        <v>9</v>
      </c>
      <c r="F2" t="s">
        <v>54</v>
      </c>
      <c r="G2" t="s">
        <v>14</v>
      </c>
      <c r="H2" t="s">
        <v>12</v>
      </c>
      <c r="I2" t="s">
        <v>0</v>
      </c>
      <c r="J2" t="s">
        <v>10</v>
      </c>
      <c r="K2" t="s">
        <v>1</v>
      </c>
    </row>
    <row r="3" spans="1:6" ht="15">
      <c r="A3" t="s">
        <v>0</v>
      </c>
      <c r="B3">
        <v>600</v>
      </c>
      <c r="E3" t="s">
        <v>25</v>
      </c>
      <c r="F3">
        <v>1</v>
      </c>
    </row>
    <row r="4" spans="1:2" ht="15">
      <c r="A4" t="s">
        <v>1</v>
      </c>
      <c r="B4">
        <v>100</v>
      </c>
    </row>
    <row r="5" spans="1:2" ht="15">
      <c r="A5" t="s">
        <v>2</v>
      </c>
      <c r="B5">
        <v>10</v>
      </c>
    </row>
    <row r="7" ht="15">
      <c r="A7" t="s">
        <v>3</v>
      </c>
    </row>
    <row r="8" spans="1:2" ht="15">
      <c r="A8" t="s">
        <v>4</v>
      </c>
      <c r="B8">
        <v>50</v>
      </c>
    </row>
    <row r="9" spans="1:2" ht="15">
      <c r="A9" t="s">
        <v>5</v>
      </c>
      <c r="B9">
        <v>50</v>
      </c>
    </row>
    <row r="10" spans="1:2" ht="15">
      <c r="A10" t="s">
        <v>6</v>
      </c>
      <c r="B10">
        <f>B5-B8*F$3/5</f>
        <v>0</v>
      </c>
    </row>
    <row r="12" spans="1:11" ht="15">
      <c r="A12" t="s">
        <v>7</v>
      </c>
      <c r="B12" t="s">
        <v>55</v>
      </c>
      <c r="C12" s="19" t="s">
        <v>8</v>
      </c>
      <c r="D12" s="19" t="s">
        <v>57</v>
      </c>
      <c r="E12" t="s">
        <v>9</v>
      </c>
      <c r="F12" t="s">
        <v>54</v>
      </c>
      <c r="G12" t="s">
        <v>14</v>
      </c>
      <c r="H12" t="s">
        <v>12</v>
      </c>
      <c r="I12" t="s">
        <v>0</v>
      </c>
      <c r="J12" t="s">
        <v>10</v>
      </c>
      <c r="K12" t="s">
        <v>1</v>
      </c>
    </row>
    <row r="13" spans="1:11" ht="15">
      <c r="A13" s="2">
        <v>0</v>
      </c>
      <c r="B13">
        <v>0</v>
      </c>
      <c r="C13" s="18">
        <v>400</v>
      </c>
      <c r="D13" s="18">
        <v>0</v>
      </c>
      <c r="E13">
        <f>C13</f>
        <v>400</v>
      </c>
      <c r="F13">
        <f>E13+B13</f>
        <v>400</v>
      </c>
      <c r="G13">
        <v>0</v>
      </c>
      <c r="H13">
        <f>MIN(F13+$B$10*5,J13)</f>
        <v>400</v>
      </c>
      <c r="I13">
        <f>B$3</f>
        <v>600</v>
      </c>
      <c r="J13">
        <f>I13-B$8-B$9+G13</f>
        <v>500</v>
      </c>
      <c r="K13">
        <f>B$4</f>
        <v>100</v>
      </c>
    </row>
    <row r="14" spans="1:11" ht="15">
      <c r="A14" s="1">
        <v>0.00034722222222222224</v>
      </c>
      <c r="B14">
        <v>5</v>
      </c>
      <c r="C14" s="19">
        <v>400</v>
      </c>
      <c r="D14" s="18">
        <v>0</v>
      </c>
      <c r="E14">
        <f>E13+D14/8</f>
        <v>400</v>
      </c>
      <c r="F14">
        <f>E14+B14</f>
        <v>405</v>
      </c>
      <c r="G14">
        <v>0</v>
      </c>
      <c r="H14">
        <f aca="true" t="shared" si="0" ref="H14:H53">MIN(F14+$B$10*5,J14)</f>
        <v>405</v>
      </c>
      <c r="I14">
        <f aca="true" t="shared" si="1" ref="I14:I53">B$3</f>
        <v>600</v>
      </c>
      <c r="J14">
        <f aca="true" t="shared" si="2" ref="J14:J53">I14-B$8-B$9+G14</f>
        <v>500</v>
      </c>
      <c r="K14">
        <f aca="true" t="shared" si="3" ref="K14:K53">B$4</f>
        <v>100</v>
      </c>
    </row>
    <row r="15" spans="1:11" ht="15">
      <c r="A15" s="1">
        <v>0.000694444444444444</v>
      </c>
      <c r="B15">
        <v>10</v>
      </c>
      <c r="C15" s="19">
        <v>400</v>
      </c>
      <c r="D15" s="18">
        <v>0</v>
      </c>
      <c r="E15">
        <f aca="true" t="shared" si="4" ref="E15:E21">E14+D15/8</f>
        <v>400</v>
      </c>
      <c r="F15">
        <f aca="true" t="shared" si="5" ref="F15:F53">E15+B15</f>
        <v>410</v>
      </c>
      <c r="G15">
        <v>0</v>
      </c>
      <c r="H15">
        <f t="shared" si="0"/>
        <v>410</v>
      </c>
      <c r="I15">
        <f t="shared" si="1"/>
        <v>600</v>
      </c>
      <c r="J15">
        <f t="shared" si="2"/>
        <v>500</v>
      </c>
      <c r="K15">
        <f t="shared" si="3"/>
        <v>100</v>
      </c>
    </row>
    <row r="16" spans="1:11" ht="15">
      <c r="A16" s="1">
        <v>0.00104166666666667</v>
      </c>
      <c r="B16">
        <v>15</v>
      </c>
      <c r="C16" s="19">
        <v>400</v>
      </c>
      <c r="D16" s="18">
        <v>0</v>
      </c>
      <c r="E16">
        <f t="shared" si="4"/>
        <v>400</v>
      </c>
      <c r="F16">
        <f t="shared" si="5"/>
        <v>415</v>
      </c>
      <c r="G16">
        <v>0</v>
      </c>
      <c r="H16">
        <f t="shared" si="0"/>
        <v>415</v>
      </c>
      <c r="I16">
        <f t="shared" si="1"/>
        <v>600</v>
      </c>
      <c r="J16">
        <f t="shared" si="2"/>
        <v>500</v>
      </c>
      <c r="K16">
        <f t="shared" si="3"/>
        <v>100</v>
      </c>
    </row>
    <row r="17" spans="1:11" ht="15">
      <c r="A17" s="1">
        <v>0.00138888888888889</v>
      </c>
      <c r="B17">
        <v>20</v>
      </c>
      <c r="C17" s="19">
        <v>400</v>
      </c>
      <c r="D17" s="18">
        <v>0</v>
      </c>
      <c r="E17">
        <f t="shared" si="4"/>
        <v>400</v>
      </c>
      <c r="F17">
        <f t="shared" si="5"/>
        <v>420</v>
      </c>
      <c r="G17">
        <v>0</v>
      </c>
      <c r="H17">
        <f t="shared" si="0"/>
        <v>420</v>
      </c>
      <c r="I17">
        <f t="shared" si="1"/>
        <v>600</v>
      </c>
      <c r="J17">
        <f t="shared" si="2"/>
        <v>500</v>
      </c>
      <c r="K17">
        <f t="shared" si="3"/>
        <v>100</v>
      </c>
    </row>
    <row r="18" spans="1:11" ht="15">
      <c r="A18" s="1">
        <v>0.00173611111111111</v>
      </c>
      <c r="B18">
        <v>25</v>
      </c>
      <c r="C18" s="19">
        <v>400</v>
      </c>
      <c r="D18" s="18">
        <v>0</v>
      </c>
      <c r="E18">
        <f t="shared" si="4"/>
        <v>400</v>
      </c>
      <c r="F18">
        <f t="shared" si="5"/>
        <v>425</v>
      </c>
      <c r="G18">
        <v>0</v>
      </c>
      <c r="H18">
        <f t="shared" si="0"/>
        <v>425</v>
      </c>
      <c r="I18">
        <f t="shared" si="1"/>
        <v>600</v>
      </c>
      <c r="J18">
        <f t="shared" si="2"/>
        <v>500</v>
      </c>
      <c r="K18">
        <f t="shared" si="3"/>
        <v>100</v>
      </c>
    </row>
    <row r="19" spans="1:11" ht="15">
      <c r="A19" s="1">
        <v>0.00208333333333333</v>
      </c>
      <c r="B19">
        <v>30</v>
      </c>
      <c r="C19" s="19">
        <v>400</v>
      </c>
      <c r="D19" s="18">
        <v>0</v>
      </c>
      <c r="E19">
        <f t="shared" si="4"/>
        <v>400</v>
      </c>
      <c r="F19">
        <f t="shared" si="5"/>
        <v>430</v>
      </c>
      <c r="G19">
        <v>0</v>
      </c>
      <c r="H19">
        <f t="shared" si="0"/>
        <v>430</v>
      </c>
      <c r="I19">
        <f t="shared" si="1"/>
        <v>600</v>
      </c>
      <c r="J19">
        <f t="shared" si="2"/>
        <v>500</v>
      </c>
      <c r="K19">
        <f t="shared" si="3"/>
        <v>100</v>
      </c>
    </row>
    <row r="20" spans="1:11" ht="15">
      <c r="A20" s="1">
        <v>0.00243055555555556</v>
      </c>
      <c r="B20">
        <v>35</v>
      </c>
      <c r="C20" s="19">
        <v>400</v>
      </c>
      <c r="D20" s="18">
        <v>0</v>
      </c>
      <c r="E20">
        <f t="shared" si="4"/>
        <v>400</v>
      </c>
      <c r="F20">
        <f t="shared" si="5"/>
        <v>435</v>
      </c>
      <c r="G20">
        <v>0</v>
      </c>
      <c r="H20">
        <f t="shared" si="0"/>
        <v>435</v>
      </c>
      <c r="I20">
        <f t="shared" si="1"/>
        <v>600</v>
      </c>
      <c r="J20">
        <f t="shared" si="2"/>
        <v>500</v>
      </c>
      <c r="K20">
        <f t="shared" si="3"/>
        <v>100</v>
      </c>
    </row>
    <row r="21" spans="1:11" ht="15">
      <c r="A21" s="1">
        <v>0.00277777777777778</v>
      </c>
      <c r="B21">
        <v>40</v>
      </c>
      <c r="C21" s="19">
        <v>400</v>
      </c>
      <c r="D21" s="18">
        <v>0</v>
      </c>
      <c r="E21">
        <f t="shared" si="4"/>
        <v>400</v>
      </c>
      <c r="F21">
        <f t="shared" si="5"/>
        <v>440</v>
      </c>
      <c r="G21">
        <v>0</v>
      </c>
      <c r="H21">
        <f t="shared" si="0"/>
        <v>440</v>
      </c>
      <c r="I21">
        <f t="shared" si="1"/>
        <v>600</v>
      </c>
      <c r="J21">
        <f t="shared" si="2"/>
        <v>500</v>
      </c>
      <c r="K21">
        <f t="shared" si="3"/>
        <v>100</v>
      </c>
    </row>
    <row r="22" spans="1:11" ht="15">
      <c r="A22" s="1">
        <v>0.003125</v>
      </c>
      <c r="B22">
        <v>45</v>
      </c>
      <c r="C22" s="19">
        <v>400</v>
      </c>
      <c r="D22" s="18">
        <v>0</v>
      </c>
      <c r="E22">
        <f>E21</f>
        <v>400</v>
      </c>
      <c r="F22">
        <f t="shared" si="5"/>
        <v>445</v>
      </c>
      <c r="G22">
        <v>0</v>
      </c>
      <c r="H22">
        <f t="shared" si="0"/>
        <v>445</v>
      </c>
      <c r="I22">
        <f t="shared" si="1"/>
        <v>600</v>
      </c>
      <c r="J22">
        <f t="shared" si="2"/>
        <v>500</v>
      </c>
      <c r="K22">
        <f t="shared" si="3"/>
        <v>100</v>
      </c>
    </row>
    <row r="23" spans="1:11" ht="15">
      <c r="A23" s="2">
        <v>0.00347222222222222</v>
      </c>
      <c r="B23">
        <v>50</v>
      </c>
      <c r="C23" s="19">
        <f>MIN(F23+B$10*5,H23)</f>
        <v>450</v>
      </c>
      <c r="D23" s="18">
        <f>C23-C22</f>
        <v>50</v>
      </c>
      <c r="E23">
        <f>E22</f>
        <v>400</v>
      </c>
      <c r="F23" s="17">
        <f t="shared" si="5"/>
        <v>450</v>
      </c>
      <c r="G23">
        <v>50</v>
      </c>
      <c r="H23">
        <f t="shared" si="0"/>
        <v>450</v>
      </c>
      <c r="I23">
        <f t="shared" si="1"/>
        <v>600</v>
      </c>
      <c r="J23">
        <f t="shared" si="2"/>
        <v>550</v>
      </c>
      <c r="K23">
        <f t="shared" si="3"/>
        <v>100</v>
      </c>
    </row>
    <row r="24" spans="1:11" ht="15">
      <c r="A24" s="1">
        <v>0.00381944444444444</v>
      </c>
      <c r="B24">
        <v>50</v>
      </c>
      <c r="C24" s="19">
        <f>C23</f>
        <v>450</v>
      </c>
      <c r="D24" s="19">
        <f>D23</f>
        <v>50</v>
      </c>
      <c r="E24">
        <f>E23+D24/8</f>
        <v>406.25</v>
      </c>
      <c r="F24">
        <f t="shared" si="5"/>
        <v>456.25</v>
      </c>
      <c r="G24">
        <v>50</v>
      </c>
      <c r="H24">
        <f t="shared" si="0"/>
        <v>456.25</v>
      </c>
      <c r="I24">
        <f t="shared" si="1"/>
        <v>600</v>
      </c>
      <c r="J24">
        <f t="shared" si="2"/>
        <v>550</v>
      </c>
      <c r="K24">
        <f t="shared" si="3"/>
        <v>100</v>
      </c>
    </row>
    <row r="25" spans="1:11" ht="15">
      <c r="A25" s="1">
        <v>0.00416666666666667</v>
      </c>
      <c r="B25">
        <v>50</v>
      </c>
      <c r="C25" s="19">
        <f aca="true" t="shared" si="6" ref="C25:D32">C24</f>
        <v>450</v>
      </c>
      <c r="D25" s="19">
        <f t="shared" si="6"/>
        <v>50</v>
      </c>
      <c r="E25">
        <f aca="true" t="shared" si="7" ref="E25:E31">E24+D25/8</f>
        <v>412.5</v>
      </c>
      <c r="F25">
        <f t="shared" si="5"/>
        <v>462.5</v>
      </c>
      <c r="G25">
        <v>50</v>
      </c>
      <c r="H25">
        <f t="shared" si="0"/>
        <v>462.5</v>
      </c>
      <c r="I25">
        <f t="shared" si="1"/>
        <v>600</v>
      </c>
      <c r="J25">
        <f t="shared" si="2"/>
        <v>550</v>
      </c>
      <c r="K25">
        <f t="shared" si="3"/>
        <v>100</v>
      </c>
    </row>
    <row r="26" spans="1:11" ht="15">
      <c r="A26" s="1">
        <v>0.00451388888888889</v>
      </c>
      <c r="B26">
        <v>50</v>
      </c>
      <c r="C26" s="19">
        <f t="shared" si="6"/>
        <v>450</v>
      </c>
      <c r="D26" s="19">
        <f t="shared" si="6"/>
        <v>50</v>
      </c>
      <c r="E26">
        <f t="shared" si="7"/>
        <v>418.75</v>
      </c>
      <c r="F26">
        <f t="shared" si="5"/>
        <v>468.75</v>
      </c>
      <c r="G26">
        <v>50</v>
      </c>
      <c r="H26">
        <f t="shared" si="0"/>
        <v>468.75</v>
      </c>
      <c r="I26">
        <f t="shared" si="1"/>
        <v>600</v>
      </c>
      <c r="J26">
        <f t="shared" si="2"/>
        <v>550</v>
      </c>
      <c r="K26">
        <f t="shared" si="3"/>
        <v>100</v>
      </c>
    </row>
    <row r="27" spans="1:11" ht="15">
      <c r="A27" s="1">
        <v>0.00486111111111111</v>
      </c>
      <c r="B27">
        <v>50</v>
      </c>
      <c r="C27" s="19">
        <f t="shared" si="6"/>
        <v>450</v>
      </c>
      <c r="D27" s="19">
        <f t="shared" si="6"/>
        <v>50</v>
      </c>
      <c r="E27">
        <f t="shared" si="7"/>
        <v>425</v>
      </c>
      <c r="F27">
        <f t="shared" si="5"/>
        <v>475</v>
      </c>
      <c r="G27">
        <v>50</v>
      </c>
      <c r="H27">
        <f t="shared" si="0"/>
        <v>475</v>
      </c>
      <c r="I27">
        <f t="shared" si="1"/>
        <v>600</v>
      </c>
      <c r="J27">
        <f t="shared" si="2"/>
        <v>550</v>
      </c>
      <c r="K27">
        <f t="shared" si="3"/>
        <v>100</v>
      </c>
    </row>
    <row r="28" spans="1:11" ht="15">
      <c r="A28" s="1">
        <v>0.00520833333333333</v>
      </c>
      <c r="B28">
        <v>50</v>
      </c>
      <c r="C28" s="19">
        <f t="shared" si="6"/>
        <v>450</v>
      </c>
      <c r="D28" s="19">
        <f t="shared" si="6"/>
        <v>50</v>
      </c>
      <c r="E28">
        <f t="shared" si="7"/>
        <v>431.25</v>
      </c>
      <c r="F28">
        <f t="shared" si="5"/>
        <v>481.25</v>
      </c>
      <c r="G28">
        <v>50</v>
      </c>
      <c r="H28">
        <f t="shared" si="0"/>
        <v>481.25</v>
      </c>
      <c r="I28">
        <f t="shared" si="1"/>
        <v>600</v>
      </c>
      <c r="J28">
        <f t="shared" si="2"/>
        <v>550</v>
      </c>
      <c r="K28">
        <f t="shared" si="3"/>
        <v>100</v>
      </c>
    </row>
    <row r="29" spans="1:11" ht="15">
      <c r="A29" s="1">
        <v>0.00555555555555556</v>
      </c>
      <c r="B29">
        <v>50</v>
      </c>
      <c r="C29" s="19">
        <f t="shared" si="6"/>
        <v>450</v>
      </c>
      <c r="D29" s="19">
        <f t="shared" si="6"/>
        <v>50</v>
      </c>
      <c r="E29">
        <f t="shared" si="7"/>
        <v>437.5</v>
      </c>
      <c r="F29">
        <f t="shared" si="5"/>
        <v>487.5</v>
      </c>
      <c r="G29">
        <v>50</v>
      </c>
      <c r="H29">
        <f t="shared" si="0"/>
        <v>487.5</v>
      </c>
      <c r="I29">
        <f t="shared" si="1"/>
        <v>600</v>
      </c>
      <c r="J29">
        <f t="shared" si="2"/>
        <v>550</v>
      </c>
      <c r="K29">
        <f t="shared" si="3"/>
        <v>100</v>
      </c>
    </row>
    <row r="30" spans="1:11" ht="15">
      <c r="A30" s="1">
        <v>0.00590277777777778</v>
      </c>
      <c r="B30">
        <v>50</v>
      </c>
      <c r="C30" s="19">
        <f t="shared" si="6"/>
        <v>450</v>
      </c>
      <c r="D30" s="19">
        <f t="shared" si="6"/>
        <v>50</v>
      </c>
      <c r="E30">
        <f t="shared" si="7"/>
        <v>443.75</v>
      </c>
      <c r="F30">
        <f t="shared" si="5"/>
        <v>493.75</v>
      </c>
      <c r="G30">
        <v>50</v>
      </c>
      <c r="H30">
        <f t="shared" si="0"/>
        <v>493.75</v>
      </c>
      <c r="I30">
        <f t="shared" si="1"/>
        <v>600</v>
      </c>
      <c r="J30">
        <f t="shared" si="2"/>
        <v>550</v>
      </c>
      <c r="K30">
        <f t="shared" si="3"/>
        <v>100</v>
      </c>
    </row>
    <row r="31" spans="1:11" ht="15">
      <c r="A31" s="1">
        <v>0.00625</v>
      </c>
      <c r="B31">
        <v>50</v>
      </c>
      <c r="C31" s="19">
        <f t="shared" si="6"/>
        <v>450</v>
      </c>
      <c r="D31" s="19">
        <f t="shared" si="6"/>
        <v>50</v>
      </c>
      <c r="E31">
        <f t="shared" si="7"/>
        <v>450</v>
      </c>
      <c r="F31">
        <f t="shared" si="5"/>
        <v>500</v>
      </c>
      <c r="G31">
        <v>50</v>
      </c>
      <c r="H31">
        <f t="shared" si="0"/>
        <v>500</v>
      </c>
      <c r="I31">
        <f t="shared" si="1"/>
        <v>600</v>
      </c>
      <c r="J31">
        <f t="shared" si="2"/>
        <v>550</v>
      </c>
      <c r="K31">
        <f t="shared" si="3"/>
        <v>100</v>
      </c>
    </row>
    <row r="32" spans="1:11" ht="15">
      <c r="A32" s="1">
        <v>0.00659722222222222</v>
      </c>
      <c r="B32">
        <v>50</v>
      </c>
      <c r="C32" s="19">
        <f t="shared" si="6"/>
        <v>450</v>
      </c>
      <c r="D32" s="19">
        <f t="shared" si="6"/>
        <v>50</v>
      </c>
      <c r="E32">
        <f>E31</f>
        <v>450</v>
      </c>
      <c r="F32">
        <f t="shared" si="5"/>
        <v>500</v>
      </c>
      <c r="G32">
        <v>50</v>
      </c>
      <c r="H32">
        <f t="shared" si="0"/>
        <v>500</v>
      </c>
      <c r="I32">
        <f t="shared" si="1"/>
        <v>600</v>
      </c>
      <c r="J32">
        <f t="shared" si="2"/>
        <v>550</v>
      </c>
      <c r="K32">
        <f t="shared" si="3"/>
        <v>100</v>
      </c>
    </row>
    <row r="33" spans="1:11" ht="15">
      <c r="A33" s="2">
        <v>0.00694444444444444</v>
      </c>
      <c r="B33">
        <v>50</v>
      </c>
      <c r="C33" s="19">
        <f>MIN(F33+B$10*5,H33)</f>
        <v>500</v>
      </c>
      <c r="D33" s="18">
        <f>C33-C32</f>
        <v>50</v>
      </c>
      <c r="E33">
        <f>E32</f>
        <v>450</v>
      </c>
      <c r="F33">
        <f t="shared" si="5"/>
        <v>500</v>
      </c>
      <c r="G33">
        <v>50</v>
      </c>
      <c r="H33">
        <f t="shared" si="0"/>
        <v>500</v>
      </c>
      <c r="I33">
        <f t="shared" si="1"/>
        <v>600</v>
      </c>
      <c r="J33">
        <f t="shared" si="2"/>
        <v>550</v>
      </c>
      <c r="K33">
        <f t="shared" si="3"/>
        <v>100</v>
      </c>
    </row>
    <row r="34" spans="1:11" ht="15">
      <c r="A34" s="1">
        <v>0.00729166666666666</v>
      </c>
      <c r="B34">
        <v>50</v>
      </c>
      <c r="C34" s="19">
        <f>C33</f>
        <v>500</v>
      </c>
      <c r="D34" s="19">
        <f>D33</f>
        <v>50</v>
      </c>
      <c r="E34">
        <f>E33+D34/8</f>
        <v>456.25</v>
      </c>
      <c r="F34">
        <f t="shared" si="5"/>
        <v>506.25</v>
      </c>
      <c r="G34">
        <v>50</v>
      </c>
      <c r="H34">
        <f t="shared" si="0"/>
        <v>506.25</v>
      </c>
      <c r="I34">
        <f t="shared" si="1"/>
        <v>600</v>
      </c>
      <c r="J34">
        <f t="shared" si="2"/>
        <v>550</v>
      </c>
      <c r="K34">
        <f t="shared" si="3"/>
        <v>100</v>
      </c>
    </row>
    <row r="35" spans="1:11" ht="15">
      <c r="A35" s="1">
        <v>0.00763888888888888</v>
      </c>
      <c r="B35">
        <v>45</v>
      </c>
      <c r="C35" s="19">
        <f aca="true" t="shared" si="8" ref="C35:D42">C34</f>
        <v>500</v>
      </c>
      <c r="D35" s="19">
        <f t="shared" si="8"/>
        <v>50</v>
      </c>
      <c r="E35">
        <f aca="true" t="shared" si="9" ref="E35:E41">E34+D35/8</f>
        <v>462.5</v>
      </c>
      <c r="F35">
        <f t="shared" si="5"/>
        <v>507.5</v>
      </c>
      <c r="G35">
        <v>50</v>
      </c>
      <c r="H35">
        <f t="shared" si="0"/>
        <v>507.5</v>
      </c>
      <c r="I35">
        <f t="shared" si="1"/>
        <v>600</v>
      </c>
      <c r="J35">
        <f t="shared" si="2"/>
        <v>550</v>
      </c>
      <c r="K35">
        <f t="shared" si="3"/>
        <v>100</v>
      </c>
    </row>
    <row r="36" spans="1:11" ht="15">
      <c r="A36" s="1">
        <v>0.0079861111111111</v>
      </c>
      <c r="B36">
        <v>40</v>
      </c>
      <c r="C36" s="19">
        <f t="shared" si="8"/>
        <v>500</v>
      </c>
      <c r="D36" s="19">
        <f t="shared" si="8"/>
        <v>50</v>
      </c>
      <c r="E36">
        <f t="shared" si="9"/>
        <v>468.75</v>
      </c>
      <c r="F36">
        <f t="shared" si="5"/>
        <v>508.75</v>
      </c>
      <c r="G36">
        <v>50</v>
      </c>
      <c r="H36">
        <f t="shared" si="0"/>
        <v>508.75</v>
      </c>
      <c r="I36">
        <f t="shared" si="1"/>
        <v>600</v>
      </c>
      <c r="J36">
        <f t="shared" si="2"/>
        <v>550</v>
      </c>
      <c r="K36">
        <f t="shared" si="3"/>
        <v>100</v>
      </c>
    </row>
    <row r="37" spans="1:11" ht="15">
      <c r="A37" s="1">
        <v>0.00833333333333332</v>
      </c>
      <c r="B37">
        <v>35</v>
      </c>
      <c r="C37" s="19">
        <f t="shared" si="8"/>
        <v>500</v>
      </c>
      <c r="D37" s="19">
        <f t="shared" si="8"/>
        <v>50</v>
      </c>
      <c r="E37">
        <f t="shared" si="9"/>
        <v>475</v>
      </c>
      <c r="F37">
        <f t="shared" si="5"/>
        <v>510</v>
      </c>
      <c r="G37">
        <v>50</v>
      </c>
      <c r="H37">
        <f t="shared" si="0"/>
        <v>510</v>
      </c>
      <c r="I37">
        <f t="shared" si="1"/>
        <v>600</v>
      </c>
      <c r="J37">
        <f t="shared" si="2"/>
        <v>550</v>
      </c>
      <c r="K37">
        <f t="shared" si="3"/>
        <v>100</v>
      </c>
    </row>
    <row r="38" spans="1:16" ht="15">
      <c r="A38" s="1">
        <v>0.00868055555555554</v>
      </c>
      <c r="B38">
        <v>30</v>
      </c>
      <c r="C38" s="19">
        <f t="shared" si="8"/>
        <v>500</v>
      </c>
      <c r="D38" s="19">
        <f t="shared" si="8"/>
        <v>50</v>
      </c>
      <c r="E38">
        <f t="shared" si="9"/>
        <v>481.25</v>
      </c>
      <c r="F38">
        <f t="shared" si="5"/>
        <v>511.25</v>
      </c>
      <c r="G38">
        <v>50</v>
      </c>
      <c r="H38">
        <f t="shared" si="0"/>
        <v>511.25</v>
      </c>
      <c r="I38">
        <f t="shared" si="1"/>
        <v>600</v>
      </c>
      <c r="J38">
        <f t="shared" si="2"/>
        <v>550</v>
      </c>
      <c r="K38">
        <f t="shared" si="3"/>
        <v>100</v>
      </c>
      <c r="P38">
        <f>0.14*150/86</f>
        <v>0.24418604651162795</v>
      </c>
    </row>
    <row r="39" spans="1:11" ht="15">
      <c r="A39" s="1">
        <v>0.00902777777777776</v>
      </c>
      <c r="B39">
        <v>25</v>
      </c>
      <c r="C39" s="19">
        <f t="shared" si="8"/>
        <v>500</v>
      </c>
      <c r="D39" s="19">
        <f t="shared" si="8"/>
        <v>50</v>
      </c>
      <c r="E39">
        <f t="shared" si="9"/>
        <v>487.5</v>
      </c>
      <c r="F39">
        <f t="shared" si="5"/>
        <v>512.5</v>
      </c>
      <c r="G39">
        <v>50</v>
      </c>
      <c r="H39">
        <f t="shared" si="0"/>
        <v>512.5</v>
      </c>
      <c r="I39">
        <f t="shared" si="1"/>
        <v>600</v>
      </c>
      <c r="J39">
        <f t="shared" si="2"/>
        <v>550</v>
      </c>
      <c r="K39">
        <f t="shared" si="3"/>
        <v>100</v>
      </c>
    </row>
    <row r="40" spans="1:11" ht="15">
      <c r="A40" s="1">
        <v>0.00937499999999998</v>
      </c>
      <c r="B40">
        <v>20</v>
      </c>
      <c r="C40" s="19">
        <f t="shared" si="8"/>
        <v>500</v>
      </c>
      <c r="D40" s="19">
        <f t="shared" si="8"/>
        <v>50</v>
      </c>
      <c r="E40">
        <f t="shared" si="9"/>
        <v>493.75</v>
      </c>
      <c r="F40">
        <f t="shared" si="5"/>
        <v>513.75</v>
      </c>
      <c r="G40">
        <v>50</v>
      </c>
      <c r="H40">
        <f t="shared" si="0"/>
        <v>513.75</v>
      </c>
      <c r="I40">
        <f t="shared" si="1"/>
        <v>600</v>
      </c>
      <c r="J40">
        <f t="shared" si="2"/>
        <v>550</v>
      </c>
      <c r="K40">
        <f t="shared" si="3"/>
        <v>100</v>
      </c>
    </row>
    <row r="41" spans="1:11" ht="15">
      <c r="A41" s="1">
        <v>0.0097222222222222</v>
      </c>
      <c r="B41">
        <v>15</v>
      </c>
      <c r="C41" s="19">
        <f t="shared" si="8"/>
        <v>500</v>
      </c>
      <c r="D41" s="19">
        <f t="shared" si="8"/>
        <v>50</v>
      </c>
      <c r="E41">
        <f t="shared" si="9"/>
        <v>500</v>
      </c>
      <c r="F41" s="19">
        <f t="shared" si="5"/>
        <v>515</v>
      </c>
      <c r="G41">
        <v>50</v>
      </c>
      <c r="H41">
        <f t="shared" si="0"/>
        <v>515</v>
      </c>
      <c r="I41">
        <f t="shared" si="1"/>
        <v>600</v>
      </c>
      <c r="J41">
        <f t="shared" si="2"/>
        <v>550</v>
      </c>
      <c r="K41">
        <f t="shared" si="3"/>
        <v>100</v>
      </c>
    </row>
    <row r="42" spans="1:11" ht="15">
      <c r="A42" s="1">
        <v>0.0100694444444444</v>
      </c>
      <c r="B42">
        <v>10</v>
      </c>
      <c r="C42" s="19">
        <f t="shared" si="8"/>
        <v>500</v>
      </c>
      <c r="D42" s="19">
        <f t="shared" si="8"/>
        <v>50</v>
      </c>
      <c r="E42">
        <f>E41</f>
        <v>500</v>
      </c>
      <c r="F42">
        <f t="shared" si="5"/>
        <v>510</v>
      </c>
      <c r="G42">
        <v>50</v>
      </c>
      <c r="H42">
        <f t="shared" si="0"/>
        <v>510</v>
      </c>
      <c r="I42">
        <f t="shared" si="1"/>
        <v>600</v>
      </c>
      <c r="J42">
        <f t="shared" si="2"/>
        <v>550</v>
      </c>
      <c r="K42">
        <f t="shared" si="3"/>
        <v>100</v>
      </c>
    </row>
    <row r="43" spans="1:11" ht="15">
      <c r="A43" s="2">
        <v>0.0104166666666666</v>
      </c>
      <c r="B43">
        <v>5</v>
      </c>
      <c r="C43" s="19">
        <f>MIN(F43+B$10*5,H43)</f>
        <v>505</v>
      </c>
      <c r="D43" s="18">
        <f>C43-C42</f>
        <v>5</v>
      </c>
      <c r="E43">
        <f>E42</f>
        <v>500</v>
      </c>
      <c r="F43" s="17">
        <f t="shared" si="5"/>
        <v>505</v>
      </c>
      <c r="G43">
        <v>50</v>
      </c>
      <c r="H43">
        <f t="shared" si="0"/>
        <v>505</v>
      </c>
      <c r="I43">
        <f t="shared" si="1"/>
        <v>600</v>
      </c>
      <c r="J43">
        <f t="shared" si="2"/>
        <v>550</v>
      </c>
      <c r="K43">
        <f t="shared" si="3"/>
        <v>100</v>
      </c>
    </row>
    <row r="44" spans="1:11" ht="15">
      <c r="A44" s="1">
        <v>0.0107638888888889</v>
      </c>
      <c r="B44">
        <v>0</v>
      </c>
      <c r="C44" s="19">
        <f>C43</f>
        <v>505</v>
      </c>
      <c r="D44" s="19">
        <f>D43</f>
        <v>5</v>
      </c>
      <c r="E44">
        <f>E43+D44/8</f>
        <v>500.625</v>
      </c>
      <c r="F44">
        <f t="shared" si="5"/>
        <v>500.625</v>
      </c>
      <c r="G44">
        <v>50</v>
      </c>
      <c r="H44">
        <f t="shared" si="0"/>
        <v>500.625</v>
      </c>
      <c r="I44">
        <f t="shared" si="1"/>
        <v>600</v>
      </c>
      <c r="J44">
        <f t="shared" si="2"/>
        <v>550</v>
      </c>
      <c r="K44">
        <f t="shared" si="3"/>
        <v>100</v>
      </c>
    </row>
    <row r="45" spans="1:11" ht="15">
      <c r="A45" s="1">
        <v>0.0111111111111111</v>
      </c>
      <c r="B45">
        <v>0</v>
      </c>
      <c r="C45" s="19">
        <f aca="true" t="shared" si="10" ref="C45:D52">C44</f>
        <v>505</v>
      </c>
      <c r="D45" s="19">
        <f t="shared" si="10"/>
        <v>5</v>
      </c>
      <c r="E45">
        <f aca="true" t="shared" si="11" ref="E45:E51">E44+D45/8</f>
        <v>501.25</v>
      </c>
      <c r="F45">
        <f t="shared" si="5"/>
        <v>501.25</v>
      </c>
      <c r="G45">
        <v>50</v>
      </c>
      <c r="H45">
        <f t="shared" si="0"/>
        <v>501.25</v>
      </c>
      <c r="I45">
        <f t="shared" si="1"/>
        <v>600</v>
      </c>
      <c r="J45">
        <f t="shared" si="2"/>
        <v>550</v>
      </c>
      <c r="K45">
        <f t="shared" si="3"/>
        <v>100</v>
      </c>
    </row>
    <row r="46" spans="1:11" ht="15">
      <c r="A46" s="16">
        <v>0.0114583333333333</v>
      </c>
      <c r="B46">
        <v>0</v>
      </c>
      <c r="C46" s="19">
        <f t="shared" si="10"/>
        <v>505</v>
      </c>
      <c r="D46" s="19">
        <f t="shared" si="10"/>
        <v>5</v>
      </c>
      <c r="E46">
        <f t="shared" si="11"/>
        <v>501.875</v>
      </c>
      <c r="F46">
        <f t="shared" si="5"/>
        <v>501.875</v>
      </c>
      <c r="G46">
        <v>50</v>
      </c>
      <c r="H46">
        <f t="shared" si="0"/>
        <v>501.875</v>
      </c>
      <c r="I46">
        <f t="shared" si="1"/>
        <v>600</v>
      </c>
      <c r="J46">
        <f t="shared" si="2"/>
        <v>550</v>
      </c>
      <c r="K46">
        <f t="shared" si="3"/>
        <v>100</v>
      </c>
    </row>
    <row r="47" spans="1:11" ht="15">
      <c r="A47" s="16">
        <v>0.0118055555555555</v>
      </c>
      <c r="B47">
        <v>0</v>
      </c>
      <c r="C47" s="19">
        <f t="shared" si="10"/>
        <v>505</v>
      </c>
      <c r="D47" s="19">
        <f t="shared" si="10"/>
        <v>5</v>
      </c>
      <c r="E47">
        <f t="shared" si="11"/>
        <v>502.5</v>
      </c>
      <c r="F47">
        <f t="shared" si="5"/>
        <v>502.5</v>
      </c>
      <c r="G47">
        <v>50</v>
      </c>
      <c r="H47">
        <f t="shared" si="0"/>
        <v>502.5</v>
      </c>
      <c r="I47">
        <f t="shared" si="1"/>
        <v>600</v>
      </c>
      <c r="J47">
        <f t="shared" si="2"/>
        <v>550</v>
      </c>
      <c r="K47">
        <f t="shared" si="3"/>
        <v>100</v>
      </c>
    </row>
    <row r="48" spans="1:11" ht="15">
      <c r="A48" s="16">
        <v>0.0121527777777777</v>
      </c>
      <c r="B48">
        <v>0</v>
      </c>
      <c r="C48" s="19">
        <f t="shared" si="10"/>
        <v>505</v>
      </c>
      <c r="D48" s="19">
        <f t="shared" si="10"/>
        <v>5</v>
      </c>
      <c r="E48">
        <f t="shared" si="11"/>
        <v>503.125</v>
      </c>
      <c r="F48">
        <f t="shared" si="5"/>
        <v>503.125</v>
      </c>
      <c r="G48">
        <v>50</v>
      </c>
      <c r="H48">
        <f t="shared" si="0"/>
        <v>503.125</v>
      </c>
      <c r="I48">
        <f t="shared" si="1"/>
        <v>600</v>
      </c>
      <c r="J48">
        <f t="shared" si="2"/>
        <v>550</v>
      </c>
      <c r="K48">
        <f t="shared" si="3"/>
        <v>100</v>
      </c>
    </row>
    <row r="49" spans="1:11" ht="15">
      <c r="A49" s="16">
        <v>0.0125</v>
      </c>
      <c r="B49">
        <v>0</v>
      </c>
      <c r="C49" s="19">
        <f t="shared" si="10"/>
        <v>505</v>
      </c>
      <c r="D49" s="19">
        <f t="shared" si="10"/>
        <v>5</v>
      </c>
      <c r="E49">
        <f t="shared" si="11"/>
        <v>503.75</v>
      </c>
      <c r="F49">
        <f t="shared" si="5"/>
        <v>503.75</v>
      </c>
      <c r="G49">
        <v>50</v>
      </c>
      <c r="H49">
        <f t="shared" si="0"/>
        <v>503.75</v>
      </c>
      <c r="I49">
        <f t="shared" si="1"/>
        <v>600</v>
      </c>
      <c r="J49">
        <f t="shared" si="2"/>
        <v>550</v>
      </c>
      <c r="K49">
        <f t="shared" si="3"/>
        <v>100</v>
      </c>
    </row>
    <row r="50" spans="1:11" ht="15">
      <c r="A50" s="16">
        <v>0.0128472222222222</v>
      </c>
      <c r="B50">
        <v>0</v>
      </c>
      <c r="C50" s="19">
        <f t="shared" si="10"/>
        <v>505</v>
      </c>
      <c r="D50" s="19">
        <f t="shared" si="10"/>
        <v>5</v>
      </c>
      <c r="E50">
        <f t="shared" si="11"/>
        <v>504.375</v>
      </c>
      <c r="F50">
        <f t="shared" si="5"/>
        <v>504.375</v>
      </c>
      <c r="G50">
        <v>50</v>
      </c>
      <c r="H50">
        <f t="shared" si="0"/>
        <v>504.375</v>
      </c>
      <c r="I50">
        <f t="shared" si="1"/>
        <v>600</v>
      </c>
      <c r="J50">
        <f t="shared" si="2"/>
        <v>550</v>
      </c>
      <c r="K50">
        <f t="shared" si="3"/>
        <v>100</v>
      </c>
    </row>
    <row r="51" spans="1:11" ht="15">
      <c r="A51" s="16">
        <v>0.0131944444444444</v>
      </c>
      <c r="B51">
        <v>0</v>
      </c>
      <c r="C51" s="19">
        <f t="shared" si="10"/>
        <v>505</v>
      </c>
      <c r="D51" s="19">
        <f t="shared" si="10"/>
        <v>5</v>
      </c>
      <c r="E51">
        <f t="shared" si="11"/>
        <v>505</v>
      </c>
      <c r="F51">
        <f t="shared" si="5"/>
        <v>505</v>
      </c>
      <c r="G51">
        <v>50</v>
      </c>
      <c r="H51">
        <f t="shared" si="0"/>
        <v>505</v>
      </c>
      <c r="I51">
        <f t="shared" si="1"/>
        <v>600</v>
      </c>
      <c r="J51">
        <f t="shared" si="2"/>
        <v>550</v>
      </c>
      <c r="K51">
        <f t="shared" si="3"/>
        <v>100</v>
      </c>
    </row>
    <row r="52" spans="1:11" ht="15">
      <c r="A52" s="1">
        <v>0.0135416666666666</v>
      </c>
      <c r="B52">
        <v>0</v>
      </c>
      <c r="C52" s="19">
        <f t="shared" si="10"/>
        <v>505</v>
      </c>
      <c r="D52" s="19">
        <f t="shared" si="10"/>
        <v>5</v>
      </c>
      <c r="E52">
        <f>E51</f>
        <v>505</v>
      </c>
      <c r="F52">
        <f t="shared" si="5"/>
        <v>505</v>
      </c>
      <c r="G52">
        <v>50</v>
      </c>
      <c r="H52">
        <f t="shared" si="0"/>
        <v>505</v>
      </c>
      <c r="I52">
        <f t="shared" si="1"/>
        <v>600</v>
      </c>
      <c r="J52">
        <f t="shared" si="2"/>
        <v>550</v>
      </c>
      <c r="K52">
        <f t="shared" si="3"/>
        <v>100</v>
      </c>
    </row>
    <row r="53" spans="1:11" ht="15">
      <c r="A53" s="1">
        <v>0.0138888888888888</v>
      </c>
      <c r="B53">
        <v>0</v>
      </c>
      <c r="C53" s="19">
        <f>MIN(F53+B$10*5,H53)</f>
        <v>505</v>
      </c>
      <c r="E53">
        <f>E52</f>
        <v>505</v>
      </c>
      <c r="F53">
        <f t="shared" si="5"/>
        <v>505</v>
      </c>
      <c r="G53">
        <v>50</v>
      </c>
      <c r="H53">
        <f t="shared" si="0"/>
        <v>505</v>
      </c>
      <c r="I53">
        <f t="shared" si="1"/>
        <v>600</v>
      </c>
      <c r="J53">
        <f t="shared" si="2"/>
        <v>550</v>
      </c>
      <c r="K53">
        <f t="shared" si="3"/>
        <v>100</v>
      </c>
    </row>
    <row r="54" ht="15">
      <c r="A54" s="1"/>
    </row>
    <row r="56" ht="15">
      <c r="A56" t="s">
        <v>11</v>
      </c>
    </row>
    <row r="57" spans="1:2" ht="15">
      <c r="A57" t="s">
        <v>4</v>
      </c>
      <c r="B57">
        <v>25</v>
      </c>
    </row>
    <row r="58" spans="1:2" ht="15">
      <c r="A58" t="s">
        <v>5</v>
      </c>
      <c r="B58">
        <v>75</v>
      </c>
    </row>
    <row r="59" spans="1:2" ht="15">
      <c r="A59" t="s">
        <v>6</v>
      </c>
      <c r="B59">
        <f>B5-B57*F$3/5</f>
        <v>5</v>
      </c>
    </row>
    <row r="61" spans="1:11" ht="15">
      <c r="A61" t="s">
        <v>7</v>
      </c>
      <c r="B61" t="s">
        <v>55</v>
      </c>
      <c r="C61" s="19" t="s">
        <v>8</v>
      </c>
      <c r="E61" t="s">
        <v>9</v>
      </c>
      <c r="F61" t="s">
        <v>54</v>
      </c>
      <c r="G61" t="s">
        <v>14</v>
      </c>
      <c r="H61" t="s">
        <v>12</v>
      </c>
      <c r="I61" t="s">
        <v>0</v>
      </c>
      <c r="J61" t="s">
        <v>10</v>
      </c>
      <c r="K61" t="s">
        <v>1</v>
      </c>
    </row>
    <row r="62" spans="1:11" ht="15">
      <c r="A62" s="1">
        <v>0</v>
      </c>
      <c r="B62">
        <v>0</v>
      </c>
      <c r="C62" s="18">
        <v>400</v>
      </c>
      <c r="D62" s="18">
        <v>0</v>
      </c>
      <c r="E62">
        <f>C62</f>
        <v>400</v>
      </c>
      <c r="F62">
        <f>E62+B62</f>
        <v>400</v>
      </c>
      <c r="G62">
        <v>0</v>
      </c>
      <c r="H62">
        <f>MIN(F62+$B$59*5,J62)</f>
        <v>425</v>
      </c>
      <c r="I62">
        <f>B$3</f>
        <v>600</v>
      </c>
      <c r="J62">
        <f>I62-B$57-B$58+G62</f>
        <v>500</v>
      </c>
      <c r="K62">
        <f>B$4</f>
        <v>100</v>
      </c>
    </row>
    <row r="63" spans="1:11" ht="15">
      <c r="A63" s="1">
        <v>0.00034722222222222224</v>
      </c>
      <c r="B63">
        <v>2.5</v>
      </c>
      <c r="C63" s="19">
        <v>400</v>
      </c>
      <c r="D63" s="18">
        <v>0</v>
      </c>
      <c r="E63">
        <f>E62+D63/8</f>
        <v>400</v>
      </c>
      <c r="F63">
        <f aca="true" t="shared" si="12" ref="F63:F92">E63+B63</f>
        <v>402.5</v>
      </c>
      <c r="G63">
        <v>0</v>
      </c>
      <c r="H63">
        <f aca="true" t="shared" si="13" ref="H63:H102">MIN(F63+$B$59*5,J63)</f>
        <v>427.5</v>
      </c>
      <c r="I63">
        <f aca="true" t="shared" si="14" ref="I63:I102">B$3</f>
        <v>600</v>
      </c>
      <c r="J63">
        <f aca="true" t="shared" si="15" ref="J63:J102">I63-B$57-B$58+G63</f>
        <v>500</v>
      </c>
      <c r="K63">
        <f aca="true" t="shared" si="16" ref="K63:K102">B$4</f>
        <v>100</v>
      </c>
    </row>
    <row r="64" spans="1:11" ht="15">
      <c r="A64" s="1">
        <v>0.000694444444444444</v>
      </c>
      <c r="B64">
        <v>5</v>
      </c>
      <c r="C64" s="19">
        <v>400</v>
      </c>
      <c r="D64" s="18">
        <v>0</v>
      </c>
      <c r="E64">
        <f aca="true" t="shared" si="17" ref="E64:E70">E63+D64/8</f>
        <v>400</v>
      </c>
      <c r="F64">
        <f t="shared" si="12"/>
        <v>405</v>
      </c>
      <c r="G64">
        <v>0</v>
      </c>
      <c r="H64">
        <f t="shared" si="13"/>
        <v>430</v>
      </c>
      <c r="I64">
        <f t="shared" si="14"/>
        <v>600</v>
      </c>
      <c r="J64">
        <f t="shared" si="15"/>
        <v>500</v>
      </c>
      <c r="K64">
        <f t="shared" si="16"/>
        <v>100</v>
      </c>
    </row>
    <row r="65" spans="1:11" ht="15">
      <c r="A65" s="1">
        <v>0.00104166666666667</v>
      </c>
      <c r="B65">
        <v>7.5</v>
      </c>
      <c r="C65" s="19">
        <v>400</v>
      </c>
      <c r="D65" s="18">
        <v>0</v>
      </c>
      <c r="E65">
        <f t="shared" si="17"/>
        <v>400</v>
      </c>
      <c r="F65">
        <f t="shared" si="12"/>
        <v>407.5</v>
      </c>
      <c r="G65">
        <v>0</v>
      </c>
      <c r="H65">
        <f t="shared" si="13"/>
        <v>432.5</v>
      </c>
      <c r="I65">
        <f t="shared" si="14"/>
        <v>600</v>
      </c>
      <c r="J65">
        <f t="shared" si="15"/>
        <v>500</v>
      </c>
      <c r="K65">
        <f t="shared" si="16"/>
        <v>100</v>
      </c>
    </row>
    <row r="66" spans="1:11" ht="15">
      <c r="A66" s="1">
        <v>0.00138888888888889</v>
      </c>
      <c r="B66">
        <v>10</v>
      </c>
      <c r="C66" s="19">
        <v>400</v>
      </c>
      <c r="D66" s="18">
        <v>0</v>
      </c>
      <c r="E66">
        <f t="shared" si="17"/>
        <v>400</v>
      </c>
      <c r="F66">
        <f t="shared" si="12"/>
        <v>410</v>
      </c>
      <c r="G66">
        <v>0</v>
      </c>
      <c r="H66">
        <f t="shared" si="13"/>
        <v>435</v>
      </c>
      <c r="I66">
        <f t="shared" si="14"/>
        <v>600</v>
      </c>
      <c r="J66">
        <f t="shared" si="15"/>
        <v>500</v>
      </c>
      <c r="K66">
        <f t="shared" si="16"/>
        <v>100</v>
      </c>
    </row>
    <row r="67" spans="1:11" ht="15">
      <c r="A67" s="1">
        <v>0.00173611111111111</v>
      </c>
      <c r="B67">
        <v>12.5</v>
      </c>
      <c r="C67" s="19">
        <v>400</v>
      </c>
      <c r="D67" s="18">
        <v>0</v>
      </c>
      <c r="E67">
        <f t="shared" si="17"/>
        <v>400</v>
      </c>
      <c r="F67">
        <f t="shared" si="12"/>
        <v>412.5</v>
      </c>
      <c r="G67">
        <v>0</v>
      </c>
      <c r="H67">
        <f t="shared" si="13"/>
        <v>437.5</v>
      </c>
      <c r="I67">
        <f t="shared" si="14"/>
        <v>600</v>
      </c>
      <c r="J67">
        <f t="shared" si="15"/>
        <v>500</v>
      </c>
      <c r="K67">
        <f t="shared" si="16"/>
        <v>100</v>
      </c>
    </row>
    <row r="68" spans="1:11" ht="15">
      <c r="A68" s="1">
        <v>0.00208333333333333</v>
      </c>
      <c r="B68">
        <v>15</v>
      </c>
      <c r="C68" s="19">
        <v>400</v>
      </c>
      <c r="D68" s="18">
        <v>0</v>
      </c>
      <c r="E68">
        <f t="shared" si="17"/>
        <v>400</v>
      </c>
      <c r="F68">
        <f t="shared" si="12"/>
        <v>415</v>
      </c>
      <c r="G68">
        <v>0</v>
      </c>
      <c r="H68">
        <f t="shared" si="13"/>
        <v>440</v>
      </c>
      <c r="I68">
        <f t="shared" si="14"/>
        <v>600</v>
      </c>
      <c r="J68">
        <f t="shared" si="15"/>
        <v>500</v>
      </c>
      <c r="K68">
        <f t="shared" si="16"/>
        <v>100</v>
      </c>
    </row>
    <row r="69" spans="1:11" ht="15">
      <c r="A69" s="1">
        <v>0.00243055555555556</v>
      </c>
      <c r="B69">
        <v>17.5</v>
      </c>
      <c r="C69" s="19">
        <v>400</v>
      </c>
      <c r="D69" s="18">
        <v>0</v>
      </c>
      <c r="E69">
        <f t="shared" si="17"/>
        <v>400</v>
      </c>
      <c r="F69">
        <f t="shared" si="12"/>
        <v>417.5</v>
      </c>
      <c r="G69">
        <v>0</v>
      </c>
      <c r="H69">
        <f t="shared" si="13"/>
        <v>442.5</v>
      </c>
      <c r="I69">
        <f t="shared" si="14"/>
        <v>600</v>
      </c>
      <c r="J69">
        <f t="shared" si="15"/>
        <v>500</v>
      </c>
      <c r="K69">
        <f t="shared" si="16"/>
        <v>100</v>
      </c>
    </row>
    <row r="70" spans="1:11" ht="15">
      <c r="A70" s="1">
        <v>0.00277777777777778</v>
      </c>
      <c r="B70">
        <v>20</v>
      </c>
      <c r="C70" s="19">
        <v>400</v>
      </c>
      <c r="D70" s="18">
        <v>0</v>
      </c>
      <c r="E70">
        <f t="shared" si="17"/>
        <v>400</v>
      </c>
      <c r="F70">
        <f t="shared" si="12"/>
        <v>420</v>
      </c>
      <c r="G70">
        <v>0</v>
      </c>
      <c r="H70">
        <f t="shared" si="13"/>
        <v>445</v>
      </c>
      <c r="I70">
        <f t="shared" si="14"/>
        <v>600</v>
      </c>
      <c r="J70">
        <f t="shared" si="15"/>
        <v>500</v>
      </c>
      <c r="K70">
        <f t="shared" si="16"/>
        <v>100</v>
      </c>
    </row>
    <row r="71" spans="1:11" ht="15">
      <c r="A71" s="1">
        <v>0.003125</v>
      </c>
      <c r="B71">
        <v>22.5</v>
      </c>
      <c r="C71" s="19">
        <v>400</v>
      </c>
      <c r="D71" s="18">
        <v>0</v>
      </c>
      <c r="E71">
        <f>E70</f>
        <v>400</v>
      </c>
      <c r="F71">
        <f t="shared" si="12"/>
        <v>422.5</v>
      </c>
      <c r="G71">
        <v>0</v>
      </c>
      <c r="H71">
        <f t="shared" si="13"/>
        <v>447.5</v>
      </c>
      <c r="I71">
        <f t="shared" si="14"/>
        <v>600</v>
      </c>
      <c r="J71">
        <f t="shared" si="15"/>
        <v>500</v>
      </c>
      <c r="K71">
        <f t="shared" si="16"/>
        <v>100</v>
      </c>
    </row>
    <row r="72" spans="1:11" ht="15">
      <c r="A72" s="2">
        <v>0.00347222222222222</v>
      </c>
      <c r="B72">
        <v>25</v>
      </c>
      <c r="C72" s="19">
        <f>MIN(F72+B$59*5,H72)</f>
        <v>450</v>
      </c>
      <c r="D72" s="18">
        <f>C72-C71</f>
        <v>50</v>
      </c>
      <c r="E72">
        <f>E71</f>
        <v>400</v>
      </c>
      <c r="F72" s="17">
        <f t="shared" si="12"/>
        <v>425</v>
      </c>
      <c r="G72">
        <v>75</v>
      </c>
      <c r="H72">
        <f t="shared" si="13"/>
        <v>450</v>
      </c>
      <c r="I72">
        <f t="shared" si="14"/>
        <v>600</v>
      </c>
      <c r="J72">
        <f t="shared" si="15"/>
        <v>575</v>
      </c>
      <c r="K72">
        <f t="shared" si="16"/>
        <v>100</v>
      </c>
    </row>
    <row r="73" spans="1:11" ht="15">
      <c r="A73" s="1">
        <v>0.00381944444444444</v>
      </c>
      <c r="B73">
        <v>25</v>
      </c>
      <c r="C73" s="19">
        <f>C72</f>
        <v>450</v>
      </c>
      <c r="D73" s="19">
        <f>D72</f>
        <v>50</v>
      </c>
      <c r="E73">
        <f>E72+D73/8</f>
        <v>406.25</v>
      </c>
      <c r="F73">
        <f t="shared" si="12"/>
        <v>431.25</v>
      </c>
      <c r="G73">
        <v>75</v>
      </c>
      <c r="H73">
        <f t="shared" si="13"/>
        <v>456.25</v>
      </c>
      <c r="I73">
        <f t="shared" si="14"/>
        <v>600</v>
      </c>
      <c r="J73">
        <f t="shared" si="15"/>
        <v>575</v>
      </c>
      <c r="K73">
        <f t="shared" si="16"/>
        <v>100</v>
      </c>
    </row>
    <row r="74" spans="1:11" ht="15">
      <c r="A74" s="1">
        <v>0.00416666666666667</v>
      </c>
      <c r="B74">
        <v>25</v>
      </c>
      <c r="C74" s="19">
        <f aca="true" t="shared" si="18" ref="C74:D81">C73</f>
        <v>450</v>
      </c>
      <c r="D74" s="19">
        <f t="shared" si="18"/>
        <v>50</v>
      </c>
      <c r="E74">
        <f aca="true" t="shared" si="19" ref="E74:E80">E73+D74/8</f>
        <v>412.5</v>
      </c>
      <c r="F74">
        <f t="shared" si="12"/>
        <v>437.5</v>
      </c>
      <c r="G74">
        <v>75</v>
      </c>
      <c r="H74">
        <f t="shared" si="13"/>
        <v>462.5</v>
      </c>
      <c r="I74">
        <f t="shared" si="14"/>
        <v>600</v>
      </c>
      <c r="J74">
        <f t="shared" si="15"/>
        <v>575</v>
      </c>
      <c r="K74">
        <f t="shared" si="16"/>
        <v>100</v>
      </c>
    </row>
    <row r="75" spans="1:11" ht="15">
      <c r="A75" s="1">
        <v>0.00451388888888889</v>
      </c>
      <c r="B75">
        <v>25</v>
      </c>
      <c r="C75" s="19">
        <f t="shared" si="18"/>
        <v>450</v>
      </c>
      <c r="D75" s="19">
        <f t="shared" si="18"/>
        <v>50</v>
      </c>
      <c r="E75">
        <f t="shared" si="19"/>
        <v>418.75</v>
      </c>
      <c r="F75">
        <f t="shared" si="12"/>
        <v>443.75</v>
      </c>
      <c r="G75">
        <v>75</v>
      </c>
      <c r="H75">
        <f t="shared" si="13"/>
        <v>468.75</v>
      </c>
      <c r="I75">
        <f t="shared" si="14"/>
        <v>600</v>
      </c>
      <c r="J75">
        <f t="shared" si="15"/>
        <v>575</v>
      </c>
      <c r="K75">
        <f t="shared" si="16"/>
        <v>100</v>
      </c>
    </row>
    <row r="76" spans="1:11" ht="15">
      <c r="A76" s="1">
        <v>0.00486111111111111</v>
      </c>
      <c r="B76">
        <v>25</v>
      </c>
      <c r="C76" s="19">
        <f t="shared" si="18"/>
        <v>450</v>
      </c>
      <c r="D76" s="19">
        <f t="shared" si="18"/>
        <v>50</v>
      </c>
      <c r="E76">
        <f t="shared" si="19"/>
        <v>425</v>
      </c>
      <c r="F76">
        <f t="shared" si="12"/>
        <v>450</v>
      </c>
      <c r="G76">
        <v>75</v>
      </c>
      <c r="H76">
        <f t="shared" si="13"/>
        <v>475</v>
      </c>
      <c r="I76">
        <f t="shared" si="14"/>
        <v>600</v>
      </c>
      <c r="J76">
        <f t="shared" si="15"/>
        <v>575</v>
      </c>
      <c r="K76">
        <f t="shared" si="16"/>
        <v>100</v>
      </c>
    </row>
    <row r="77" spans="1:11" ht="15">
      <c r="A77" s="1">
        <v>0.00520833333333333</v>
      </c>
      <c r="B77">
        <v>25</v>
      </c>
      <c r="C77" s="19">
        <f t="shared" si="18"/>
        <v>450</v>
      </c>
      <c r="D77" s="19">
        <f t="shared" si="18"/>
        <v>50</v>
      </c>
      <c r="E77">
        <f t="shared" si="19"/>
        <v>431.25</v>
      </c>
      <c r="F77">
        <f t="shared" si="12"/>
        <v>456.25</v>
      </c>
      <c r="G77">
        <v>75</v>
      </c>
      <c r="H77">
        <f t="shared" si="13"/>
        <v>481.25</v>
      </c>
      <c r="I77">
        <f t="shared" si="14"/>
        <v>600</v>
      </c>
      <c r="J77">
        <f t="shared" si="15"/>
        <v>575</v>
      </c>
      <c r="K77">
        <f t="shared" si="16"/>
        <v>100</v>
      </c>
    </row>
    <row r="78" spans="1:11" ht="15">
      <c r="A78" s="1">
        <v>0.00555555555555556</v>
      </c>
      <c r="B78">
        <v>25</v>
      </c>
      <c r="C78" s="19">
        <f t="shared" si="18"/>
        <v>450</v>
      </c>
      <c r="D78" s="19">
        <f t="shared" si="18"/>
        <v>50</v>
      </c>
      <c r="E78">
        <f t="shared" si="19"/>
        <v>437.5</v>
      </c>
      <c r="F78">
        <f t="shared" si="12"/>
        <v>462.5</v>
      </c>
      <c r="G78">
        <v>75</v>
      </c>
      <c r="H78">
        <f t="shared" si="13"/>
        <v>487.5</v>
      </c>
      <c r="I78">
        <f t="shared" si="14"/>
        <v>600</v>
      </c>
      <c r="J78">
        <f t="shared" si="15"/>
        <v>575</v>
      </c>
      <c r="K78">
        <f t="shared" si="16"/>
        <v>100</v>
      </c>
    </row>
    <row r="79" spans="1:11" ht="15">
      <c r="A79" s="1">
        <v>0.00590277777777778</v>
      </c>
      <c r="B79">
        <v>25</v>
      </c>
      <c r="C79" s="19">
        <f t="shared" si="18"/>
        <v>450</v>
      </c>
      <c r="D79" s="19">
        <f t="shared" si="18"/>
        <v>50</v>
      </c>
      <c r="E79">
        <f t="shared" si="19"/>
        <v>443.75</v>
      </c>
      <c r="F79">
        <f t="shared" si="12"/>
        <v>468.75</v>
      </c>
      <c r="G79">
        <v>75</v>
      </c>
      <c r="H79">
        <f t="shared" si="13"/>
        <v>493.75</v>
      </c>
      <c r="I79">
        <f t="shared" si="14"/>
        <v>600</v>
      </c>
      <c r="J79">
        <f t="shared" si="15"/>
        <v>575</v>
      </c>
      <c r="K79">
        <f t="shared" si="16"/>
        <v>100</v>
      </c>
    </row>
    <row r="80" spans="1:11" ht="15">
      <c r="A80" s="1">
        <v>0.00625</v>
      </c>
      <c r="B80">
        <v>25</v>
      </c>
      <c r="C80" s="19">
        <f t="shared" si="18"/>
        <v>450</v>
      </c>
      <c r="D80" s="19">
        <f t="shared" si="18"/>
        <v>50</v>
      </c>
      <c r="E80">
        <f t="shared" si="19"/>
        <v>450</v>
      </c>
      <c r="F80">
        <f t="shared" si="12"/>
        <v>475</v>
      </c>
      <c r="G80">
        <v>75</v>
      </c>
      <c r="H80">
        <f t="shared" si="13"/>
        <v>500</v>
      </c>
      <c r="I80">
        <f t="shared" si="14"/>
        <v>600</v>
      </c>
      <c r="J80">
        <f t="shared" si="15"/>
        <v>575</v>
      </c>
      <c r="K80">
        <f t="shared" si="16"/>
        <v>100</v>
      </c>
    </row>
    <row r="81" spans="1:11" ht="15">
      <c r="A81" s="1">
        <v>0.00659722222222222</v>
      </c>
      <c r="B81">
        <v>25</v>
      </c>
      <c r="C81" s="19">
        <f t="shared" si="18"/>
        <v>450</v>
      </c>
      <c r="D81" s="19">
        <f t="shared" si="18"/>
        <v>50</v>
      </c>
      <c r="E81">
        <f>E80</f>
        <v>450</v>
      </c>
      <c r="F81">
        <f t="shared" si="12"/>
        <v>475</v>
      </c>
      <c r="G81">
        <v>75</v>
      </c>
      <c r="H81">
        <f t="shared" si="13"/>
        <v>500</v>
      </c>
      <c r="I81">
        <f t="shared" si="14"/>
        <v>600</v>
      </c>
      <c r="J81">
        <f t="shared" si="15"/>
        <v>575</v>
      </c>
      <c r="K81">
        <f t="shared" si="16"/>
        <v>100</v>
      </c>
    </row>
    <row r="82" spans="1:11" ht="15">
      <c r="A82" s="2">
        <v>0.00694444444444444</v>
      </c>
      <c r="B82">
        <v>25</v>
      </c>
      <c r="C82" s="19">
        <f>MIN(F82+B$59*5,H82)</f>
        <v>500</v>
      </c>
      <c r="D82" s="18">
        <f>C82-C81</f>
        <v>50</v>
      </c>
      <c r="E82">
        <f>E81</f>
        <v>450</v>
      </c>
      <c r="F82">
        <f t="shared" si="12"/>
        <v>475</v>
      </c>
      <c r="G82">
        <v>75</v>
      </c>
      <c r="H82">
        <f t="shared" si="13"/>
        <v>500</v>
      </c>
      <c r="I82">
        <f t="shared" si="14"/>
        <v>600</v>
      </c>
      <c r="J82">
        <f t="shared" si="15"/>
        <v>575</v>
      </c>
      <c r="K82">
        <f t="shared" si="16"/>
        <v>100</v>
      </c>
    </row>
    <row r="83" spans="1:11" ht="15">
      <c r="A83" s="1">
        <v>0.00729166666666666</v>
      </c>
      <c r="B83">
        <v>22.5</v>
      </c>
      <c r="C83" s="19">
        <f>C82</f>
        <v>500</v>
      </c>
      <c r="D83" s="19">
        <f>D82</f>
        <v>50</v>
      </c>
      <c r="E83">
        <f>E82+D83/8</f>
        <v>456.25</v>
      </c>
      <c r="F83">
        <f t="shared" si="12"/>
        <v>478.75</v>
      </c>
      <c r="G83">
        <v>75</v>
      </c>
      <c r="H83">
        <f t="shared" si="13"/>
        <v>503.75</v>
      </c>
      <c r="I83">
        <f t="shared" si="14"/>
        <v>600</v>
      </c>
      <c r="J83">
        <f t="shared" si="15"/>
        <v>575</v>
      </c>
      <c r="K83">
        <f t="shared" si="16"/>
        <v>100</v>
      </c>
    </row>
    <row r="84" spans="1:11" ht="15">
      <c r="A84" s="1">
        <v>0.00763888888888888</v>
      </c>
      <c r="B84">
        <v>20</v>
      </c>
      <c r="C84" s="19">
        <f aca="true" t="shared" si="20" ref="C84:D91">C83</f>
        <v>500</v>
      </c>
      <c r="D84" s="19">
        <f t="shared" si="20"/>
        <v>50</v>
      </c>
      <c r="E84">
        <f aca="true" t="shared" si="21" ref="E84:E90">E83+D84/8</f>
        <v>462.5</v>
      </c>
      <c r="F84">
        <f t="shared" si="12"/>
        <v>482.5</v>
      </c>
      <c r="G84">
        <v>75</v>
      </c>
      <c r="H84">
        <f t="shared" si="13"/>
        <v>507.5</v>
      </c>
      <c r="I84">
        <f t="shared" si="14"/>
        <v>600</v>
      </c>
      <c r="J84">
        <f t="shared" si="15"/>
        <v>575</v>
      </c>
      <c r="K84">
        <f t="shared" si="16"/>
        <v>100</v>
      </c>
    </row>
    <row r="85" spans="1:11" ht="15">
      <c r="A85" s="1">
        <v>0.0079861111111111</v>
      </c>
      <c r="B85">
        <v>17.5</v>
      </c>
      <c r="C85" s="19">
        <f t="shared" si="20"/>
        <v>500</v>
      </c>
      <c r="D85" s="19">
        <f t="shared" si="20"/>
        <v>50</v>
      </c>
      <c r="E85">
        <f t="shared" si="21"/>
        <v>468.75</v>
      </c>
      <c r="F85">
        <f t="shared" si="12"/>
        <v>486.25</v>
      </c>
      <c r="G85">
        <v>75</v>
      </c>
      <c r="H85">
        <f t="shared" si="13"/>
        <v>511.25</v>
      </c>
      <c r="I85">
        <f t="shared" si="14"/>
        <v>600</v>
      </c>
      <c r="J85">
        <f t="shared" si="15"/>
        <v>575</v>
      </c>
      <c r="K85">
        <f t="shared" si="16"/>
        <v>100</v>
      </c>
    </row>
    <row r="86" spans="1:11" ht="15">
      <c r="A86" s="1">
        <v>0.00833333333333332</v>
      </c>
      <c r="B86">
        <v>15</v>
      </c>
      <c r="C86" s="19">
        <f t="shared" si="20"/>
        <v>500</v>
      </c>
      <c r="D86" s="19">
        <f t="shared" si="20"/>
        <v>50</v>
      </c>
      <c r="E86">
        <f t="shared" si="21"/>
        <v>475</v>
      </c>
      <c r="F86">
        <f t="shared" si="12"/>
        <v>490</v>
      </c>
      <c r="G86">
        <v>75</v>
      </c>
      <c r="H86">
        <f t="shared" si="13"/>
        <v>515</v>
      </c>
      <c r="I86">
        <f t="shared" si="14"/>
        <v>600</v>
      </c>
      <c r="J86">
        <f t="shared" si="15"/>
        <v>575</v>
      </c>
      <c r="K86">
        <f t="shared" si="16"/>
        <v>100</v>
      </c>
    </row>
    <row r="87" spans="1:11" ht="15">
      <c r="A87" s="1">
        <v>0.00868055555555554</v>
      </c>
      <c r="B87">
        <v>12.5</v>
      </c>
      <c r="C87" s="19">
        <f t="shared" si="20"/>
        <v>500</v>
      </c>
      <c r="D87" s="19">
        <f t="shared" si="20"/>
        <v>50</v>
      </c>
      <c r="E87">
        <f t="shared" si="21"/>
        <v>481.25</v>
      </c>
      <c r="F87">
        <f t="shared" si="12"/>
        <v>493.75</v>
      </c>
      <c r="G87">
        <v>75</v>
      </c>
      <c r="H87">
        <f t="shared" si="13"/>
        <v>518.75</v>
      </c>
      <c r="I87">
        <f t="shared" si="14"/>
        <v>600</v>
      </c>
      <c r="J87">
        <f t="shared" si="15"/>
        <v>575</v>
      </c>
      <c r="K87">
        <f t="shared" si="16"/>
        <v>100</v>
      </c>
    </row>
    <row r="88" spans="1:11" ht="15">
      <c r="A88" s="1">
        <v>0.00902777777777776</v>
      </c>
      <c r="B88">
        <v>10</v>
      </c>
      <c r="C88" s="19">
        <f t="shared" si="20"/>
        <v>500</v>
      </c>
      <c r="D88" s="19">
        <f t="shared" si="20"/>
        <v>50</v>
      </c>
      <c r="E88">
        <f t="shared" si="21"/>
        <v>487.5</v>
      </c>
      <c r="F88">
        <f t="shared" si="12"/>
        <v>497.5</v>
      </c>
      <c r="G88">
        <v>75</v>
      </c>
      <c r="H88">
        <f t="shared" si="13"/>
        <v>522.5</v>
      </c>
      <c r="I88">
        <f t="shared" si="14"/>
        <v>600</v>
      </c>
      <c r="J88">
        <f t="shared" si="15"/>
        <v>575</v>
      </c>
      <c r="K88">
        <f t="shared" si="16"/>
        <v>100</v>
      </c>
    </row>
    <row r="89" spans="1:11" ht="15">
      <c r="A89" s="1">
        <v>0.00937499999999998</v>
      </c>
      <c r="B89">
        <v>7.5</v>
      </c>
      <c r="C89" s="19">
        <f t="shared" si="20"/>
        <v>500</v>
      </c>
      <c r="D89" s="19">
        <f t="shared" si="20"/>
        <v>50</v>
      </c>
      <c r="E89">
        <f t="shared" si="21"/>
        <v>493.75</v>
      </c>
      <c r="F89">
        <f t="shared" si="12"/>
        <v>501.25</v>
      </c>
      <c r="G89">
        <v>75</v>
      </c>
      <c r="H89">
        <f t="shared" si="13"/>
        <v>526.25</v>
      </c>
      <c r="I89">
        <f t="shared" si="14"/>
        <v>600</v>
      </c>
      <c r="J89">
        <f t="shared" si="15"/>
        <v>575</v>
      </c>
      <c r="K89">
        <f t="shared" si="16"/>
        <v>100</v>
      </c>
    </row>
    <row r="90" spans="1:11" ht="15">
      <c r="A90" s="1">
        <v>0.0097222222222222</v>
      </c>
      <c r="B90">
        <v>5</v>
      </c>
      <c r="C90" s="19">
        <f t="shared" si="20"/>
        <v>500</v>
      </c>
      <c r="D90" s="19">
        <f t="shared" si="20"/>
        <v>50</v>
      </c>
      <c r="E90">
        <f t="shared" si="21"/>
        <v>500</v>
      </c>
      <c r="F90">
        <f t="shared" si="12"/>
        <v>505</v>
      </c>
      <c r="G90">
        <v>75</v>
      </c>
      <c r="H90">
        <f t="shared" si="13"/>
        <v>530</v>
      </c>
      <c r="I90">
        <f t="shared" si="14"/>
        <v>600</v>
      </c>
      <c r="J90">
        <f t="shared" si="15"/>
        <v>575</v>
      </c>
      <c r="K90">
        <f t="shared" si="16"/>
        <v>100</v>
      </c>
    </row>
    <row r="91" spans="1:11" ht="15">
      <c r="A91" s="1">
        <v>0.0100694444444444</v>
      </c>
      <c r="B91">
        <v>2.5</v>
      </c>
      <c r="C91" s="19">
        <f t="shared" si="20"/>
        <v>500</v>
      </c>
      <c r="D91" s="19">
        <f t="shared" si="20"/>
        <v>50</v>
      </c>
      <c r="E91">
        <f>E90</f>
        <v>500</v>
      </c>
      <c r="F91">
        <f t="shared" si="12"/>
        <v>502.5</v>
      </c>
      <c r="G91">
        <v>75</v>
      </c>
      <c r="H91">
        <f t="shared" si="13"/>
        <v>527.5</v>
      </c>
      <c r="I91">
        <f t="shared" si="14"/>
        <v>600</v>
      </c>
      <c r="J91">
        <f t="shared" si="15"/>
        <v>575</v>
      </c>
      <c r="K91">
        <f t="shared" si="16"/>
        <v>100</v>
      </c>
    </row>
    <row r="92" spans="1:11" ht="15">
      <c r="A92" s="2">
        <v>0.0104166666666666</v>
      </c>
      <c r="B92">
        <v>0</v>
      </c>
      <c r="C92" s="19">
        <f>MIN(F92+B$59*5,H92)</f>
        <v>525</v>
      </c>
      <c r="D92" s="18">
        <f>C92-C91</f>
        <v>25</v>
      </c>
      <c r="E92">
        <f>E91</f>
        <v>500</v>
      </c>
      <c r="F92" s="17">
        <f t="shared" si="12"/>
        <v>500</v>
      </c>
      <c r="G92">
        <v>75</v>
      </c>
      <c r="H92">
        <f t="shared" si="13"/>
        <v>525</v>
      </c>
      <c r="I92">
        <f t="shared" si="14"/>
        <v>600</v>
      </c>
      <c r="J92">
        <f t="shared" si="15"/>
        <v>575</v>
      </c>
      <c r="K92">
        <f t="shared" si="16"/>
        <v>100</v>
      </c>
    </row>
    <row r="93" spans="1:11" ht="15">
      <c r="A93" s="1">
        <v>0.0107638888888889</v>
      </c>
      <c r="B93">
        <v>0</v>
      </c>
      <c r="C93" s="19">
        <f>C92</f>
        <v>525</v>
      </c>
      <c r="D93" s="19">
        <f>D92</f>
        <v>25</v>
      </c>
      <c r="E93">
        <f>E92+D93/8</f>
        <v>503.125</v>
      </c>
      <c r="F93">
        <f aca="true" t="shared" si="22" ref="F93:F102">E93+B93</f>
        <v>503.125</v>
      </c>
      <c r="G93">
        <v>75</v>
      </c>
      <c r="H93">
        <f t="shared" si="13"/>
        <v>528.125</v>
      </c>
      <c r="I93">
        <f t="shared" si="14"/>
        <v>600</v>
      </c>
      <c r="J93">
        <f t="shared" si="15"/>
        <v>575</v>
      </c>
      <c r="K93">
        <f t="shared" si="16"/>
        <v>100</v>
      </c>
    </row>
    <row r="94" spans="1:11" ht="15">
      <c r="A94" s="1">
        <v>0.0111111111111111</v>
      </c>
      <c r="B94">
        <v>0</v>
      </c>
      <c r="C94" s="19">
        <f aca="true" t="shared" si="23" ref="C94:D101">C93</f>
        <v>525</v>
      </c>
      <c r="D94" s="19">
        <f t="shared" si="23"/>
        <v>25</v>
      </c>
      <c r="E94">
        <f aca="true" t="shared" si="24" ref="E94:E100">E93+D94/8</f>
        <v>506.25</v>
      </c>
      <c r="F94">
        <f t="shared" si="22"/>
        <v>506.25</v>
      </c>
      <c r="G94">
        <v>75</v>
      </c>
      <c r="H94">
        <f t="shared" si="13"/>
        <v>531.25</v>
      </c>
      <c r="I94">
        <f t="shared" si="14"/>
        <v>600</v>
      </c>
      <c r="J94">
        <f t="shared" si="15"/>
        <v>575</v>
      </c>
      <c r="K94">
        <f t="shared" si="16"/>
        <v>100</v>
      </c>
    </row>
    <row r="95" spans="1:11" ht="15">
      <c r="A95" s="1">
        <v>0.0114583333333333</v>
      </c>
      <c r="B95">
        <v>0</v>
      </c>
      <c r="C95" s="19">
        <f t="shared" si="23"/>
        <v>525</v>
      </c>
      <c r="D95" s="19">
        <f t="shared" si="23"/>
        <v>25</v>
      </c>
      <c r="E95">
        <f t="shared" si="24"/>
        <v>509.375</v>
      </c>
      <c r="F95">
        <f t="shared" si="22"/>
        <v>509.375</v>
      </c>
      <c r="G95">
        <v>75</v>
      </c>
      <c r="H95">
        <f t="shared" si="13"/>
        <v>534.375</v>
      </c>
      <c r="I95">
        <f t="shared" si="14"/>
        <v>600</v>
      </c>
      <c r="J95">
        <f t="shared" si="15"/>
        <v>575</v>
      </c>
      <c r="K95">
        <f t="shared" si="16"/>
        <v>100</v>
      </c>
    </row>
    <row r="96" spans="1:11" ht="15">
      <c r="A96" s="1">
        <v>0.0118055555555555</v>
      </c>
      <c r="B96">
        <v>0</v>
      </c>
      <c r="C96" s="19">
        <f t="shared" si="23"/>
        <v>525</v>
      </c>
      <c r="D96" s="19">
        <f t="shared" si="23"/>
        <v>25</v>
      </c>
      <c r="E96">
        <f t="shared" si="24"/>
        <v>512.5</v>
      </c>
      <c r="F96">
        <f t="shared" si="22"/>
        <v>512.5</v>
      </c>
      <c r="G96">
        <v>75</v>
      </c>
      <c r="H96">
        <f t="shared" si="13"/>
        <v>537.5</v>
      </c>
      <c r="I96">
        <f t="shared" si="14"/>
        <v>600</v>
      </c>
      <c r="J96">
        <f t="shared" si="15"/>
        <v>575</v>
      </c>
      <c r="K96">
        <f t="shared" si="16"/>
        <v>100</v>
      </c>
    </row>
    <row r="97" spans="1:11" ht="15">
      <c r="A97" s="1">
        <v>0.0121527777777777</v>
      </c>
      <c r="B97">
        <v>0</v>
      </c>
      <c r="C97" s="19">
        <f t="shared" si="23"/>
        <v>525</v>
      </c>
      <c r="D97" s="19">
        <f t="shared" si="23"/>
        <v>25</v>
      </c>
      <c r="E97">
        <f t="shared" si="24"/>
        <v>515.625</v>
      </c>
      <c r="F97">
        <f t="shared" si="22"/>
        <v>515.625</v>
      </c>
      <c r="G97">
        <v>75</v>
      </c>
      <c r="H97">
        <f t="shared" si="13"/>
        <v>540.625</v>
      </c>
      <c r="I97">
        <f t="shared" si="14"/>
        <v>600</v>
      </c>
      <c r="J97">
        <f t="shared" si="15"/>
        <v>575</v>
      </c>
      <c r="K97">
        <f t="shared" si="16"/>
        <v>100</v>
      </c>
    </row>
    <row r="98" spans="1:11" ht="15">
      <c r="A98" s="1">
        <v>0.0125</v>
      </c>
      <c r="B98">
        <v>0</v>
      </c>
      <c r="C98" s="19">
        <f t="shared" si="23"/>
        <v>525</v>
      </c>
      <c r="D98" s="19">
        <f t="shared" si="23"/>
        <v>25</v>
      </c>
      <c r="E98">
        <f t="shared" si="24"/>
        <v>518.75</v>
      </c>
      <c r="F98">
        <f t="shared" si="22"/>
        <v>518.75</v>
      </c>
      <c r="G98">
        <v>75</v>
      </c>
      <c r="H98">
        <f t="shared" si="13"/>
        <v>543.75</v>
      </c>
      <c r="I98">
        <f t="shared" si="14"/>
        <v>600</v>
      </c>
      <c r="J98">
        <f t="shared" si="15"/>
        <v>575</v>
      </c>
      <c r="K98">
        <f t="shared" si="16"/>
        <v>100</v>
      </c>
    </row>
    <row r="99" spans="1:11" ht="15">
      <c r="A99" s="1">
        <v>0.0128472222222222</v>
      </c>
      <c r="B99">
        <v>0</v>
      </c>
      <c r="C99" s="19">
        <f t="shared" si="23"/>
        <v>525</v>
      </c>
      <c r="D99" s="19">
        <f t="shared" si="23"/>
        <v>25</v>
      </c>
      <c r="E99">
        <f t="shared" si="24"/>
        <v>521.875</v>
      </c>
      <c r="F99">
        <f t="shared" si="22"/>
        <v>521.875</v>
      </c>
      <c r="G99">
        <v>75</v>
      </c>
      <c r="H99">
        <f t="shared" si="13"/>
        <v>546.875</v>
      </c>
      <c r="I99">
        <f t="shared" si="14"/>
        <v>600</v>
      </c>
      <c r="J99">
        <f t="shared" si="15"/>
        <v>575</v>
      </c>
      <c r="K99">
        <f t="shared" si="16"/>
        <v>100</v>
      </c>
    </row>
    <row r="100" spans="1:11" ht="15">
      <c r="A100" s="1">
        <v>0.0131944444444444</v>
      </c>
      <c r="B100">
        <v>0</v>
      </c>
      <c r="C100" s="19">
        <f t="shared" si="23"/>
        <v>525</v>
      </c>
      <c r="D100" s="19">
        <f t="shared" si="23"/>
        <v>25</v>
      </c>
      <c r="E100">
        <f t="shared" si="24"/>
        <v>525</v>
      </c>
      <c r="F100">
        <f t="shared" si="22"/>
        <v>525</v>
      </c>
      <c r="G100">
        <v>75</v>
      </c>
      <c r="H100">
        <f t="shared" si="13"/>
        <v>550</v>
      </c>
      <c r="I100">
        <f t="shared" si="14"/>
        <v>600</v>
      </c>
      <c r="J100">
        <f t="shared" si="15"/>
        <v>575</v>
      </c>
      <c r="K100">
        <f t="shared" si="16"/>
        <v>100</v>
      </c>
    </row>
    <row r="101" spans="1:11" ht="15">
      <c r="A101" s="1">
        <v>0.0135416666666666</v>
      </c>
      <c r="B101">
        <v>0</v>
      </c>
      <c r="C101" s="19">
        <f t="shared" si="23"/>
        <v>525</v>
      </c>
      <c r="D101" s="19">
        <f t="shared" si="23"/>
        <v>25</v>
      </c>
      <c r="E101">
        <f>E100</f>
        <v>525</v>
      </c>
      <c r="F101">
        <f t="shared" si="22"/>
        <v>525</v>
      </c>
      <c r="G101">
        <v>75</v>
      </c>
      <c r="H101">
        <f t="shared" si="13"/>
        <v>550</v>
      </c>
      <c r="I101">
        <f t="shared" si="14"/>
        <v>600</v>
      </c>
      <c r="J101">
        <f t="shared" si="15"/>
        <v>575</v>
      </c>
      <c r="K101">
        <f t="shared" si="16"/>
        <v>100</v>
      </c>
    </row>
    <row r="102" spans="1:11" ht="15">
      <c r="A102" s="1">
        <v>0.0138888888888888</v>
      </c>
      <c r="B102">
        <v>0</v>
      </c>
      <c r="C102" s="19">
        <f>MIN(F102+B$59*5,H102)</f>
        <v>550</v>
      </c>
      <c r="E102">
        <f>E101</f>
        <v>525</v>
      </c>
      <c r="F102">
        <f t="shared" si="22"/>
        <v>525</v>
      </c>
      <c r="G102">
        <v>75</v>
      </c>
      <c r="H102">
        <f t="shared" si="13"/>
        <v>550</v>
      </c>
      <c r="I102">
        <f t="shared" si="14"/>
        <v>600</v>
      </c>
      <c r="J102">
        <f t="shared" si="15"/>
        <v>575</v>
      </c>
      <c r="K102">
        <f t="shared" si="16"/>
        <v>100</v>
      </c>
    </row>
    <row r="104" ht="15">
      <c r="A104" t="s">
        <v>13</v>
      </c>
    </row>
    <row r="105" spans="1:2" ht="15">
      <c r="A105" t="s">
        <v>4</v>
      </c>
      <c r="B105">
        <v>50</v>
      </c>
    </row>
    <row r="106" spans="1:2" ht="15">
      <c r="A106" t="s">
        <v>5</v>
      </c>
      <c r="B106">
        <v>100</v>
      </c>
    </row>
    <row r="107" spans="1:2" ht="15">
      <c r="A107" t="s">
        <v>6</v>
      </c>
      <c r="B107">
        <f>B5-B105*F$3/5</f>
        <v>0</v>
      </c>
    </row>
    <row r="109" spans="1:11" ht="15">
      <c r="A109" t="s">
        <v>7</v>
      </c>
      <c r="B109" t="s">
        <v>55</v>
      </c>
      <c r="C109" s="19" t="s">
        <v>8</v>
      </c>
      <c r="E109" t="s">
        <v>9</v>
      </c>
      <c r="F109" t="s">
        <v>54</v>
      </c>
      <c r="G109" t="s">
        <v>14</v>
      </c>
      <c r="H109" t="s">
        <v>12</v>
      </c>
      <c r="I109" t="s">
        <v>0</v>
      </c>
      <c r="J109" t="s">
        <v>10</v>
      </c>
      <c r="K109" t="s">
        <v>1</v>
      </c>
    </row>
    <row r="110" spans="1:11" ht="15">
      <c r="A110" s="2">
        <v>0</v>
      </c>
      <c r="B110">
        <v>0</v>
      </c>
      <c r="C110" s="18">
        <v>400</v>
      </c>
      <c r="D110" s="18">
        <v>0</v>
      </c>
      <c r="E110">
        <f>C110</f>
        <v>400</v>
      </c>
      <c r="F110">
        <f>E110+B110</f>
        <v>400</v>
      </c>
      <c r="G110">
        <v>0</v>
      </c>
      <c r="H110">
        <f>MIN(F110+$B$107*5,J110)</f>
        <v>400</v>
      </c>
      <c r="I110">
        <f>B$3</f>
        <v>600</v>
      </c>
      <c r="J110">
        <f>I110-B$105-B$106+G110</f>
        <v>450</v>
      </c>
      <c r="K110">
        <f>B$4</f>
        <v>100</v>
      </c>
    </row>
    <row r="111" spans="1:11" ht="15">
      <c r="A111" s="1">
        <v>0.00034722222222222224</v>
      </c>
      <c r="B111">
        <v>5</v>
      </c>
      <c r="C111" s="19">
        <v>400</v>
      </c>
      <c r="D111" s="18">
        <v>0</v>
      </c>
      <c r="E111">
        <f>E110+D111/8</f>
        <v>400</v>
      </c>
      <c r="F111">
        <f aca="true" t="shared" si="25" ref="F111:F150">E111+B111</f>
        <v>405</v>
      </c>
      <c r="G111">
        <v>0</v>
      </c>
      <c r="H111">
        <f aca="true" t="shared" si="26" ref="H111:H150">MIN(F111+$B$107*5,J111)</f>
        <v>405</v>
      </c>
      <c r="I111">
        <f aca="true" t="shared" si="27" ref="I111:I150">B$3</f>
        <v>600</v>
      </c>
      <c r="J111">
        <f aca="true" t="shared" si="28" ref="J111:J150">I111-B$105-B$106+G111</f>
        <v>450</v>
      </c>
      <c r="K111">
        <f aca="true" t="shared" si="29" ref="K111:K150">B$4</f>
        <v>100</v>
      </c>
    </row>
    <row r="112" spans="1:11" ht="15">
      <c r="A112" s="1">
        <v>0.000694444444444444</v>
      </c>
      <c r="B112">
        <v>10</v>
      </c>
      <c r="C112" s="19">
        <v>400</v>
      </c>
      <c r="D112" s="18">
        <v>0</v>
      </c>
      <c r="E112">
        <f aca="true" t="shared" si="30" ref="E112:E118">E111+D112/8</f>
        <v>400</v>
      </c>
      <c r="F112">
        <f t="shared" si="25"/>
        <v>410</v>
      </c>
      <c r="G112">
        <v>0</v>
      </c>
      <c r="H112">
        <f t="shared" si="26"/>
        <v>410</v>
      </c>
      <c r="I112">
        <f t="shared" si="27"/>
        <v>600</v>
      </c>
      <c r="J112">
        <f t="shared" si="28"/>
        <v>450</v>
      </c>
      <c r="K112">
        <f t="shared" si="29"/>
        <v>100</v>
      </c>
    </row>
    <row r="113" spans="1:11" ht="15">
      <c r="A113" s="1">
        <v>0.00104166666666667</v>
      </c>
      <c r="B113">
        <v>15</v>
      </c>
      <c r="C113" s="19">
        <v>400</v>
      </c>
      <c r="D113" s="18">
        <v>0</v>
      </c>
      <c r="E113">
        <f t="shared" si="30"/>
        <v>400</v>
      </c>
      <c r="F113">
        <f t="shared" si="25"/>
        <v>415</v>
      </c>
      <c r="G113">
        <v>0</v>
      </c>
      <c r="H113">
        <f t="shared" si="26"/>
        <v>415</v>
      </c>
      <c r="I113">
        <f t="shared" si="27"/>
        <v>600</v>
      </c>
      <c r="J113">
        <f t="shared" si="28"/>
        <v>450</v>
      </c>
      <c r="K113">
        <f t="shared" si="29"/>
        <v>100</v>
      </c>
    </row>
    <row r="114" spans="1:11" ht="15">
      <c r="A114" s="1">
        <v>0.00138888888888889</v>
      </c>
      <c r="B114">
        <v>20</v>
      </c>
      <c r="C114" s="19">
        <v>400</v>
      </c>
      <c r="D114" s="18">
        <v>0</v>
      </c>
      <c r="E114">
        <f t="shared" si="30"/>
        <v>400</v>
      </c>
      <c r="F114">
        <f t="shared" si="25"/>
        <v>420</v>
      </c>
      <c r="G114">
        <v>0</v>
      </c>
      <c r="H114">
        <f t="shared" si="26"/>
        <v>420</v>
      </c>
      <c r="I114">
        <f t="shared" si="27"/>
        <v>600</v>
      </c>
      <c r="J114">
        <f t="shared" si="28"/>
        <v>450</v>
      </c>
      <c r="K114">
        <f t="shared" si="29"/>
        <v>100</v>
      </c>
    </row>
    <row r="115" spans="1:11" ht="15">
      <c r="A115" s="1">
        <v>0.00173611111111111</v>
      </c>
      <c r="B115">
        <v>25</v>
      </c>
      <c r="C115" s="19">
        <v>400</v>
      </c>
      <c r="D115" s="18">
        <v>0</v>
      </c>
      <c r="E115">
        <f t="shared" si="30"/>
        <v>400</v>
      </c>
      <c r="F115">
        <f t="shared" si="25"/>
        <v>425</v>
      </c>
      <c r="G115">
        <v>0</v>
      </c>
      <c r="H115">
        <f t="shared" si="26"/>
        <v>425</v>
      </c>
      <c r="I115">
        <f t="shared" si="27"/>
        <v>600</v>
      </c>
      <c r="J115">
        <f t="shared" si="28"/>
        <v>450</v>
      </c>
      <c r="K115">
        <f t="shared" si="29"/>
        <v>100</v>
      </c>
    </row>
    <row r="116" spans="1:11" ht="15">
      <c r="A116" s="1">
        <v>0.00208333333333333</v>
      </c>
      <c r="B116">
        <v>30</v>
      </c>
      <c r="C116" s="19">
        <v>400</v>
      </c>
      <c r="D116" s="18">
        <v>0</v>
      </c>
      <c r="E116">
        <f t="shared" si="30"/>
        <v>400</v>
      </c>
      <c r="F116">
        <f t="shared" si="25"/>
        <v>430</v>
      </c>
      <c r="G116">
        <v>0</v>
      </c>
      <c r="H116">
        <f t="shared" si="26"/>
        <v>430</v>
      </c>
      <c r="I116">
        <f t="shared" si="27"/>
        <v>600</v>
      </c>
      <c r="J116">
        <f t="shared" si="28"/>
        <v>450</v>
      </c>
      <c r="K116">
        <f t="shared" si="29"/>
        <v>100</v>
      </c>
    </row>
    <row r="117" spans="1:11" ht="15">
      <c r="A117" s="1">
        <v>0.00243055555555556</v>
      </c>
      <c r="B117">
        <v>35</v>
      </c>
      <c r="C117" s="19">
        <v>400</v>
      </c>
      <c r="D117" s="18">
        <v>0</v>
      </c>
      <c r="E117">
        <f t="shared" si="30"/>
        <v>400</v>
      </c>
      <c r="F117">
        <f t="shared" si="25"/>
        <v>435</v>
      </c>
      <c r="G117">
        <v>0</v>
      </c>
      <c r="H117">
        <f t="shared" si="26"/>
        <v>435</v>
      </c>
      <c r="I117">
        <f t="shared" si="27"/>
        <v>600</v>
      </c>
      <c r="J117">
        <f t="shared" si="28"/>
        <v>450</v>
      </c>
      <c r="K117">
        <f t="shared" si="29"/>
        <v>100</v>
      </c>
    </row>
    <row r="118" spans="1:11" ht="15">
      <c r="A118" s="1">
        <v>0.00277777777777778</v>
      </c>
      <c r="B118">
        <v>40</v>
      </c>
      <c r="C118" s="19">
        <v>400</v>
      </c>
      <c r="D118" s="18">
        <v>0</v>
      </c>
      <c r="E118">
        <f t="shared" si="30"/>
        <v>400</v>
      </c>
      <c r="F118">
        <f t="shared" si="25"/>
        <v>440</v>
      </c>
      <c r="G118">
        <v>0</v>
      </c>
      <c r="H118">
        <f t="shared" si="26"/>
        <v>440</v>
      </c>
      <c r="I118">
        <f t="shared" si="27"/>
        <v>600</v>
      </c>
      <c r="J118">
        <f t="shared" si="28"/>
        <v>450</v>
      </c>
      <c r="K118">
        <f t="shared" si="29"/>
        <v>100</v>
      </c>
    </row>
    <row r="119" spans="1:11" ht="15">
      <c r="A119" s="1">
        <v>0.003125</v>
      </c>
      <c r="B119">
        <v>45</v>
      </c>
      <c r="C119" s="19">
        <v>400</v>
      </c>
      <c r="D119" s="18">
        <v>0</v>
      </c>
      <c r="E119">
        <f>E118</f>
        <v>400</v>
      </c>
      <c r="F119">
        <f t="shared" si="25"/>
        <v>445</v>
      </c>
      <c r="G119">
        <v>0</v>
      </c>
      <c r="H119">
        <f t="shared" si="26"/>
        <v>445</v>
      </c>
      <c r="I119">
        <f t="shared" si="27"/>
        <v>600</v>
      </c>
      <c r="J119">
        <f t="shared" si="28"/>
        <v>450</v>
      </c>
      <c r="K119">
        <f t="shared" si="29"/>
        <v>100</v>
      </c>
    </row>
    <row r="120" spans="1:11" ht="15">
      <c r="A120" s="2">
        <v>0.00347222222222222</v>
      </c>
      <c r="B120">
        <v>50</v>
      </c>
      <c r="C120" s="19">
        <f>MIN(F120+B$107*5,H120)</f>
        <v>450</v>
      </c>
      <c r="D120" s="18">
        <f>C120-C119</f>
        <v>50</v>
      </c>
      <c r="E120">
        <f>E119</f>
        <v>400</v>
      </c>
      <c r="F120" s="17">
        <f t="shared" si="25"/>
        <v>450</v>
      </c>
      <c r="G120">
        <v>100</v>
      </c>
      <c r="H120">
        <f t="shared" si="26"/>
        <v>450</v>
      </c>
      <c r="I120">
        <f t="shared" si="27"/>
        <v>600</v>
      </c>
      <c r="J120">
        <f t="shared" si="28"/>
        <v>550</v>
      </c>
      <c r="K120">
        <f t="shared" si="29"/>
        <v>100</v>
      </c>
    </row>
    <row r="121" spans="1:11" ht="15">
      <c r="A121" s="1">
        <v>0.00381944444444444</v>
      </c>
      <c r="B121">
        <v>50</v>
      </c>
      <c r="C121" s="19">
        <f>C120</f>
        <v>450</v>
      </c>
      <c r="D121" s="19">
        <f>D120</f>
        <v>50</v>
      </c>
      <c r="E121">
        <f>E120+D121/8</f>
        <v>406.25</v>
      </c>
      <c r="F121">
        <f t="shared" si="25"/>
        <v>456.25</v>
      </c>
      <c r="G121">
        <v>100</v>
      </c>
      <c r="H121">
        <f t="shared" si="26"/>
        <v>456.25</v>
      </c>
      <c r="I121">
        <f t="shared" si="27"/>
        <v>600</v>
      </c>
      <c r="J121">
        <f t="shared" si="28"/>
        <v>550</v>
      </c>
      <c r="K121">
        <f t="shared" si="29"/>
        <v>100</v>
      </c>
    </row>
    <row r="122" spans="1:11" ht="15">
      <c r="A122" s="1">
        <v>0.00416666666666667</v>
      </c>
      <c r="B122">
        <v>50</v>
      </c>
      <c r="C122" s="19">
        <f aca="true" t="shared" si="31" ref="C122:D129">C121</f>
        <v>450</v>
      </c>
      <c r="D122" s="19">
        <f t="shared" si="31"/>
        <v>50</v>
      </c>
      <c r="E122">
        <f aca="true" t="shared" si="32" ref="E122:E128">E121+D122/8</f>
        <v>412.5</v>
      </c>
      <c r="F122">
        <f t="shared" si="25"/>
        <v>462.5</v>
      </c>
      <c r="G122">
        <v>100</v>
      </c>
      <c r="H122">
        <f t="shared" si="26"/>
        <v>462.5</v>
      </c>
      <c r="I122">
        <f t="shared" si="27"/>
        <v>600</v>
      </c>
      <c r="J122">
        <f t="shared" si="28"/>
        <v>550</v>
      </c>
      <c r="K122">
        <f t="shared" si="29"/>
        <v>100</v>
      </c>
    </row>
    <row r="123" spans="1:11" ht="15">
      <c r="A123" s="1">
        <v>0.00451388888888889</v>
      </c>
      <c r="B123">
        <v>50</v>
      </c>
      <c r="C123" s="19">
        <f t="shared" si="31"/>
        <v>450</v>
      </c>
      <c r="D123" s="19">
        <f t="shared" si="31"/>
        <v>50</v>
      </c>
      <c r="E123">
        <f t="shared" si="32"/>
        <v>418.75</v>
      </c>
      <c r="F123">
        <f t="shared" si="25"/>
        <v>468.75</v>
      </c>
      <c r="G123">
        <v>100</v>
      </c>
      <c r="H123">
        <f t="shared" si="26"/>
        <v>468.75</v>
      </c>
      <c r="I123">
        <f t="shared" si="27"/>
        <v>600</v>
      </c>
      <c r="J123">
        <f t="shared" si="28"/>
        <v>550</v>
      </c>
      <c r="K123">
        <f t="shared" si="29"/>
        <v>100</v>
      </c>
    </row>
    <row r="124" spans="1:11" ht="15">
      <c r="A124" s="1">
        <v>0.00486111111111111</v>
      </c>
      <c r="B124">
        <v>50</v>
      </c>
      <c r="C124" s="19">
        <f t="shared" si="31"/>
        <v>450</v>
      </c>
      <c r="D124" s="19">
        <f t="shared" si="31"/>
        <v>50</v>
      </c>
      <c r="E124">
        <f t="shared" si="32"/>
        <v>425</v>
      </c>
      <c r="F124">
        <f t="shared" si="25"/>
        <v>475</v>
      </c>
      <c r="G124">
        <v>100</v>
      </c>
      <c r="H124">
        <f t="shared" si="26"/>
        <v>475</v>
      </c>
      <c r="I124">
        <f t="shared" si="27"/>
        <v>600</v>
      </c>
      <c r="J124">
        <f t="shared" si="28"/>
        <v>550</v>
      </c>
      <c r="K124">
        <f t="shared" si="29"/>
        <v>100</v>
      </c>
    </row>
    <row r="125" spans="1:11" ht="15">
      <c r="A125" s="1">
        <v>0.00520833333333333</v>
      </c>
      <c r="B125">
        <v>50</v>
      </c>
      <c r="C125" s="19">
        <f t="shared" si="31"/>
        <v>450</v>
      </c>
      <c r="D125" s="19">
        <f t="shared" si="31"/>
        <v>50</v>
      </c>
      <c r="E125">
        <f t="shared" si="32"/>
        <v>431.25</v>
      </c>
      <c r="F125">
        <f t="shared" si="25"/>
        <v>481.25</v>
      </c>
      <c r="G125">
        <v>100</v>
      </c>
      <c r="H125">
        <f t="shared" si="26"/>
        <v>481.25</v>
      </c>
      <c r="I125">
        <f t="shared" si="27"/>
        <v>600</v>
      </c>
      <c r="J125">
        <f t="shared" si="28"/>
        <v>550</v>
      </c>
      <c r="K125">
        <f t="shared" si="29"/>
        <v>100</v>
      </c>
    </row>
    <row r="126" spans="1:11" ht="15">
      <c r="A126" s="1">
        <v>0.00555555555555556</v>
      </c>
      <c r="B126">
        <v>50</v>
      </c>
      <c r="C126" s="19">
        <f t="shared" si="31"/>
        <v>450</v>
      </c>
      <c r="D126" s="19">
        <f t="shared" si="31"/>
        <v>50</v>
      </c>
      <c r="E126">
        <f t="shared" si="32"/>
        <v>437.5</v>
      </c>
      <c r="F126">
        <f t="shared" si="25"/>
        <v>487.5</v>
      </c>
      <c r="G126">
        <v>100</v>
      </c>
      <c r="H126">
        <f t="shared" si="26"/>
        <v>487.5</v>
      </c>
      <c r="I126">
        <f t="shared" si="27"/>
        <v>600</v>
      </c>
      <c r="J126">
        <f t="shared" si="28"/>
        <v>550</v>
      </c>
      <c r="K126">
        <f t="shared" si="29"/>
        <v>100</v>
      </c>
    </row>
    <row r="127" spans="1:11" ht="15">
      <c r="A127" s="1">
        <v>0.00590277777777778</v>
      </c>
      <c r="B127">
        <v>50</v>
      </c>
      <c r="C127" s="19">
        <f t="shared" si="31"/>
        <v>450</v>
      </c>
      <c r="D127" s="19">
        <f t="shared" si="31"/>
        <v>50</v>
      </c>
      <c r="E127">
        <f t="shared" si="32"/>
        <v>443.75</v>
      </c>
      <c r="F127">
        <f t="shared" si="25"/>
        <v>493.75</v>
      </c>
      <c r="G127">
        <v>100</v>
      </c>
      <c r="H127">
        <f t="shared" si="26"/>
        <v>493.75</v>
      </c>
      <c r="I127">
        <f t="shared" si="27"/>
        <v>600</v>
      </c>
      <c r="J127">
        <f t="shared" si="28"/>
        <v>550</v>
      </c>
      <c r="K127">
        <f t="shared" si="29"/>
        <v>100</v>
      </c>
    </row>
    <row r="128" spans="1:11" ht="15">
      <c r="A128" s="1">
        <v>0.00625</v>
      </c>
      <c r="B128">
        <v>50</v>
      </c>
      <c r="C128" s="19">
        <f t="shared" si="31"/>
        <v>450</v>
      </c>
      <c r="D128" s="19">
        <f t="shared" si="31"/>
        <v>50</v>
      </c>
      <c r="E128">
        <f t="shared" si="32"/>
        <v>450</v>
      </c>
      <c r="F128">
        <f t="shared" si="25"/>
        <v>500</v>
      </c>
      <c r="G128">
        <v>100</v>
      </c>
      <c r="H128">
        <f t="shared" si="26"/>
        <v>500</v>
      </c>
      <c r="I128">
        <f t="shared" si="27"/>
        <v>600</v>
      </c>
      <c r="J128">
        <f t="shared" si="28"/>
        <v>550</v>
      </c>
      <c r="K128">
        <f t="shared" si="29"/>
        <v>100</v>
      </c>
    </row>
    <row r="129" spans="1:11" ht="15">
      <c r="A129" s="1">
        <v>0.00659722222222222</v>
      </c>
      <c r="B129">
        <v>50</v>
      </c>
      <c r="C129" s="19">
        <f t="shared" si="31"/>
        <v>450</v>
      </c>
      <c r="D129" s="19">
        <f t="shared" si="31"/>
        <v>50</v>
      </c>
      <c r="E129">
        <f>E128</f>
        <v>450</v>
      </c>
      <c r="F129">
        <f t="shared" si="25"/>
        <v>500</v>
      </c>
      <c r="G129">
        <v>100</v>
      </c>
      <c r="H129">
        <f t="shared" si="26"/>
        <v>500</v>
      </c>
      <c r="I129">
        <f t="shared" si="27"/>
        <v>600</v>
      </c>
      <c r="J129">
        <f t="shared" si="28"/>
        <v>550</v>
      </c>
      <c r="K129">
        <f t="shared" si="29"/>
        <v>100</v>
      </c>
    </row>
    <row r="130" spans="1:11" ht="15">
      <c r="A130" s="2">
        <v>0.00694444444444444</v>
      </c>
      <c r="B130">
        <v>50</v>
      </c>
      <c r="C130" s="19">
        <f>MIN(F130+B$107*5,H130)</f>
        <v>500</v>
      </c>
      <c r="D130" s="18">
        <f>C130-C129</f>
        <v>50</v>
      </c>
      <c r="E130">
        <f>E129</f>
        <v>450</v>
      </c>
      <c r="F130">
        <f t="shared" si="25"/>
        <v>500</v>
      </c>
      <c r="G130">
        <v>100</v>
      </c>
      <c r="H130">
        <f t="shared" si="26"/>
        <v>500</v>
      </c>
      <c r="I130">
        <f t="shared" si="27"/>
        <v>600</v>
      </c>
      <c r="J130">
        <f t="shared" si="28"/>
        <v>550</v>
      </c>
      <c r="K130">
        <f t="shared" si="29"/>
        <v>100</v>
      </c>
    </row>
    <row r="131" spans="1:11" ht="15">
      <c r="A131" s="1">
        <v>0.00729166666666666</v>
      </c>
      <c r="B131">
        <v>45</v>
      </c>
      <c r="C131" s="19">
        <f>C130</f>
        <v>500</v>
      </c>
      <c r="D131" s="19">
        <f>D130</f>
        <v>50</v>
      </c>
      <c r="E131">
        <f>E130+D131/8</f>
        <v>456.25</v>
      </c>
      <c r="F131">
        <f t="shared" si="25"/>
        <v>501.25</v>
      </c>
      <c r="G131">
        <v>100</v>
      </c>
      <c r="H131">
        <f t="shared" si="26"/>
        <v>501.25</v>
      </c>
      <c r="I131">
        <f t="shared" si="27"/>
        <v>600</v>
      </c>
      <c r="J131">
        <f t="shared" si="28"/>
        <v>550</v>
      </c>
      <c r="K131">
        <f t="shared" si="29"/>
        <v>100</v>
      </c>
    </row>
    <row r="132" spans="1:11" ht="15">
      <c r="A132" s="1">
        <v>0.00763888888888888</v>
      </c>
      <c r="B132">
        <v>40</v>
      </c>
      <c r="C132" s="19">
        <f aca="true" t="shared" si="33" ref="C132:D139">C131</f>
        <v>500</v>
      </c>
      <c r="D132" s="19">
        <f t="shared" si="33"/>
        <v>50</v>
      </c>
      <c r="E132">
        <f aca="true" t="shared" si="34" ref="E132:E138">E131+D132/8</f>
        <v>462.5</v>
      </c>
      <c r="F132">
        <f t="shared" si="25"/>
        <v>502.5</v>
      </c>
      <c r="G132">
        <v>100</v>
      </c>
      <c r="H132">
        <f t="shared" si="26"/>
        <v>502.5</v>
      </c>
      <c r="I132">
        <f t="shared" si="27"/>
        <v>600</v>
      </c>
      <c r="J132">
        <f t="shared" si="28"/>
        <v>550</v>
      </c>
      <c r="K132">
        <f t="shared" si="29"/>
        <v>100</v>
      </c>
    </row>
    <row r="133" spans="1:11" ht="15">
      <c r="A133" s="1">
        <v>0.0079861111111111</v>
      </c>
      <c r="B133">
        <v>35</v>
      </c>
      <c r="C133" s="19">
        <f t="shared" si="33"/>
        <v>500</v>
      </c>
      <c r="D133" s="19">
        <f t="shared" si="33"/>
        <v>50</v>
      </c>
      <c r="E133">
        <f t="shared" si="34"/>
        <v>468.75</v>
      </c>
      <c r="F133">
        <f t="shared" si="25"/>
        <v>503.75</v>
      </c>
      <c r="G133">
        <v>100</v>
      </c>
      <c r="H133">
        <f t="shared" si="26"/>
        <v>503.75</v>
      </c>
      <c r="I133">
        <f t="shared" si="27"/>
        <v>600</v>
      </c>
      <c r="J133">
        <f t="shared" si="28"/>
        <v>550</v>
      </c>
      <c r="K133">
        <f t="shared" si="29"/>
        <v>100</v>
      </c>
    </row>
    <row r="134" spans="1:11" ht="15">
      <c r="A134" s="1">
        <v>0.00833333333333332</v>
      </c>
      <c r="B134">
        <v>30</v>
      </c>
      <c r="C134" s="19">
        <f t="shared" si="33"/>
        <v>500</v>
      </c>
      <c r="D134" s="19">
        <f t="shared" si="33"/>
        <v>50</v>
      </c>
      <c r="E134">
        <f t="shared" si="34"/>
        <v>475</v>
      </c>
      <c r="F134">
        <f t="shared" si="25"/>
        <v>505</v>
      </c>
      <c r="G134">
        <v>100</v>
      </c>
      <c r="H134">
        <f t="shared" si="26"/>
        <v>505</v>
      </c>
      <c r="I134">
        <f t="shared" si="27"/>
        <v>600</v>
      </c>
      <c r="J134">
        <f t="shared" si="28"/>
        <v>550</v>
      </c>
      <c r="K134">
        <f t="shared" si="29"/>
        <v>100</v>
      </c>
    </row>
    <row r="135" spans="1:11" ht="15">
      <c r="A135" s="1">
        <v>0.00868055555555554</v>
      </c>
      <c r="B135">
        <v>25</v>
      </c>
      <c r="C135" s="19">
        <f t="shared" si="33"/>
        <v>500</v>
      </c>
      <c r="D135" s="19">
        <f t="shared" si="33"/>
        <v>50</v>
      </c>
      <c r="E135">
        <f t="shared" si="34"/>
        <v>481.25</v>
      </c>
      <c r="F135">
        <f t="shared" si="25"/>
        <v>506.25</v>
      </c>
      <c r="G135">
        <v>100</v>
      </c>
      <c r="H135">
        <f t="shared" si="26"/>
        <v>506.25</v>
      </c>
      <c r="I135">
        <f t="shared" si="27"/>
        <v>600</v>
      </c>
      <c r="J135">
        <f t="shared" si="28"/>
        <v>550</v>
      </c>
      <c r="K135">
        <f t="shared" si="29"/>
        <v>100</v>
      </c>
    </row>
    <row r="136" spans="1:11" ht="15">
      <c r="A136" s="1">
        <v>0.00902777777777776</v>
      </c>
      <c r="B136">
        <v>20</v>
      </c>
      <c r="C136" s="19">
        <f t="shared" si="33"/>
        <v>500</v>
      </c>
      <c r="D136" s="19">
        <f t="shared" si="33"/>
        <v>50</v>
      </c>
      <c r="E136">
        <f t="shared" si="34"/>
        <v>487.5</v>
      </c>
      <c r="F136">
        <f t="shared" si="25"/>
        <v>507.5</v>
      </c>
      <c r="G136">
        <v>100</v>
      </c>
      <c r="H136">
        <f t="shared" si="26"/>
        <v>507.5</v>
      </c>
      <c r="I136">
        <f t="shared" si="27"/>
        <v>600</v>
      </c>
      <c r="J136">
        <f t="shared" si="28"/>
        <v>550</v>
      </c>
      <c r="K136">
        <f t="shared" si="29"/>
        <v>100</v>
      </c>
    </row>
    <row r="137" spans="1:11" ht="15">
      <c r="A137" s="1">
        <v>0.00937499999999998</v>
      </c>
      <c r="B137">
        <v>15</v>
      </c>
      <c r="C137" s="19">
        <f t="shared" si="33"/>
        <v>500</v>
      </c>
      <c r="D137" s="19">
        <f t="shared" si="33"/>
        <v>50</v>
      </c>
      <c r="E137">
        <f t="shared" si="34"/>
        <v>493.75</v>
      </c>
      <c r="F137">
        <f t="shared" si="25"/>
        <v>508.75</v>
      </c>
      <c r="G137">
        <v>100</v>
      </c>
      <c r="H137">
        <f t="shared" si="26"/>
        <v>508.75</v>
      </c>
      <c r="I137">
        <f t="shared" si="27"/>
        <v>600</v>
      </c>
      <c r="J137">
        <f t="shared" si="28"/>
        <v>550</v>
      </c>
      <c r="K137">
        <f t="shared" si="29"/>
        <v>100</v>
      </c>
    </row>
    <row r="138" spans="1:11" ht="15">
      <c r="A138" s="1">
        <v>0.0097222222222222</v>
      </c>
      <c r="B138">
        <v>10</v>
      </c>
      <c r="C138" s="19">
        <f t="shared" si="33"/>
        <v>500</v>
      </c>
      <c r="D138" s="19">
        <f t="shared" si="33"/>
        <v>50</v>
      </c>
      <c r="E138">
        <f t="shared" si="34"/>
        <v>500</v>
      </c>
      <c r="F138">
        <f t="shared" si="25"/>
        <v>510</v>
      </c>
      <c r="G138">
        <v>100</v>
      </c>
      <c r="H138">
        <f t="shared" si="26"/>
        <v>510</v>
      </c>
      <c r="I138">
        <f t="shared" si="27"/>
        <v>600</v>
      </c>
      <c r="J138">
        <f t="shared" si="28"/>
        <v>550</v>
      </c>
      <c r="K138">
        <f t="shared" si="29"/>
        <v>100</v>
      </c>
    </row>
    <row r="139" spans="1:11" ht="15">
      <c r="A139" s="1">
        <v>0.0100694444444444</v>
      </c>
      <c r="B139">
        <v>5</v>
      </c>
      <c r="C139" s="19">
        <f t="shared" si="33"/>
        <v>500</v>
      </c>
      <c r="D139" s="19">
        <f t="shared" si="33"/>
        <v>50</v>
      </c>
      <c r="E139">
        <f>E138</f>
        <v>500</v>
      </c>
      <c r="F139">
        <f t="shared" si="25"/>
        <v>505</v>
      </c>
      <c r="G139">
        <v>100</v>
      </c>
      <c r="H139">
        <f t="shared" si="26"/>
        <v>505</v>
      </c>
      <c r="I139">
        <f t="shared" si="27"/>
        <v>600</v>
      </c>
      <c r="J139">
        <f t="shared" si="28"/>
        <v>550</v>
      </c>
      <c r="K139">
        <f t="shared" si="29"/>
        <v>100</v>
      </c>
    </row>
    <row r="140" spans="1:11" ht="15">
      <c r="A140" s="2">
        <v>0.0104166666666666</v>
      </c>
      <c r="B140">
        <v>0</v>
      </c>
      <c r="C140" s="19">
        <f>MIN(F140+B$107*5,H140)</f>
        <v>500</v>
      </c>
      <c r="D140" s="18">
        <f>C140-C139</f>
        <v>0</v>
      </c>
      <c r="E140">
        <f>E139</f>
        <v>500</v>
      </c>
      <c r="F140" s="17">
        <f t="shared" si="25"/>
        <v>500</v>
      </c>
      <c r="G140">
        <v>100</v>
      </c>
      <c r="H140">
        <f t="shared" si="26"/>
        <v>500</v>
      </c>
      <c r="I140">
        <f t="shared" si="27"/>
        <v>600</v>
      </c>
      <c r="J140">
        <f t="shared" si="28"/>
        <v>550</v>
      </c>
      <c r="K140">
        <f t="shared" si="29"/>
        <v>100</v>
      </c>
    </row>
    <row r="141" spans="1:11" ht="15">
      <c r="A141" s="1">
        <v>0.0107638888888888</v>
      </c>
      <c r="B141">
        <v>0</v>
      </c>
      <c r="C141" s="19">
        <f>C140</f>
        <v>500</v>
      </c>
      <c r="D141" s="19">
        <f>D140</f>
        <v>0</v>
      </c>
      <c r="E141">
        <f>E140+D141/8</f>
        <v>500</v>
      </c>
      <c r="F141">
        <f t="shared" si="25"/>
        <v>500</v>
      </c>
      <c r="G141">
        <v>100</v>
      </c>
      <c r="H141">
        <f t="shared" si="26"/>
        <v>500</v>
      </c>
      <c r="I141">
        <f t="shared" si="27"/>
        <v>600</v>
      </c>
      <c r="J141">
        <f t="shared" si="28"/>
        <v>550</v>
      </c>
      <c r="K141">
        <f t="shared" si="29"/>
        <v>100</v>
      </c>
    </row>
    <row r="142" spans="1:11" ht="15">
      <c r="A142" s="1">
        <v>0.011111111111111</v>
      </c>
      <c r="B142">
        <v>0</v>
      </c>
      <c r="C142" s="19">
        <f aca="true" t="shared" si="35" ref="C142:D149">C141</f>
        <v>500</v>
      </c>
      <c r="D142" s="19">
        <f t="shared" si="35"/>
        <v>0</v>
      </c>
      <c r="E142">
        <f aca="true" t="shared" si="36" ref="E142:E148">E141+D142/8</f>
        <v>500</v>
      </c>
      <c r="F142">
        <f t="shared" si="25"/>
        <v>500</v>
      </c>
      <c r="G142">
        <v>100</v>
      </c>
      <c r="H142">
        <f t="shared" si="26"/>
        <v>500</v>
      </c>
      <c r="I142">
        <f t="shared" si="27"/>
        <v>600</v>
      </c>
      <c r="J142">
        <f t="shared" si="28"/>
        <v>550</v>
      </c>
      <c r="K142">
        <f t="shared" si="29"/>
        <v>100</v>
      </c>
    </row>
    <row r="143" spans="1:11" ht="15">
      <c r="A143" s="1">
        <v>0.0114583333333332</v>
      </c>
      <c r="B143">
        <v>0</v>
      </c>
      <c r="C143" s="19">
        <f t="shared" si="35"/>
        <v>500</v>
      </c>
      <c r="D143" s="19">
        <f t="shared" si="35"/>
        <v>0</v>
      </c>
      <c r="E143">
        <f t="shared" si="36"/>
        <v>500</v>
      </c>
      <c r="F143">
        <f t="shared" si="25"/>
        <v>500</v>
      </c>
      <c r="G143">
        <v>100</v>
      </c>
      <c r="H143">
        <f t="shared" si="26"/>
        <v>500</v>
      </c>
      <c r="I143">
        <f t="shared" si="27"/>
        <v>600</v>
      </c>
      <c r="J143">
        <f t="shared" si="28"/>
        <v>550</v>
      </c>
      <c r="K143">
        <f t="shared" si="29"/>
        <v>100</v>
      </c>
    </row>
    <row r="144" spans="1:11" ht="15">
      <c r="A144" s="1">
        <v>0.0118055555555554</v>
      </c>
      <c r="B144">
        <v>0</v>
      </c>
      <c r="C144" s="19">
        <f t="shared" si="35"/>
        <v>500</v>
      </c>
      <c r="D144" s="19">
        <f t="shared" si="35"/>
        <v>0</v>
      </c>
      <c r="E144">
        <f t="shared" si="36"/>
        <v>500</v>
      </c>
      <c r="F144">
        <f t="shared" si="25"/>
        <v>500</v>
      </c>
      <c r="G144">
        <v>100</v>
      </c>
      <c r="H144">
        <f t="shared" si="26"/>
        <v>500</v>
      </c>
      <c r="I144">
        <f t="shared" si="27"/>
        <v>600</v>
      </c>
      <c r="J144">
        <f t="shared" si="28"/>
        <v>550</v>
      </c>
      <c r="K144">
        <f t="shared" si="29"/>
        <v>100</v>
      </c>
    </row>
    <row r="145" spans="1:11" ht="15">
      <c r="A145" s="1">
        <v>0.0121527777777776</v>
      </c>
      <c r="B145">
        <v>0</v>
      </c>
      <c r="C145" s="19">
        <f t="shared" si="35"/>
        <v>500</v>
      </c>
      <c r="D145" s="19">
        <f t="shared" si="35"/>
        <v>0</v>
      </c>
      <c r="E145">
        <f t="shared" si="36"/>
        <v>500</v>
      </c>
      <c r="F145">
        <f t="shared" si="25"/>
        <v>500</v>
      </c>
      <c r="G145">
        <v>100</v>
      </c>
      <c r="H145">
        <f t="shared" si="26"/>
        <v>500</v>
      </c>
      <c r="I145">
        <f t="shared" si="27"/>
        <v>600</v>
      </c>
      <c r="J145">
        <f t="shared" si="28"/>
        <v>550</v>
      </c>
      <c r="K145">
        <f t="shared" si="29"/>
        <v>100</v>
      </c>
    </row>
    <row r="146" spans="1:11" ht="15">
      <c r="A146" s="1">
        <v>0.0124999999999998</v>
      </c>
      <c r="B146">
        <v>0</v>
      </c>
      <c r="C146" s="19">
        <f t="shared" si="35"/>
        <v>500</v>
      </c>
      <c r="D146" s="19">
        <f t="shared" si="35"/>
        <v>0</v>
      </c>
      <c r="E146">
        <f t="shared" si="36"/>
        <v>500</v>
      </c>
      <c r="F146">
        <f t="shared" si="25"/>
        <v>500</v>
      </c>
      <c r="G146">
        <v>100</v>
      </c>
      <c r="H146">
        <f t="shared" si="26"/>
        <v>500</v>
      </c>
      <c r="I146">
        <f t="shared" si="27"/>
        <v>600</v>
      </c>
      <c r="J146">
        <f t="shared" si="28"/>
        <v>550</v>
      </c>
      <c r="K146">
        <f t="shared" si="29"/>
        <v>100</v>
      </c>
    </row>
    <row r="147" spans="1:11" ht="15">
      <c r="A147" s="1">
        <v>0.012847222222222</v>
      </c>
      <c r="B147">
        <v>0</v>
      </c>
      <c r="C147" s="19">
        <f t="shared" si="35"/>
        <v>500</v>
      </c>
      <c r="D147" s="19">
        <f t="shared" si="35"/>
        <v>0</v>
      </c>
      <c r="E147">
        <f t="shared" si="36"/>
        <v>500</v>
      </c>
      <c r="F147">
        <f t="shared" si="25"/>
        <v>500</v>
      </c>
      <c r="G147">
        <v>100</v>
      </c>
      <c r="H147">
        <f t="shared" si="26"/>
        <v>500</v>
      </c>
      <c r="I147">
        <f t="shared" si="27"/>
        <v>600</v>
      </c>
      <c r="J147">
        <f t="shared" si="28"/>
        <v>550</v>
      </c>
      <c r="K147">
        <f t="shared" si="29"/>
        <v>100</v>
      </c>
    </row>
    <row r="148" spans="1:11" ht="15">
      <c r="A148" s="1">
        <v>0.0131944444444442</v>
      </c>
      <c r="B148">
        <v>0</v>
      </c>
      <c r="C148" s="19">
        <f t="shared" si="35"/>
        <v>500</v>
      </c>
      <c r="D148" s="19">
        <f t="shared" si="35"/>
        <v>0</v>
      </c>
      <c r="E148">
        <f t="shared" si="36"/>
        <v>500</v>
      </c>
      <c r="F148">
        <f t="shared" si="25"/>
        <v>500</v>
      </c>
      <c r="G148">
        <v>100</v>
      </c>
      <c r="H148">
        <f t="shared" si="26"/>
        <v>500</v>
      </c>
      <c r="I148">
        <f t="shared" si="27"/>
        <v>600</v>
      </c>
      <c r="J148">
        <f t="shared" si="28"/>
        <v>550</v>
      </c>
      <c r="K148">
        <f t="shared" si="29"/>
        <v>100</v>
      </c>
    </row>
    <row r="149" spans="1:11" ht="15">
      <c r="A149" s="1">
        <v>0.0135416666666664</v>
      </c>
      <c r="B149">
        <v>0</v>
      </c>
      <c r="C149" s="19">
        <f t="shared" si="35"/>
        <v>500</v>
      </c>
      <c r="D149" s="19">
        <f t="shared" si="35"/>
        <v>0</v>
      </c>
      <c r="E149">
        <f>E148</f>
        <v>500</v>
      </c>
      <c r="F149">
        <f t="shared" si="25"/>
        <v>500</v>
      </c>
      <c r="G149">
        <v>100</v>
      </c>
      <c r="H149">
        <f t="shared" si="26"/>
        <v>500</v>
      </c>
      <c r="I149">
        <f t="shared" si="27"/>
        <v>600</v>
      </c>
      <c r="J149">
        <f t="shared" si="28"/>
        <v>550</v>
      </c>
      <c r="K149">
        <f t="shared" si="29"/>
        <v>100</v>
      </c>
    </row>
    <row r="150" spans="1:11" ht="15">
      <c r="A150" s="2">
        <v>0.0138888888888886</v>
      </c>
      <c r="B150">
        <v>0</v>
      </c>
      <c r="C150" s="19">
        <f>MIN(F150+B$107*5,H150)</f>
        <v>500</v>
      </c>
      <c r="E150">
        <f>E149</f>
        <v>500</v>
      </c>
      <c r="F150">
        <f t="shared" si="25"/>
        <v>500</v>
      </c>
      <c r="G150">
        <v>100</v>
      </c>
      <c r="H150">
        <f t="shared" si="26"/>
        <v>500</v>
      </c>
      <c r="I150">
        <f t="shared" si="27"/>
        <v>600</v>
      </c>
      <c r="J150">
        <f t="shared" si="28"/>
        <v>550</v>
      </c>
      <c r="K150">
        <f t="shared" si="29"/>
        <v>100</v>
      </c>
    </row>
    <row r="152" ht="15">
      <c r="A152" t="s">
        <v>56</v>
      </c>
    </row>
    <row r="153" spans="1:2" ht="15">
      <c r="A153" t="s">
        <v>4</v>
      </c>
      <c r="B153">
        <v>25</v>
      </c>
    </row>
    <row r="154" spans="1:2" ht="15">
      <c r="A154" t="s">
        <v>5</v>
      </c>
      <c r="B154">
        <v>100</v>
      </c>
    </row>
    <row r="155" spans="1:2" ht="15">
      <c r="A155" t="s">
        <v>6</v>
      </c>
      <c r="B155">
        <f>B$5-B153*F$3/5</f>
        <v>5</v>
      </c>
    </row>
    <row r="157" spans="1:11" ht="15">
      <c r="A157" t="s">
        <v>7</v>
      </c>
      <c r="B157" t="s">
        <v>55</v>
      </c>
      <c r="C157" s="19" t="s">
        <v>8</v>
      </c>
      <c r="E157" t="s">
        <v>9</v>
      </c>
      <c r="F157" t="s">
        <v>54</v>
      </c>
      <c r="G157" t="s">
        <v>14</v>
      </c>
      <c r="H157" t="s">
        <v>12</v>
      </c>
      <c r="I157" t="s">
        <v>0</v>
      </c>
      <c r="J157" t="s">
        <v>10</v>
      </c>
      <c r="K157" t="s">
        <v>1</v>
      </c>
    </row>
    <row r="158" spans="1:11" ht="15">
      <c r="A158" s="2">
        <v>0</v>
      </c>
      <c r="B158">
        <v>0</v>
      </c>
      <c r="C158" s="18">
        <v>400</v>
      </c>
      <c r="D158" s="18">
        <v>0</v>
      </c>
      <c r="E158">
        <f>C158</f>
        <v>400</v>
      </c>
      <c r="F158">
        <f>E158+B158</f>
        <v>400</v>
      </c>
      <c r="G158">
        <v>0</v>
      </c>
      <c r="H158">
        <f>MIN(F158+$B$155*5,J158)</f>
        <v>425</v>
      </c>
      <c r="I158">
        <f>B$3</f>
        <v>600</v>
      </c>
      <c r="J158">
        <f>I158-B$153-B$154+G158</f>
        <v>475</v>
      </c>
      <c r="K158">
        <f>B$4</f>
        <v>100</v>
      </c>
    </row>
    <row r="159" spans="1:11" ht="15">
      <c r="A159" s="1">
        <v>0.00034722222222222224</v>
      </c>
      <c r="B159">
        <v>2.5</v>
      </c>
      <c r="C159" s="19">
        <v>400</v>
      </c>
      <c r="D159" s="18">
        <v>0</v>
      </c>
      <c r="E159">
        <f>E158+D159/8</f>
        <v>400</v>
      </c>
      <c r="F159">
        <f aca="true" t="shared" si="37" ref="F159:F198">E159+B159</f>
        <v>402.5</v>
      </c>
      <c r="G159">
        <v>0</v>
      </c>
      <c r="H159">
        <f aca="true" t="shared" si="38" ref="H159:H198">MIN(F159+$B$155*5,J159)</f>
        <v>427.5</v>
      </c>
      <c r="I159">
        <f aca="true" t="shared" si="39" ref="I159:I198">B$3</f>
        <v>600</v>
      </c>
      <c r="J159">
        <f aca="true" t="shared" si="40" ref="J159:J198">I159-B$153-B$154+G159</f>
        <v>475</v>
      </c>
      <c r="K159">
        <f aca="true" t="shared" si="41" ref="K159:K198">B$4</f>
        <v>100</v>
      </c>
    </row>
    <row r="160" spans="1:11" ht="15">
      <c r="A160" s="1">
        <v>0.000694444444444444</v>
      </c>
      <c r="B160">
        <v>5</v>
      </c>
      <c r="C160" s="19">
        <v>400</v>
      </c>
      <c r="D160" s="18">
        <v>0</v>
      </c>
      <c r="E160">
        <f aca="true" t="shared" si="42" ref="E160:E166">E159+D160/8</f>
        <v>400</v>
      </c>
      <c r="F160">
        <f t="shared" si="37"/>
        <v>405</v>
      </c>
      <c r="G160">
        <v>0</v>
      </c>
      <c r="H160">
        <f t="shared" si="38"/>
        <v>430</v>
      </c>
      <c r="I160">
        <f t="shared" si="39"/>
        <v>600</v>
      </c>
      <c r="J160">
        <f t="shared" si="40"/>
        <v>475</v>
      </c>
      <c r="K160">
        <f t="shared" si="41"/>
        <v>100</v>
      </c>
    </row>
    <row r="161" spans="1:11" ht="15">
      <c r="A161" s="1">
        <v>0.00104166666666667</v>
      </c>
      <c r="B161">
        <v>7.5</v>
      </c>
      <c r="C161" s="19">
        <v>400</v>
      </c>
      <c r="D161" s="18">
        <v>0</v>
      </c>
      <c r="E161">
        <f t="shared" si="42"/>
        <v>400</v>
      </c>
      <c r="F161">
        <f t="shared" si="37"/>
        <v>407.5</v>
      </c>
      <c r="G161">
        <v>0</v>
      </c>
      <c r="H161">
        <f t="shared" si="38"/>
        <v>432.5</v>
      </c>
      <c r="I161">
        <f t="shared" si="39"/>
        <v>600</v>
      </c>
      <c r="J161">
        <f t="shared" si="40"/>
        <v>475</v>
      </c>
      <c r="K161">
        <f t="shared" si="41"/>
        <v>100</v>
      </c>
    </row>
    <row r="162" spans="1:11" ht="15">
      <c r="A162" s="1">
        <v>0.00138888888888889</v>
      </c>
      <c r="B162">
        <v>10</v>
      </c>
      <c r="C162" s="19">
        <v>400</v>
      </c>
      <c r="D162" s="18">
        <v>0</v>
      </c>
      <c r="E162">
        <f t="shared" si="42"/>
        <v>400</v>
      </c>
      <c r="F162">
        <f t="shared" si="37"/>
        <v>410</v>
      </c>
      <c r="G162">
        <v>0</v>
      </c>
      <c r="H162">
        <f t="shared" si="38"/>
        <v>435</v>
      </c>
      <c r="I162">
        <f t="shared" si="39"/>
        <v>600</v>
      </c>
      <c r="J162">
        <f t="shared" si="40"/>
        <v>475</v>
      </c>
      <c r="K162">
        <f t="shared" si="41"/>
        <v>100</v>
      </c>
    </row>
    <row r="163" spans="1:11" ht="15">
      <c r="A163" s="1">
        <v>0.00173611111111111</v>
      </c>
      <c r="B163">
        <v>12.5</v>
      </c>
      <c r="C163" s="19">
        <v>400</v>
      </c>
      <c r="D163" s="18">
        <v>0</v>
      </c>
      <c r="E163">
        <f t="shared" si="42"/>
        <v>400</v>
      </c>
      <c r="F163">
        <f t="shared" si="37"/>
        <v>412.5</v>
      </c>
      <c r="G163">
        <v>0</v>
      </c>
      <c r="H163">
        <f t="shared" si="38"/>
        <v>437.5</v>
      </c>
      <c r="I163">
        <f t="shared" si="39"/>
        <v>600</v>
      </c>
      <c r="J163">
        <f t="shared" si="40"/>
        <v>475</v>
      </c>
      <c r="K163">
        <f t="shared" si="41"/>
        <v>100</v>
      </c>
    </row>
    <row r="164" spans="1:11" ht="15">
      <c r="A164" s="1">
        <v>0.00208333333333333</v>
      </c>
      <c r="B164">
        <v>15</v>
      </c>
      <c r="C164" s="19">
        <v>400</v>
      </c>
      <c r="D164" s="18">
        <v>0</v>
      </c>
      <c r="E164">
        <f t="shared" si="42"/>
        <v>400</v>
      </c>
      <c r="F164">
        <f t="shared" si="37"/>
        <v>415</v>
      </c>
      <c r="G164">
        <v>0</v>
      </c>
      <c r="H164">
        <f t="shared" si="38"/>
        <v>440</v>
      </c>
      <c r="I164">
        <f t="shared" si="39"/>
        <v>600</v>
      </c>
      <c r="J164">
        <f t="shared" si="40"/>
        <v>475</v>
      </c>
      <c r="K164">
        <f t="shared" si="41"/>
        <v>100</v>
      </c>
    </row>
    <row r="165" spans="1:11" ht="15">
      <c r="A165" s="1">
        <v>0.00243055555555556</v>
      </c>
      <c r="B165">
        <v>17.5</v>
      </c>
      <c r="C165" s="19">
        <v>400</v>
      </c>
      <c r="D165" s="18">
        <v>0</v>
      </c>
      <c r="E165">
        <f t="shared" si="42"/>
        <v>400</v>
      </c>
      <c r="F165">
        <f t="shared" si="37"/>
        <v>417.5</v>
      </c>
      <c r="G165">
        <v>0</v>
      </c>
      <c r="H165">
        <f t="shared" si="38"/>
        <v>442.5</v>
      </c>
      <c r="I165">
        <f t="shared" si="39"/>
        <v>600</v>
      </c>
      <c r="J165">
        <f t="shared" si="40"/>
        <v>475</v>
      </c>
      <c r="K165">
        <f t="shared" si="41"/>
        <v>100</v>
      </c>
    </row>
    <row r="166" spans="1:11" ht="15">
      <c r="A166" s="1">
        <v>0.00277777777777778</v>
      </c>
      <c r="B166">
        <v>20</v>
      </c>
      <c r="C166" s="19">
        <v>400</v>
      </c>
      <c r="D166" s="18">
        <v>0</v>
      </c>
      <c r="E166">
        <f t="shared" si="42"/>
        <v>400</v>
      </c>
      <c r="F166">
        <f t="shared" si="37"/>
        <v>420</v>
      </c>
      <c r="G166">
        <v>0</v>
      </c>
      <c r="H166">
        <f t="shared" si="38"/>
        <v>445</v>
      </c>
      <c r="I166">
        <f t="shared" si="39"/>
        <v>600</v>
      </c>
      <c r="J166">
        <f t="shared" si="40"/>
        <v>475</v>
      </c>
      <c r="K166">
        <f t="shared" si="41"/>
        <v>100</v>
      </c>
    </row>
    <row r="167" spans="1:11" ht="15">
      <c r="A167" s="1">
        <v>0.003125</v>
      </c>
      <c r="B167">
        <v>22.5</v>
      </c>
      <c r="C167" s="19">
        <v>400</v>
      </c>
      <c r="D167" s="18">
        <v>0</v>
      </c>
      <c r="E167">
        <f>E166</f>
        <v>400</v>
      </c>
      <c r="F167">
        <f t="shared" si="37"/>
        <v>422.5</v>
      </c>
      <c r="G167">
        <v>0</v>
      </c>
      <c r="H167">
        <f t="shared" si="38"/>
        <v>447.5</v>
      </c>
      <c r="I167">
        <f t="shared" si="39"/>
        <v>600</v>
      </c>
      <c r="J167">
        <f t="shared" si="40"/>
        <v>475</v>
      </c>
      <c r="K167">
        <f t="shared" si="41"/>
        <v>100</v>
      </c>
    </row>
    <row r="168" spans="1:11" ht="15">
      <c r="A168" s="2">
        <v>0.00347222222222222</v>
      </c>
      <c r="B168">
        <v>25</v>
      </c>
      <c r="C168" s="19">
        <f>MIN(F168+B$155*5,H168)</f>
        <v>450</v>
      </c>
      <c r="D168" s="18">
        <f>C168-C167</f>
        <v>50</v>
      </c>
      <c r="E168">
        <f>E167</f>
        <v>400</v>
      </c>
      <c r="F168">
        <f t="shared" si="37"/>
        <v>425</v>
      </c>
      <c r="G168">
        <v>100</v>
      </c>
      <c r="H168">
        <f t="shared" si="38"/>
        <v>450</v>
      </c>
      <c r="I168">
        <f t="shared" si="39"/>
        <v>600</v>
      </c>
      <c r="J168">
        <f t="shared" si="40"/>
        <v>575</v>
      </c>
      <c r="K168">
        <f t="shared" si="41"/>
        <v>100</v>
      </c>
    </row>
    <row r="169" spans="1:11" ht="15">
      <c r="A169" s="1">
        <v>0.00381944444444444</v>
      </c>
      <c r="B169">
        <v>25</v>
      </c>
      <c r="C169" s="19">
        <f>C168</f>
        <v>450</v>
      </c>
      <c r="D169" s="19">
        <f>D168</f>
        <v>50</v>
      </c>
      <c r="E169">
        <f>E168+D169/8</f>
        <v>406.25</v>
      </c>
      <c r="F169">
        <f t="shared" si="37"/>
        <v>431.25</v>
      </c>
      <c r="G169">
        <v>100</v>
      </c>
      <c r="H169">
        <f t="shared" si="38"/>
        <v>456.25</v>
      </c>
      <c r="I169">
        <f t="shared" si="39"/>
        <v>600</v>
      </c>
      <c r="J169">
        <f t="shared" si="40"/>
        <v>575</v>
      </c>
      <c r="K169">
        <f t="shared" si="41"/>
        <v>100</v>
      </c>
    </row>
    <row r="170" spans="1:11" ht="15">
      <c r="A170" s="1">
        <v>0.00416666666666667</v>
      </c>
      <c r="B170">
        <v>25</v>
      </c>
      <c r="C170" s="19">
        <f aca="true" t="shared" si="43" ref="C170:D177">C169</f>
        <v>450</v>
      </c>
      <c r="D170" s="19">
        <f t="shared" si="43"/>
        <v>50</v>
      </c>
      <c r="E170">
        <f aca="true" t="shared" si="44" ref="E170:E176">E169+D170/8</f>
        <v>412.5</v>
      </c>
      <c r="F170">
        <f t="shared" si="37"/>
        <v>437.5</v>
      </c>
      <c r="G170">
        <v>100</v>
      </c>
      <c r="H170">
        <f t="shared" si="38"/>
        <v>462.5</v>
      </c>
      <c r="I170">
        <f t="shared" si="39"/>
        <v>600</v>
      </c>
      <c r="J170">
        <f t="shared" si="40"/>
        <v>575</v>
      </c>
      <c r="K170">
        <f t="shared" si="41"/>
        <v>100</v>
      </c>
    </row>
    <row r="171" spans="1:11" ht="15">
      <c r="A171" s="1">
        <v>0.00451388888888889</v>
      </c>
      <c r="B171">
        <v>25</v>
      </c>
      <c r="C171" s="19">
        <f t="shared" si="43"/>
        <v>450</v>
      </c>
      <c r="D171" s="19">
        <f t="shared" si="43"/>
        <v>50</v>
      </c>
      <c r="E171">
        <f t="shared" si="44"/>
        <v>418.75</v>
      </c>
      <c r="F171">
        <f t="shared" si="37"/>
        <v>443.75</v>
      </c>
      <c r="G171">
        <v>100</v>
      </c>
      <c r="H171">
        <f t="shared" si="38"/>
        <v>468.75</v>
      </c>
      <c r="I171">
        <f t="shared" si="39"/>
        <v>600</v>
      </c>
      <c r="J171">
        <f t="shared" si="40"/>
        <v>575</v>
      </c>
      <c r="K171">
        <f t="shared" si="41"/>
        <v>100</v>
      </c>
    </row>
    <row r="172" spans="1:11" ht="15">
      <c r="A172" s="1">
        <v>0.00486111111111111</v>
      </c>
      <c r="B172">
        <v>25</v>
      </c>
      <c r="C172" s="19">
        <f t="shared" si="43"/>
        <v>450</v>
      </c>
      <c r="D172" s="19">
        <f t="shared" si="43"/>
        <v>50</v>
      </c>
      <c r="E172">
        <f t="shared" si="44"/>
        <v>425</v>
      </c>
      <c r="F172">
        <f t="shared" si="37"/>
        <v>450</v>
      </c>
      <c r="G172">
        <v>100</v>
      </c>
      <c r="H172">
        <f t="shared" si="38"/>
        <v>475</v>
      </c>
      <c r="I172">
        <f t="shared" si="39"/>
        <v>600</v>
      </c>
      <c r="J172">
        <f t="shared" si="40"/>
        <v>575</v>
      </c>
      <c r="K172">
        <f t="shared" si="41"/>
        <v>100</v>
      </c>
    </row>
    <row r="173" spans="1:11" ht="15">
      <c r="A173" s="1">
        <v>0.00520833333333333</v>
      </c>
      <c r="B173">
        <v>25</v>
      </c>
      <c r="C173" s="19">
        <f t="shared" si="43"/>
        <v>450</v>
      </c>
      <c r="D173" s="19">
        <f t="shared" si="43"/>
        <v>50</v>
      </c>
      <c r="E173">
        <f t="shared" si="44"/>
        <v>431.25</v>
      </c>
      <c r="F173">
        <f t="shared" si="37"/>
        <v>456.25</v>
      </c>
      <c r="G173">
        <v>100</v>
      </c>
      <c r="H173">
        <f t="shared" si="38"/>
        <v>481.25</v>
      </c>
      <c r="I173">
        <f t="shared" si="39"/>
        <v>600</v>
      </c>
      <c r="J173">
        <f t="shared" si="40"/>
        <v>575</v>
      </c>
      <c r="K173">
        <f t="shared" si="41"/>
        <v>100</v>
      </c>
    </row>
    <row r="174" spans="1:11" ht="15">
      <c r="A174" s="1">
        <v>0.00555555555555556</v>
      </c>
      <c r="B174">
        <v>25</v>
      </c>
      <c r="C174" s="19">
        <f t="shared" si="43"/>
        <v>450</v>
      </c>
      <c r="D174" s="19">
        <f t="shared" si="43"/>
        <v>50</v>
      </c>
      <c r="E174">
        <f t="shared" si="44"/>
        <v>437.5</v>
      </c>
      <c r="F174">
        <f t="shared" si="37"/>
        <v>462.5</v>
      </c>
      <c r="G174">
        <v>100</v>
      </c>
      <c r="H174">
        <f t="shared" si="38"/>
        <v>487.5</v>
      </c>
      <c r="I174">
        <f t="shared" si="39"/>
        <v>600</v>
      </c>
      <c r="J174">
        <f t="shared" si="40"/>
        <v>575</v>
      </c>
      <c r="K174">
        <f t="shared" si="41"/>
        <v>100</v>
      </c>
    </row>
    <row r="175" spans="1:11" ht="15">
      <c r="A175" s="1">
        <v>0.00590277777777778</v>
      </c>
      <c r="B175">
        <v>25</v>
      </c>
      <c r="C175" s="19">
        <f t="shared" si="43"/>
        <v>450</v>
      </c>
      <c r="D175" s="19">
        <f t="shared" si="43"/>
        <v>50</v>
      </c>
      <c r="E175">
        <f t="shared" si="44"/>
        <v>443.75</v>
      </c>
      <c r="F175">
        <f t="shared" si="37"/>
        <v>468.75</v>
      </c>
      <c r="G175">
        <v>100</v>
      </c>
      <c r="H175">
        <f t="shared" si="38"/>
        <v>493.75</v>
      </c>
      <c r="I175">
        <f t="shared" si="39"/>
        <v>600</v>
      </c>
      <c r="J175">
        <f t="shared" si="40"/>
        <v>575</v>
      </c>
      <c r="K175">
        <f t="shared" si="41"/>
        <v>100</v>
      </c>
    </row>
    <row r="176" spans="1:11" ht="15">
      <c r="A176" s="1">
        <v>0.00625</v>
      </c>
      <c r="B176">
        <v>25</v>
      </c>
      <c r="C176" s="19">
        <f t="shared" si="43"/>
        <v>450</v>
      </c>
      <c r="D176" s="19">
        <f t="shared" si="43"/>
        <v>50</v>
      </c>
      <c r="E176">
        <f t="shared" si="44"/>
        <v>450</v>
      </c>
      <c r="F176">
        <f t="shared" si="37"/>
        <v>475</v>
      </c>
      <c r="G176">
        <v>100</v>
      </c>
      <c r="H176">
        <f t="shared" si="38"/>
        <v>500</v>
      </c>
      <c r="I176">
        <f t="shared" si="39"/>
        <v>600</v>
      </c>
      <c r="J176">
        <f t="shared" si="40"/>
        <v>575</v>
      </c>
      <c r="K176">
        <f t="shared" si="41"/>
        <v>100</v>
      </c>
    </row>
    <row r="177" spans="1:11" ht="15">
      <c r="A177" s="1">
        <v>0.00659722222222222</v>
      </c>
      <c r="B177">
        <v>25</v>
      </c>
      <c r="C177" s="19">
        <f t="shared" si="43"/>
        <v>450</v>
      </c>
      <c r="D177" s="19">
        <f t="shared" si="43"/>
        <v>50</v>
      </c>
      <c r="E177">
        <f>E176</f>
        <v>450</v>
      </c>
      <c r="F177">
        <f t="shared" si="37"/>
        <v>475</v>
      </c>
      <c r="G177">
        <v>100</v>
      </c>
      <c r="H177">
        <f t="shared" si="38"/>
        <v>500</v>
      </c>
      <c r="I177">
        <f t="shared" si="39"/>
        <v>600</v>
      </c>
      <c r="J177">
        <f t="shared" si="40"/>
        <v>575</v>
      </c>
      <c r="K177">
        <f t="shared" si="41"/>
        <v>100</v>
      </c>
    </row>
    <row r="178" spans="1:11" ht="15">
      <c r="A178" s="2">
        <v>0.00694444444444444</v>
      </c>
      <c r="B178">
        <v>25</v>
      </c>
      <c r="C178" s="19">
        <f>MIN(F178+B$155*5,H178)</f>
        <v>500</v>
      </c>
      <c r="D178" s="18">
        <f>C178-C177</f>
        <v>50</v>
      </c>
      <c r="E178">
        <f>E177</f>
        <v>450</v>
      </c>
      <c r="F178">
        <f t="shared" si="37"/>
        <v>475</v>
      </c>
      <c r="G178">
        <v>100</v>
      </c>
      <c r="H178">
        <f t="shared" si="38"/>
        <v>500</v>
      </c>
      <c r="I178">
        <f t="shared" si="39"/>
        <v>600</v>
      </c>
      <c r="J178">
        <f t="shared" si="40"/>
        <v>575</v>
      </c>
      <c r="K178">
        <f t="shared" si="41"/>
        <v>100</v>
      </c>
    </row>
    <row r="179" spans="1:11" ht="15">
      <c r="A179" s="1">
        <v>0.00729166666666666</v>
      </c>
      <c r="B179">
        <v>22.5</v>
      </c>
      <c r="C179" s="19">
        <f>C178</f>
        <v>500</v>
      </c>
      <c r="D179" s="19">
        <f>D178</f>
        <v>50</v>
      </c>
      <c r="E179">
        <f>E178+D179/8</f>
        <v>456.25</v>
      </c>
      <c r="F179">
        <f t="shared" si="37"/>
        <v>478.75</v>
      </c>
      <c r="G179">
        <v>100</v>
      </c>
      <c r="H179">
        <f t="shared" si="38"/>
        <v>503.75</v>
      </c>
      <c r="I179">
        <f t="shared" si="39"/>
        <v>600</v>
      </c>
      <c r="J179">
        <f t="shared" si="40"/>
        <v>575</v>
      </c>
      <c r="K179">
        <f t="shared" si="41"/>
        <v>100</v>
      </c>
    </row>
    <row r="180" spans="1:11" ht="15">
      <c r="A180" s="1">
        <v>0.00763888888888888</v>
      </c>
      <c r="B180">
        <v>20</v>
      </c>
      <c r="C180" s="19">
        <f aca="true" t="shared" si="45" ref="C180:D187">C179</f>
        <v>500</v>
      </c>
      <c r="D180" s="19">
        <f t="shared" si="45"/>
        <v>50</v>
      </c>
      <c r="E180">
        <f aca="true" t="shared" si="46" ref="E180:E186">E179+D180/8</f>
        <v>462.5</v>
      </c>
      <c r="F180">
        <f t="shared" si="37"/>
        <v>482.5</v>
      </c>
      <c r="G180">
        <v>100</v>
      </c>
      <c r="H180">
        <f t="shared" si="38"/>
        <v>507.5</v>
      </c>
      <c r="I180">
        <f t="shared" si="39"/>
        <v>600</v>
      </c>
      <c r="J180">
        <f t="shared" si="40"/>
        <v>575</v>
      </c>
      <c r="K180">
        <f t="shared" si="41"/>
        <v>100</v>
      </c>
    </row>
    <row r="181" spans="1:11" ht="15">
      <c r="A181" s="1">
        <v>0.0079861111111111</v>
      </c>
      <c r="B181">
        <v>17.5</v>
      </c>
      <c r="C181" s="19">
        <f t="shared" si="45"/>
        <v>500</v>
      </c>
      <c r="D181" s="19">
        <f t="shared" si="45"/>
        <v>50</v>
      </c>
      <c r="E181">
        <f t="shared" si="46"/>
        <v>468.75</v>
      </c>
      <c r="F181">
        <f t="shared" si="37"/>
        <v>486.25</v>
      </c>
      <c r="G181">
        <v>100</v>
      </c>
      <c r="H181">
        <f t="shared" si="38"/>
        <v>511.25</v>
      </c>
      <c r="I181">
        <f t="shared" si="39"/>
        <v>600</v>
      </c>
      <c r="J181">
        <f t="shared" si="40"/>
        <v>575</v>
      </c>
      <c r="K181">
        <f t="shared" si="41"/>
        <v>100</v>
      </c>
    </row>
    <row r="182" spans="1:11" ht="15">
      <c r="A182" s="1">
        <v>0.00833333333333332</v>
      </c>
      <c r="B182">
        <v>15</v>
      </c>
      <c r="C182" s="19">
        <f t="shared" si="45"/>
        <v>500</v>
      </c>
      <c r="D182" s="19">
        <f t="shared" si="45"/>
        <v>50</v>
      </c>
      <c r="E182">
        <f t="shared" si="46"/>
        <v>475</v>
      </c>
      <c r="F182">
        <f t="shared" si="37"/>
        <v>490</v>
      </c>
      <c r="G182">
        <v>100</v>
      </c>
      <c r="H182">
        <f t="shared" si="38"/>
        <v>515</v>
      </c>
      <c r="I182">
        <f t="shared" si="39"/>
        <v>600</v>
      </c>
      <c r="J182">
        <f t="shared" si="40"/>
        <v>575</v>
      </c>
      <c r="K182">
        <f t="shared" si="41"/>
        <v>100</v>
      </c>
    </row>
    <row r="183" spans="1:11" ht="15">
      <c r="A183" s="1">
        <v>0.00868055555555554</v>
      </c>
      <c r="B183">
        <v>12.5</v>
      </c>
      <c r="C183" s="19">
        <f t="shared" si="45"/>
        <v>500</v>
      </c>
      <c r="D183" s="19">
        <f t="shared" si="45"/>
        <v>50</v>
      </c>
      <c r="E183">
        <f t="shared" si="46"/>
        <v>481.25</v>
      </c>
      <c r="F183">
        <f t="shared" si="37"/>
        <v>493.75</v>
      </c>
      <c r="G183">
        <v>100</v>
      </c>
      <c r="H183">
        <f t="shared" si="38"/>
        <v>518.75</v>
      </c>
      <c r="I183">
        <f t="shared" si="39"/>
        <v>600</v>
      </c>
      <c r="J183">
        <f t="shared" si="40"/>
        <v>575</v>
      </c>
      <c r="K183">
        <f t="shared" si="41"/>
        <v>100</v>
      </c>
    </row>
    <row r="184" spans="1:11" ht="15">
      <c r="A184" s="1">
        <v>0.00902777777777776</v>
      </c>
      <c r="B184">
        <v>10</v>
      </c>
      <c r="C184" s="19">
        <f t="shared" si="45"/>
        <v>500</v>
      </c>
      <c r="D184" s="19">
        <f t="shared" si="45"/>
        <v>50</v>
      </c>
      <c r="E184">
        <f t="shared" si="46"/>
        <v>487.5</v>
      </c>
      <c r="F184">
        <f t="shared" si="37"/>
        <v>497.5</v>
      </c>
      <c r="G184">
        <v>100</v>
      </c>
      <c r="H184">
        <f t="shared" si="38"/>
        <v>522.5</v>
      </c>
      <c r="I184">
        <f t="shared" si="39"/>
        <v>600</v>
      </c>
      <c r="J184">
        <f t="shared" si="40"/>
        <v>575</v>
      </c>
      <c r="K184">
        <f t="shared" si="41"/>
        <v>100</v>
      </c>
    </row>
    <row r="185" spans="1:11" ht="15">
      <c r="A185" s="1">
        <v>0.00937499999999998</v>
      </c>
      <c r="B185">
        <v>7.5</v>
      </c>
      <c r="C185" s="19">
        <f t="shared" si="45"/>
        <v>500</v>
      </c>
      <c r="D185" s="19">
        <f t="shared" si="45"/>
        <v>50</v>
      </c>
      <c r="E185">
        <f t="shared" si="46"/>
        <v>493.75</v>
      </c>
      <c r="F185">
        <f t="shared" si="37"/>
        <v>501.25</v>
      </c>
      <c r="G185">
        <v>100</v>
      </c>
      <c r="H185">
        <f t="shared" si="38"/>
        <v>526.25</v>
      </c>
      <c r="I185">
        <f t="shared" si="39"/>
        <v>600</v>
      </c>
      <c r="J185">
        <f t="shared" si="40"/>
        <v>575</v>
      </c>
      <c r="K185">
        <f t="shared" si="41"/>
        <v>100</v>
      </c>
    </row>
    <row r="186" spans="1:11" ht="15">
      <c r="A186" s="1">
        <v>0.0097222222222222</v>
      </c>
      <c r="B186">
        <v>5</v>
      </c>
      <c r="C186" s="19">
        <f t="shared" si="45"/>
        <v>500</v>
      </c>
      <c r="D186" s="19">
        <f t="shared" si="45"/>
        <v>50</v>
      </c>
      <c r="E186">
        <f t="shared" si="46"/>
        <v>500</v>
      </c>
      <c r="F186">
        <f t="shared" si="37"/>
        <v>505</v>
      </c>
      <c r="G186">
        <v>100</v>
      </c>
      <c r="H186">
        <f t="shared" si="38"/>
        <v>530</v>
      </c>
      <c r="I186">
        <f t="shared" si="39"/>
        <v>600</v>
      </c>
      <c r="J186">
        <f t="shared" si="40"/>
        <v>575</v>
      </c>
      <c r="K186">
        <f t="shared" si="41"/>
        <v>100</v>
      </c>
    </row>
    <row r="187" spans="1:11" ht="15">
      <c r="A187" s="1">
        <v>0.0100694444444444</v>
      </c>
      <c r="B187">
        <v>2.5</v>
      </c>
      <c r="C187" s="19">
        <f t="shared" si="45"/>
        <v>500</v>
      </c>
      <c r="D187" s="19">
        <f t="shared" si="45"/>
        <v>50</v>
      </c>
      <c r="E187">
        <f>E186</f>
        <v>500</v>
      </c>
      <c r="F187">
        <f t="shared" si="37"/>
        <v>502.5</v>
      </c>
      <c r="G187">
        <v>100</v>
      </c>
      <c r="H187">
        <f t="shared" si="38"/>
        <v>527.5</v>
      </c>
      <c r="I187">
        <f t="shared" si="39"/>
        <v>600</v>
      </c>
      <c r="J187">
        <f t="shared" si="40"/>
        <v>575</v>
      </c>
      <c r="K187">
        <f t="shared" si="41"/>
        <v>100</v>
      </c>
    </row>
    <row r="188" spans="1:11" ht="15">
      <c r="A188" s="2">
        <v>0.0104166666666666</v>
      </c>
      <c r="B188">
        <v>0</v>
      </c>
      <c r="C188" s="19">
        <f>MIN(F188+B$155*5,H188)</f>
        <v>525</v>
      </c>
      <c r="D188" s="18">
        <f>C188-C187</f>
        <v>25</v>
      </c>
      <c r="E188">
        <f>E187</f>
        <v>500</v>
      </c>
      <c r="F188">
        <f t="shared" si="37"/>
        <v>500</v>
      </c>
      <c r="G188">
        <v>100</v>
      </c>
      <c r="H188">
        <f t="shared" si="38"/>
        <v>525</v>
      </c>
      <c r="I188">
        <f t="shared" si="39"/>
        <v>600</v>
      </c>
      <c r="J188">
        <f t="shared" si="40"/>
        <v>575</v>
      </c>
      <c r="K188">
        <f t="shared" si="41"/>
        <v>100</v>
      </c>
    </row>
    <row r="189" spans="1:11" ht="15">
      <c r="A189" s="1">
        <v>0.0107638888888888</v>
      </c>
      <c r="B189">
        <v>0</v>
      </c>
      <c r="C189" s="19">
        <f>C188</f>
        <v>525</v>
      </c>
      <c r="D189" s="19">
        <f>D188</f>
        <v>25</v>
      </c>
      <c r="E189">
        <f>E188+D189/8</f>
        <v>503.125</v>
      </c>
      <c r="F189">
        <f t="shared" si="37"/>
        <v>503.125</v>
      </c>
      <c r="G189">
        <v>100</v>
      </c>
      <c r="H189">
        <f t="shared" si="38"/>
        <v>528.125</v>
      </c>
      <c r="I189">
        <f t="shared" si="39"/>
        <v>600</v>
      </c>
      <c r="J189">
        <f t="shared" si="40"/>
        <v>575</v>
      </c>
      <c r="K189">
        <f t="shared" si="41"/>
        <v>100</v>
      </c>
    </row>
    <row r="190" spans="1:11" ht="15">
      <c r="A190" s="1">
        <v>0.011111111111111</v>
      </c>
      <c r="B190">
        <v>0</v>
      </c>
      <c r="C190" s="19">
        <f aca="true" t="shared" si="47" ref="C190:D197">C189</f>
        <v>525</v>
      </c>
      <c r="D190" s="19">
        <f t="shared" si="47"/>
        <v>25</v>
      </c>
      <c r="E190">
        <f aca="true" t="shared" si="48" ref="E190:E196">E189+D190/8</f>
        <v>506.25</v>
      </c>
      <c r="F190">
        <f t="shared" si="37"/>
        <v>506.25</v>
      </c>
      <c r="G190">
        <v>100</v>
      </c>
      <c r="H190">
        <f t="shared" si="38"/>
        <v>531.25</v>
      </c>
      <c r="I190">
        <f t="shared" si="39"/>
        <v>600</v>
      </c>
      <c r="J190">
        <f t="shared" si="40"/>
        <v>575</v>
      </c>
      <c r="K190">
        <f t="shared" si="41"/>
        <v>100</v>
      </c>
    </row>
    <row r="191" spans="1:11" ht="15">
      <c r="A191" s="1">
        <v>0.0114583333333332</v>
      </c>
      <c r="B191">
        <v>0</v>
      </c>
      <c r="C191" s="19">
        <f t="shared" si="47"/>
        <v>525</v>
      </c>
      <c r="D191" s="19">
        <f t="shared" si="47"/>
        <v>25</v>
      </c>
      <c r="E191">
        <f t="shared" si="48"/>
        <v>509.375</v>
      </c>
      <c r="F191">
        <f t="shared" si="37"/>
        <v>509.375</v>
      </c>
      <c r="G191">
        <v>100</v>
      </c>
      <c r="H191">
        <f t="shared" si="38"/>
        <v>534.375</v>
      </c>
      <c r="I191">
        <f t="shared" si="39"/>
        <v>600</v>
      </c>
      <c r="J191">
        <f t="shared" si="40"/>
        <v>575</v>
      </c>
      <c r="K191">
        <f t="shared" si="41"/>
        <v>100</v>
      </c>
    </row>
    <row r="192" spans="1:11" ht="15">
      <c r="A192" s="1">
        <v>0.0118055555555554</v>
      </c>
      <c r="B192">
        <v>0</v>
      </c>
      <c r="C192" s="19">
        <f t="shared" si="47"/>
        <v>525</v>
      </c>
      <c r="D192" s="19">
        <f t="shared" si="47"/>
        <v>25</v>
      </c>
      <c r="E192">
        <f t="shared" si="48"/>
        <v>512.5</v>
      </c>
      <c r="F192">
        <f t="shared" si="37"/>
        <v>512.5</v>
      </c>
      <c r="G192">
        <v>100</v>
      </c>
      <c r="H192">
        <f t="shared" si="38"/>
        <v>537.5</v>
      </c>
      <c r="I192">
        <f t="shared" si="39"/>
        <v>600</v>
      </c>
      <c r="J192">
        <f t="shared" si="40"/>
        <v>575</v>
      </c>
      <c r="K192">
        <f t="shared" si="41"/>
        <v>100</v>
      </c>
    </row>
    <row r="193" spans="1:11" ht="15">
      <c r="A193" s="1">
        <v>0.0121527777777776</v>
      </c>
      <c r="B193">
        <v>0</v>
      </c>
      <c r="C193" s="19">
        <f t="shared" si="47"/>
        <v>525</v>
      </c>
      <c r="D193" s="19">
        <f t="shared" si="47"/>
        <v>25</v>
      </c>
      <c r="E193">
        <f t="shared" si="48"/>
        <v>515.625</v>
      </c>
      <c r="F193">
        <f t="shared" si="37"/>
        <v>515.625</v>
      </c>
      <c r="G193">
        <v>100</v>
      </c>
      <c r="H193">
        <f t="shared" si="38"/>
        <v>540.625</v>
      </c>
      <c r="I193">
        <f t="shared" si="39"/>
        <v>600</v>
      </c>
      <c r="J193">
        <f t="shared" si="40"/>
        <v>575</v>
      </c>
      <c r="K193">
        <f t="shared" si="41"/>
        <v>100</v>
      </c>
    </row>
    <row r="194" spans="1:11" ht="15">
      <c r="A194" s="1">
        <v>0.0124999999999998</v>
      </c>
      <c r="B194">
        <v>0</v>
      </c>
      <c r="C194" s="19">
        <f t="shared" si="47"/>
        <v>525</v>
      </c>
      <c r="D194" s="19">
        <f t="shared" si="47"/>
        <v>25</v>
      </c>
      <c r="E194">
        <f t="shared" si="48"/>
        <v>518.75</v>
      </c>
      <c r="F194">
        <f t="shared" si="37"/>
        <v>518.75</v>
      </c>
      <c r="G194">
        <v>100</v>
      </c>
      <c r="H194">
        <f t="shared" si="38"/>
        <v>543.75</v>
      </c>
      <c r="I194">
        <f t="shared" si="39"/>
        <v>600</v>
      </c>
      <c r="J194">
        <f t="shared" si="40"/>
        <v>575</v>
      </c>
      <c r="K194">
        <f t="shared" si="41"/>
        <v>100</v>
      </c>
    </row>
    <row r="195" spans="1:11" ht="15">
      <c r="A195" s="1">
        <v>0.012847222222222</v>
      </c>
      <c r="B195">
        <v>0</v>
      </c>
      <c r="C195" s="19">
        <f t="shared" si="47"/>
        <v>525</v>
      </c>
      <c r="D195" s="19">
        <f t="shared" si="47"/>
        <v>25</v>
      </c>
      <c r="E195">
        <f t="shared" si="48"/>
        <v>521.875</v>
      </c>
      <c r="F195">
        <f t="shared" si="37"/>
        <v>521.875</v>
      </c>
      <c r="G195">
        <v>100</v>
      </c>
      <c r="H195">
        <f t="shared" si="38"/>
        <v>546.875</v>
      </c>
      <c r="I195">
        <f t="shared" si="39"/>
        <v>600</v>
      </c>
      <c r="J195">
        <f t="shared" si="40"/>
        <v>575</v>
      </c>
      <c r="K195">
        <f t="shared" si="41"/>
        <v>100</v>
      </c>
    </row>
    <row r="196" spans="1:11" ht="15">
      <c r="A196" s="1">
        <v>0.0131944444444442</v>
      </c>
      <c r="B196">
        <v>0</v>
      </c>
      <c r="C196" s="19">
        <f t="shared" si="47"/>
        <v>525</v>
      </c>
      <c r="D196" s="19">
        <f t="shared" si="47"/>
        <v>25</v>
      </c>
      <c r="E196">
        <f t="shared" si="48"/>
        <v>525</v>
      </c>
      <c r="F196">
        <f t="shared" si="37"/>
        <v>525</v>
      </c>
      <c r="G196">
        <v>100</v>
      </c>
      <c r="H196">
        <f t="shared" si="38"/>
        <v>550</v>
      </c>
      <c r="I196">
        <f t="shared" si="39"/>
        <v>600</v>
      </c>
      <c r="J196">
        <f t="shared" si="40"/>
        <v>575</v>
      </c>
      <c r="K196">
        <f t="shared" si="41"/>
        <v>100</v>
      </c>
    </row>
    <row r="197" spans="1:11" ht="15">
      <c r="A197" s="1">
        <v>0.0135416666666664</v>
      </c>
      <c r="B197">
        <v>0</v>
      </c>
      <c r="C197" s="19">
        <f t="shared" si="47"/>
        <v>525</v>
      </c>
      <c r="D197" s="19">
        <f t="shared" si="47"/>
        <v>25</v>
      </c>
      <c r="E197">
        <f>E196</f>
        <v>525</v>
      </c>
      <c r="F197">
        <f t="shared" si="37"/>
        <v>525</v>
      </c>
      <c r="G197">
        <v>100</v>
      </c>
      <c r="H197">
        <f t="shared" si="38"/>
        <v>550</v>
      </c>
      <c r="I197">
        <f t="shared" si="39"/>
        <v>600</v>
      </c>
      <c r="J197">
        <f t="shared" si="40"/>
        <v>575</v>
      </c>
      <c r="K197">
        <f t="shared" si="41"/>
        <v>100</v>
      </c>
    </row>
    <row r="198" spans="1:11" ht="15">
      <c r="A198" s="2">
        <v>0.0138888888888886</v>
      </c>
      <c r="B198">
        <v>0</v>
      </c>
      <c r="C198" s="19">
        <f>MIN(F198+B$155*5,H198)</f>
        <v>550</v>
      </c>
      <c r="E198">
        <f>E197</f>
        <v>525</v>
      </c>
      <c r="F198">
        <f t="shared" si="37"/>
        <v>525</v>
      </c>
      <c r="G198">
        <v>100</v>
      </c>
      <c r="H198">
        <f t="shared" si="38"/>
        <v>550</v>
      </c>
      <c r="I198">
        <f t="shared" si="39"/>
        <v>600</v>
      </c>
      <c r="J198">
        <f t="shared" si="40"/>
        <v>575</v>
      </c>
      <c r="K198">
        <f t="shared" si="41"/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8"/>
  <sheetViews>
    <sheetView zoomScalePageLayoutView="0" workbookViewId="0" topLeftCell="A1">
      <pane ySplit="2" topLeftCell="A12" activePane="bottomLeft" state="frozen"/>
      <selection pane="topLeft" activeCell="A1" sqref="A1"/>
      <selection pane="bottomLeft" activeCell="B47" sqref="B47"/>
    </sheetView>
  </sheetViews>
  <sheetFormatPr defaultColWidth="9.140625" defaultRowHeight="15"/>
  <cols>
    <col min="2" max="2" width="8.421875" style="0" customWidth="1"/>
    <col min="3" max="3" width="9.140625" style="19" customWidth="1"/>
    <col min="4" max="4" width="0" style="19" hidden="1" customWidth="1"/>
    <col min="5" max="11" width="6.57421875" style="0" customWidth="1"/>
  </cols>
  <sheetData>
    <row r="1" ht="15">
      <c r="A1" t="s">
        <v>60</v>
      </c>
    </row>
    <row r="2" spans="1:11" ht="15">
      <c r="A2" t="s">
        <v>7</v>
      </c>
      <c r="B2" t="s">
        <v>55</v>
      </c>
      <c r="C2" s="19" t="s">
        <v>8</v>
      </c>
      <c r="D2" s="19" t="s">
        <v>57</v>
      </c>
      <c r="E2" t="s">
        <v>9</v>
      </c>
      <c r="F2" t="s">
        <v>54</v>
      </c>
      <c r="G2" t="s">
        <v>14</v>
      </c>
      <c r="H2" t="s">
        <v>12</v>
      </c>
      <c r="I2" t="s">
        <v>0</v>
      </c>
      <c r="J2" t="s">
        <v>10</v>
      </c>
      <c r="K2" t="s">
        <v>1</v>
      </c>
    </row>
    <row r="3" spans="1:6" ht="15">
      <c r="A3" t="s">
        <v>0</v>
      </c>
      <c r="B3">
        <v>600</v>
      </c>
      <c r="E3" t="s">
        <v>25</v>
      </c>
      <c r="F3">
        <v>1</v>
      </c>
    </row>
    <row r="4" spans="1:2" ht="15">
      <c r="A4" t="s">
        <v>1</v>
      </c>
      <c r="B4">
        <v>100</v>
      </c>
    </row>
    <row r="5" spans="1:2" ht="15">
      <c r="A5" t="s">
        <v>2</v>
      </c>
      <c r="B5">
        <v>10</v>
      </c>
    </row>
    <row r="7" ht="15">
      <c r="A7" t="s">
        <v>3</v>
      </c>
    </row>
    <row r="8" spans="1:2" ht="15">
      <c r="A8" t="s">
        <v>4</v>
      </c>
      <c r="B8">
        <v>50</v>
      </c>
    </row>
    <row r="9" spans="1:2" ht="15">
      <c r="A9" t="s">
        <v>5</v>
      </c>
      <c r="B9">
        <v>50</v>
      </c>
    </row>
    <row r="10" spans="1:2" ht="15">
      <c r="A10" t="s">
        <v>6</v>
      </c>
      <c r="B10">
        <f>B5-B8*F$3/5</f>
        <v>0</v>
      </c>
    </row>
    <row r="12" spans="1:11" ht="15">
      <c r="A12" t="s">
        <v>7</v>
      </c>
      <c r="B12" t="s">
        <v>55</v>
      </c>
      <c r="C12" s="19" t="s">
        <v>8</v>
      </c>
      <c r="D12" s="19" t="s">
        <v>57</v>
      </c>
      <c r="E12" t="s">
        <v>9</v>
      </c>
      <c r="F12" t="s">
        <v>54</v>
      </c>
      <c r="G12" t="s">
        <v>14</v>
      </c>
      <c r="H12" t="s">
        <v>12</v>
      </c>
      <c r="I12" t="s">
        <v>0</v>
      </c>
      <c r="J12" t="s">
        <v>10</v>
      </c>
      <c r="K12" t="s">
        <v>1</v>
      </c>
    </row>
    <row r="13" spans="1:11" ht="15">
      <c r="A13" s="2">
        <v>0</v>
      </c>
      <c r="B13">
        <v>0</v>
      </c>
      <c r="C13" s="18">
        <v>400</v>
      </c>
      <c r="D13" s="18">
        <v>0</v>
      </c>
      <c r="E13">
        <f>C13</f>
        <v>400</v>
      </c>
      <c r="F13">
        <f>E13+B13</f>
        <v>400</v>
      </c>
      <c r="G13">
        <v>0</v>
      </c>
      <c r="H13">
        <f>MIN(F13+$B$10*5,J13)</f>
        <v>400</v>
      </c>
      <c r="I13">
        <f>B$3</f>
        <v>600</v>
      </c>
      <c r="J13">
        <f>I13-B$8-B$9+G13</f>
        <v>500</v>
      </c>
      <c r="K13">
        <f>B$4</f>
        <v>100</v>
      </c>
    </row>
    <row r="14" spans="1:11" ht="15">
      <c r="A14" s="1">
        <v>0.00034722222222222224</v>
      </c>
      <c r="B14">
        <v>0</v>
      </c>
      <c r="C14" s="19">
        <v>400</v>
      </c>
      <c r="D14" s="18">
        <v>0</v>
      </c>
      <c r="E14">
        <f>E13+D14/8</f>
        <v>400</v>
      </c>
      <c r="F14">
        <f>E14+B14</f>
        <v>400</v>
      </c>
      <c r="G14">
        <v>0</v>
      </c>
      <c r="H14">
        <f aca="true" t="shared" si="0" ref="H14:H53">MIN(F14+$B$10*5,J14)</f>
        <v>400</v>
      </c>
      <c r="I14">
        <f aca="true" t="shared" si="1" ref="I14:I53">B$3</f>
        <v>600</v>
      </c>
      <c r="J14">
        <f aca="true" t="shared" si="2" ref="J14:J53">I14-B$8-B$9+G14</f>
        <v>500</v>
      </c>
      <c r="K14">
        <f aca="true" t="shared" si="3" ref="K14:K53">B$4</f>
        <v>100</v>
      </c>
    </row>
    <row r="15" spans="1:11" ht="15">
      <c r="A15" s="1">
        <v>0.000694444444444444</v>
      </c>
      <c r="B15">
        <v>0</v>
      </c>
      <c r="C15" s="19">
        <v>400</v>
      </c>
      <c r="D15" s="18">
        <v>0</v>
      </c>
      <c r="E15">
        <f aca="true" t="shared" si="4" ref="E15:E21">E14+D15/8</f>
        <v>400</v>
      </c>
      <c r="F15">
        <f aca="true" t="shared" si="5" ref="F15:F53">E15+B15</f>
        <v>400</v>
      </c>
      <c r="G15">
        <v>0</v>
      </c>
      <c r="H15">
        <f t="shared" si="0"/>
        <v>400</v>
      </c>
      <c r="I15">
        <f t="shared" si="1"/>
        <v>600</v>
      </c>
      <c r="J15">
        <f t="shared" si="2"/>
        <v>500</v>
      </c>
      <c r="K15">
        <f t="shared" si="3"/>
        <v>100</v>
      </c>
    </row>
    <row r="16" spans="1:11" ht="15">
      <c r="A16" s="1">
        <v>0.00104166666666667</v>
      </c>
      <c r="B16">
        <v>0</v>
      </c>
      <c r="C16" s="19">
        <v>400</v>
      </c>
      <c r="D16" s="18">
        <v>0</v>
      </c>
      <c r="E16">
        <f t="shared" si="4"/>
        <v>400</v>
      </c>
      <c r="F16">
        <f t="shared" si="5"/>
        <v>400</v>
      </c>
      <c r="G16">
        <v>0</v>
      </c>
      <c r="H16">
        <f t="shared" si="0"/>
        <v>400</v>
      </c>
      <c r="I16">
        <f t="shared" si="1"/>
        <v>600</v>
      </c>
      <c r="J16">
        <f t="shared" si="2"/>
        <v>500</v>
      </c>
      <c r="K16">
        <f t="shared" si="3"/>
        <v>100</v>
      </c>
    </row>
    <row r="17" spans="1:11" ht="15">
      <c r="A17" s="1">
        <v>0.00138888888888889</v>
      </c>
      <c r="B17">
        <v>0</v>
      </c>
      <c r="C17" s="19">
        <v>400</v>
      </c>
      <c r="D17" s="18">
        <v>0</v>
      </c>
      <c r="E17">
        <f t="shared" si="4"/>
        <v>400</v>
      </c>
      <c r="F17">
        <f t="shared" si="5"/>
        <v>400</v>
      </c>
      <c r="G17">
        <v>0</v>
      </c>
      <c r="H17">
        <f t="shared" si="0"/>
        <v>400</v>
      </c>
      <c r="I17">
        <f t="shared" si="1"/>
        <v>600</v>
      </c>
      <c r="J17">
        <f t="shared" si="2"/>
        <v>500</v>
      </c>
      <c r="K17">
        <f t="shared" si="3"/>
        <v>100</v>
      </c>
    </row>
    <row r="18" spans="1:11" ht="15">
      <c r="A18" s="1">
        <v>0.00173611111111111</v>
      </c>
      <c r="B18">
        <v>0</v>
      </c>
      <c r="C18" s="19">
        <v>400</v>
      </c>
      <c r="D18" s="18">
        <v>0</v>
      </c>
      <c r="E18">
        <f t="shared" si="4"/>
        <v>400</v>
      </c>
      <c r="F18">
        <f t="shared" si="5"/>
        <v>400</v>
      </c>
      <c r="G18">
        <v>0</v>
      </c>
      <c r="H18">
        <f t="shared" si="0"/>
        <v>400</v>
      </c>
      <c r="I18">
        <f t="shared" si="1"/>
        <v>600</v>
      </c>
      <c r="J18">
        <f t="shared" si="2"/>
        <v>500</v>
      </c>
      <c r="K18">
        <f t="shared" si="3"/>
        <v>100</v>
      </c>
    </row>
    <row r="19" spans="1:11" ht="15">
      <c r="A19" s="1">
        <v>0.00208333333333333</v>
      </c>
      <c r="B19">
        <v>0</v>
      </c>
      <c r="C19" s="19">
        <v>400</v>
      </c>
      <c r="D19" s="18">
        <v>0</v>
      </c>
      <c r="E19">
        <f t="shared" si="4"/>
        <v>400</v>
      </c>
      <c r="F19">
        <f t="shared" si="5"/>
        <v>400</v>
      </c>
      <c r="G19">
        <v>0</v>
      </c>
      <c r="H19">
        <f t="shared" si="0"/>
        <v>400</v>
      </c>
      <c r="I19">
        <f t="shared" si="1"/>
        <v>600</v>
      </c>
      <c r="J19">
        <f t="shared" si="2"/>
        <v>500</v>
      </c>
      <c r="K19">
        <f t="shared" si="3"/>
        <v>100</v>
      </c>
    </row>
    <row r="20" spans="1:11" ht="15">
      <c r="A20" s="1">
        <v>0.00243055555555556</v>
      </c>
      <c r="B20">
        <v>0</v>
      </c>
      <c r="C20" s="19">
        <v>400</v>
      </c>
      <c r="D20" s="18">
        <v>0</v>
      </c>
      <c r="E20">
        <f t="shared" si="4"/>
        <v>400</v>
      </c>
      <c r="F20">
        <f t="shared" si="5"/>
        <v>400</v>
      </c>
      <c r="G20">
        <v>0</v>
      </c>
      <c r="H20">
        <f t="shared" si="0"/>
        <v>400</v>
      </c>
      <c r="I20">
        <f t="shared" si="1"/>
        <v>600</v>
      </c>
      <c r="J20">
        <f t="shared" si="2"/>
        <v>500</v>
      </c>
      <c r="K20">
        <f t="shared" si="3"/>
        <v>100</v>
      </c>
    </row>
    <row r="21" spans="1:11" ht="15">
      <c r="A21" s="1">
        <v>0.00277777777777778</v>
      </c>
      <c r="B21">
        <v>0</v>
      </c>
      <c r="C21" s="19">
        <v>400</v>
      </c>
      <c r="D21" s="18">
        <v>0</v>
      </c>
      <c r="E21">
        <f t="shared" si="4"/>
        <v>400</v>
      </c>
      <c r="F21">
        <f t="shared" si="5"/>
        <v>400</v>
      </c>
      <c r="G21">
        <v>0</v>
      </c>
      <c r="H21">
        <f t="shared" si="0"/>
        <v>400</v>
      </c>
      <c r="I21">
        <f t="shared" si="1"/>
        <v>600</v>
      </c>
      <c r="J21">
        <f t="shared" si="2"/>
        <v>500</v>
      </c>
      <c r="K21">
        <f t="shared" si="3"/>
        <v>100</v>
      </c>
    </row>
    <row r="22" spans="1:11" ht="15">
      <c r="A22" s="1">
        <v>0.003125</v>
      </c>
      <c r="B22">
        <v>5</v>
      </c>
      <c r="C22" s="19">
        <v>400</v>
      </c>
      <c r="D22" s="18">
        <v>0</v>
      </c>
      <c r="E22">
        <f>E21</f>
        <v>400</v>
      </c>
      <c r="F22">
        <f t="shared" si="5"/>
        <v>405</v>
      </c>
      <c r="G22">
        <v>0</v>
      </c>
      <c r="H22">
        <f t="shared" si="0"/>
        <v>405</v>
      </c>
      <c r="I22">
        <f t="shared" si="1"/>
        <v>600</v>
      </c>
      <c r="J22">
        <f t="shared" si="2"/>
        <v>500</v>
      </c>
      <c r="K22">
        <f t="shared" si="3"/>
        <v>100</v>
      </c>
    </row>
    <row r="23" spans="1:11" ht="15">
      <c r="A23" s="2">
        <v>0.00347222222222222</v>
      </c>
      <c r="B23">
        <v>10</v>
      </c>
      <c r="C23" s="19">
        <f>MIN(F23+B$10*5,H23)</f>
        <v>410</v>
      </c>
      <c r="D23" s="18">
        <f>C23-C22</f>
        <v>10</v>
      </c>
      <c r="E23">
        <f>E22</f>
        <v>400</v>
      </c>
      <c r="F23" s="17">
        <f t="shared" si="5"/>
        <v>410</v>
      </c>
      <c r="G23">
        <v>50</v>
      </c>
      <c r="H23">
        <f t="shared" si="0"/>
        <v>410</v>
      </c>
      <c r="I23">
        <f t="shared" si="1"/>
        <v>600</v>
      </c>
      <c r="J23">
        <f t="shared" si="2"/>
        <v>550</v>
      </c>
      <c r="K23">
        <f t="shared" si="3"/>
        <v>100</v>
      </c>
    </row>
    <row r="24" spans="1:11" ht="15">
      <c r="A24" s="1">
        <v>0.00381944444444444</v>
      </c>
      <c r="B24">
        <v>15</v>
      </c>
      <c r="C24" s="19">
        <f>C23</f>
        <v>410</v>
      </c>
      <c r="D24" s="19">
        <f>D23</f>
        <v>10</v>
      </c>
      <c r="E24">
        <f>E23+D24/8</f>
        <v>401.25</v>
      </c>
      <c r="F24">
        <f t="shared" si="5"/>
        <v>416.25</v>
      </c>
      <c r="G24">
        <v>50</v>
      </c>
      <c r="H24">
        <f t="shared" si="0"/>
        <v>416.25</v>
      </c>
      <c r="I24">
        <f t="shared" si="1"/>
        <v>600</v>
      </c>
      <c r="J24">
        <f t="shared" si="2"/>
        <v>550</v>
      </c>
      <c r="K24">
        <f t="shared" si="3"/>
        <v>100</v>
      </c>
    </row>
    <row r="25" spans="1:11" ht="15">
      <c r="A25" s="1">
        <v>0.00416666666666667</v>
      </c>
      <c r="B25">
        <v>20</v>
      </c>
      <c r="C25" s="19">
        <f aca="true" t="shared" si="6" ref="C25:D32">C24</f>
        <v>410</v>
      </c>
      <c r="D25" s="19">
        <f t="shared" si="6"/>
        <v>10</v>
      </c>
      <c r="E25">
        <f aca="true" t="shared" si="7" ref="E25:E31">E24+D25/8</f>
        <v>402.5</v>
      </c>
      <c r="F25">
        <f t="shared" si="5"/>
        <v>422.5</v>
      </c>
      <c r="G25">
        <v>50</v>
      </c>
      <c r="H25">
        <f t="shared" si="0"/>
        <v>422.5</v>
      </c>
      <c r="I25">
        <f t="shared" si="1"/>
        <v>600</v>
      </c>
      <c r="J25">
        <f t="shared" si="2"/>
        <v>550</v>
      </c>
      <c r="K25">
        <f t="shared" si="3"/>
        <v>100</v>
      </c>
    </row>
    <row r="26" spans="1:11" ht="15">
      <c r="A26" s="1">
        <v>0.00451388888888889</v>
      </c>
      <c r="B26">
        <v>25</v>
      </c>
      <c r="C26" s="19">
        <f t="shared" si="6"/>
        <v>410</v>
      </c>
      <c r="D26" s="19">
        <f t="shared" si="6"/>
        <v>10</v>
      </c>
      <c r="E26">
        <f t="shared" si="7"/>
        <v>403.75</v>
      </c>
      <c r="F26">
        <f t="shared" si="5"/>
        <v>428.75</v>
      </c>
      <c r="G26">
        <v>50</v>
      </c>
      <c r="H26">
        <f t="shared" si="0"/>
        <v>428.75</v>
      </c>
      <c r="I26">
        <f t="shared" si="1"/>
        <v>600</v>
      </c>
      <c r="J26">
        <f t="shared" si="2"/>
        <v>550</v>
      </c>
      <c r="K26">
        <f t="shared" si="3"/>
        <v>100</v>
      </c>
    </row>
    <row r="27" spans="1:11" ht="15">
      <c r="A27" s="1">
        <v>0.00486111111111111</v>
      </c>
      <c r="B27">
        <v>30</v>
      </c>
      <c r="C27" s="19">
        <f t="shared" si="6"/>
        <v>410</v>
      </c>
      <c r="D27" s="19">
        <f t="shared" si="6"/>
        <v>10</v>
      </c>
      <c r="E27">
        <f t="shared" si="7"/>
        <v>405</v>
      </c>
      <c r="F27">
        <f t="shared" si="5"/>
        <v>435</v>
      </c>
      <c r="G27">
        <v>50</v>
      </c>
      <c r="H27">
        <f t="shared" si="0"/>
        <v>435</v>
      </c>
      <c r="I27">
        <f t="shared" si="1"/>
        <v>600</v>
      </c>
      <c r="J27">
        <f t="shared" si="2"/>
        <v>550</v>
      </c>
      <c r="K27">
        <f t="shared" si="3"/>
        <v>100</v>
      </c>
    </row>
    <row r="28" spans="1:11" ht="15">
      <c r="A28" s="1">
        <v>0.00520833333333333</v>
      </c>
      <c r="B28">
        <v>35</v>
      </c>
      <c r="C28" s="19">
        <f t="shared" si="6"/>
        <v>410</v>
      </c>
      <c r="D28" s="19">
        <f t="shared" si="6"/>
        <v>10</v>
      </c>
      <c r="E28">
        <f t="shared" si="7"/>
        <v>406.25</v>
      </c>
      <c r="F28">
        <f t="shared" si="5"/>
        <v>441.25</v>
      </c>
      <c r="G28">
        <v>50</v>
      </c>
      <c r="H28">
        <f t="shared" si="0"/>
        <v>441.25</v>
      </c>
      <c r="I28">
        <f t="shared" si="1"/>
        <v>600</v>
      </c>
      <c r="J28">
        <f t="shared" si="2"/>
        <v>550</v>
      </c>
      <c r="K28">
        <f t="shared" si="3"/>
        <v>100</v>
      </c>
    </row>
    <row r="29" spans="1:11" ht="15">
      <c r="A29" s="1">
        <v>0.00555555555555556</v>
      </c>
      <c r="B29">
        <v>40</v>
      </c>
      <c r="C29" s="19">
        <f t="shared" si="6"/>
        <v>410</v>
      </c>
      <c r="D29" s="19">
        <f t="shared" si="6"/>
        <v>10</v>
      </c>
      <c r="E29">
        <f t="shared" si="7"/>
        <v>407.5</v>
      </c>
      <c r="F29">
        <f t="shared" si="5"/>
        <v>447.5</v>
      </c>
      <c r="G29">
        <v>50</v>
      </c>
      <c r="H29">
        <f t="shared" si="0"/>
        <v>447.5</v>
      </c>
      <c r="I29">
        <f t="shared" si="1"/>
        <v>600</v>
      </c>
      <c r="J29">
        <f t="shared" si="2"/>
        <v>550</v>
      </c>
      <c r="K29">
        <f t="shared" si="3"/>
        <v>100</v>
      </c>
    </row>
    <row r="30" spans="1:11" ht="15">
      <c r="A30" s="1">
        <v>0.00590277777777778</v>
      </c>
      <c r="B30">
        <v>45</v>
      </c>
      <c r="C30" s="19">
        <f t="shared" si="6"/>
        <v>410</v>
      </c>
      <c r="D30" s="19">
        <f t="shared" si="6"/>
        <v>10</v>
      </c>
      <c r="E30">
        <f t="shared" si="7"/>
        <v>408.75</v>
      </c>
      <c r="F30">
        <f t="shared" si="5"/>
        <v>453.75</v>
      </c>
      <c r="G30">
        <v>50</v>
      </c>
      <c r="H30">
        <f t="shared" si="0"/>
        <v>453.75</v>
      </c>
      <c r="I30">
        <f t="shared" si="1"/>
        <v>600</v>
      </c>
      <c r="J30">
        <f t="shared" si="2"/>
        <v>550</v>
      </c>
      <c r="K30">
        <f t="shared" si="3"/>
        <v>100</v>
      </c>
    </row>
    <row r="31" spans="1:11" ht="15">
      <c r="A31" s="1">
        <v>0.00625</v>
      </c>
      <c r="B31">
        <v>50</v>
      </c>
      <c r="C31" s="19">
        <f t="shared" si="6"/>
        <v>410</v>
      </c>
      <c r="D31" s="19">
        <f t="shared" si="6"/>
        <v>10</v>
      </c>
      <c r="E31">
        <f t="shared" si="7"/>
        <v>410</v>
      </c>
      <c r="F31">
        <f t="shared" si="5"/>
        <v>460</v>
      </c>
      <c r="G31">
        <v>50</v>
      </c>
      <c r="H31">
        <f t="shared" si="0"/>
        <v>460</v>
      </c>
      <c r="I31">
        <f t="shared" si="1"/>
        <v>600</v>
      </c>
      <c r="J31">
        <f t="shared" si="2"/>
        <v>550</v>
      </c>
      <c r="K31">
        <f t="shared" si="3"/>
        <v>100</v>
      </c>
    </row>
    <row r="32" spans="1:11" ht="15">
      <c r="A32" s="1">
        <v>0.00659722222222222</v>
      </c>
      <c r="B32">
        <v>50</v>
      </c>
      <c r="C32" s="19">
        <f t="shared" si="6"/>
        <v>410</v>
      </c>
      <c r="D32" s="19">
        <f t="shared" si="6"/>
        <v>10</v>
      </c>
      <c r="E32">
        <f>E31</f>
        <v>410</v>
      </c>
      <c r="F32">
        <f t="shared" si="5"/>
        <v>460</v>
      </c>
      <c r="G32">
        <v>50</v>
      </c>
      <c r="H32">
        <f t="shared" si="0"/>
        <v>460</v>
      </c>
      <c r="I32">
        <f t="shared" si="1"/>
        <v>600</v>
      </c>
      <c r="J32">
        <f t="shared" si="2"/>
        <v>550</v>
      </c>
      <c r="K32">
        <f t="shared" si="3"/>
        <v>100</v>
      </c>
    </row>
    <row r="33" spans="1:11" ht="15">
      <c r="A33" s="2">
        <v>0.00694444444444444</v>
      </c>
      <c r="B33">
        <v>50</v>
      </c>
      <c r="C33" s="19">
        <f>MIN(F33+B$10*5,H33)</f>
        <v>460</v>
      </c>
      <c r="D33" s="18">
        <f>C33-C32</f>
        <v>50</v>
      </c>
      <c r="E33">
        <f>E32</f>
        <v>410</v>
      </c>
      <c r="F33">
        <f t="shared" si="5"/>
        <v>460</v>
      </c>
      <c r="G33">
        <v>50</v>
      </c>
      <c r="H33">
        <f t="shared" si="0"/>
        <v>460</v>
      </c>
      <c r="I33">
        <f t="shared" si="1"/>
        <v>600</v>
      </c>
      <c r="J33">
        <f t="shared" si="2"/>
        <v>550</v>
      </c>
      <c r="K33">
        <f t="shared" si="3"/>
        <v>100</v>
      </c>
    </row>
    <row r="34" spans="1:11" ht="15">
      <c r="A34" s="1">
        <v>0.00729166666666666</v>
      </c>
      <c r="B34">
        <v>50</v>
      </c>
      <c r="C34" s="19">
        <f>C33</f>
        <v>460</v>
      </c>
      <c r="D34" s="19">
        <f>D33</f>
        <v>50</v>
      </c>
      <c r="E34">
        <f>E33+D34/8</f>
        <v>416.25</v>
      </c>
      <c r="F34">
        <f t="shared" si="5"/>
        <v>466.25</v>
      </c>
      <c r="G34">
        <v>50</v>
      </c>
      <c r="H34">
        <f t="shared" si="0"/>
        <v>466.25</v>
      </c>
      <c r="I34">
        <f t="shared" si="1"/>
        <v>600</v>
      </c>
      <c r="J34">
        <f t="shared" si="2"/>
        <v>550</v>
      </c>
      <c r="K34">
        <f t="shared" si="3"/>
        <v>100</v>
      </c>
    </row>
    <row r="35" spans="1:11" ht="15">
      <c r="A35" s="1">
        <v>0.00763888888888888</v>
      </c>
      <c r="B35">
        <v>45</v>
      </c>
      <c r="C35" s="19">
        <f aca="true" t="shared" si="8" ref="C35:D42">C34</f>
        <v>460</v>
      </c>
      <c r="D35" s="19">
        <f t="shared" si="8"/>
        <v>50</v>
      </c>
      <c r="E35">
        <f aca="true" t="shared" si="9" ref="E35:E41">E34+D35/8</f>
        <v>422.5</v>
      </c>
      <c r="F35">
        <f t="shared" si="5"/>
        <v>467.5</v>
      </c>
      <c r="G35">
        <v>50</v>
      </c>
      <c r="H35">
        <f t="shared" si="0"/>
        <v>467.5</v>
      </c>
      <c r="I35">
        <f t="shared" si="1"/>
        <v>600</v>
      </c>
      <c r="J35">
        <f t="shared" si="2"/>
        <v>550</v>
      </c>
      <c r="K35">
        <f t="shared" si="3"/>
        <v>100</v>
      </c>
    </row>
    <row r="36" spans="1:11" ht="15">
      <c r="A36" s="1">
        <v>0.0079861111111111</v>
      </c>
      <c r="B36">
        <v>40</v>
      </c>
      <c r="C36" s="19">
        <f t="shared" si="8"/>
        <v>460</v>
      </c>
      <c r="D36" s="19">
        <f t="shared" si="8"/>
        <v>50</v>
      </c>
      <c r="E36">
        <f t="shared" si="9"/>
        <v>428.75</v>
      </c>
      <c r="F36">
        <f t="shared" si="5"/>
        <v>468.75</v>
      </c>
      <c r="G36">
        <v>50</v>
      </c>
      <c r="H36">
        <f t="shared" si="0"/>
        <v>468.75</v>
      </c>
      <c r="I36">
        <f t="shared" si="1"/>
        <v>600</v>
      </c>
      <c r="J36">
        <f t="shared" si="2"/>
        <v>550</v>
      </c>
      <c r="K36">
        <f t="shared" si="3"/>
        <v>100</v>
      </c>
    </row>
    <row r="37" spans="1:11" ht="15">
      <c r="A37" s="1">
        <v>0.00833333333333332</v>
      </c>
      <c r="B37">
        <v>35</v>
      </c>
      <c r="C37" s="19">
        <f t="shared" si="8"/>
        <v>460</v>
      </c>
      <c r="D37" s="19">
        <f t="shared" si="8"/>
        <v>50</v>
      </c>
      <c r="E37">
        <f t="shared" si="9"/>
        <v>435</v>
      </c>
      <c r="F37">
        <f t="shared" si="5"/>
        <v>470</v>
      </c>
      <c r="G37">
        <v>50</v>
      </c>
      <c r="H37">
        <f t="shared" si="0"/>
        <v>470</v>
      </c>
      <c r="I37">
        <f t="shared" si="1"/>
        <v>600</v>
      </c>
      <c r="J37">
        <f t="shared" si="2"/>
        <v>550</v>
      </c>
      <c r="K37">
        <f t="shared" si="3"/>
        <v>100</v>
      </c>
    </row>
    <row r="38" spans="1:16" ht="15">
      <c r="A38" s="1">
        <v>0.00868055555555554</v>
      </c>
      <c r="B38">
        <v>30</v>
      </c>
      <c r="C38" s="19">
        <f t="shared" si="8"/>
        <v>460</v>
      </c>
      <c r="D38" s="19">
        <f t="shared" si="8"/>
        <v>50</v>
      </c>
      <c r="E38">
        <f t="shared" si="9"/>
        <v>441.25</v>
      </c>
      <c r="F38">
        <f t="shared" si="5"/>
        <v>471.25</v>
      </c>
      <c r="G38">
        <v>50</v>
      </c>
      <c r="H38">
        <f t="shared" si="0"/>
        <v>471.25</v>
      </c>
      <c r="I38">
        <f t="shared" si="1"/>
        <v>600</v>
      </c>
      <c r="J38">
        <f t="shared" si="2"/>
        <v>550</v>
      </c>
      <c r="K38">
        <f t="shared" si="3"/>
        <v>100</v>
      </c>
      <c r="P38">
        <f>0.14*150/86</f>
        <v>0.24418604651162795</v>
      </c>
    </row>
    <row r="39" spans="1:11" ht="15">
      <c r="A39" s="1">
        <v>0.00902777777777776</v>
      </c>
      <c r="B39">
        <v>25</v>
      </c>
      <c r="C39" s="19">
        <f t="shared" si="8"/>
        <v>460</v>
      </c>
      <c r="D39" s="19">
        <f t="shared" si="8"/>
        <v>50</v>
      </c>
      <c r="E39">
        <f t="shared" si="9"/>
        <v>447.5</v>
      </c>
      <c r="F39">
        <f t="shared" si="5"/>
        <v>472.5</v>
      </c>
      <c r="G39">
        <v>50</v>
      </c>
      <c r="H39">
        <f t="shared" si="0"/>
        <v>472.5</v>
      </c>
      <c r="I39">
        <f t="shared" si="1"/>
        <v>600</v>
      </c>
      <c r="J39">
        <f t="shared" si="2"/>
        <v>550</v>
      </c>
      <c r="K39">
        <f t="shared" si="3"/>
        <v>100</v>
      </c>
    </row>
    <row r="40" spans="1:11" ht="15">
      <c r="A40" s="1">
        <v>0.00937499999999998</v>
      </c>
      <c r="B40">
        <v>20</v>
      </c>
      <c r="C40" s="19">
        <f t="shared" si="8"/>
        <v>460</v>
      </c>
      <c r="D40" s="19">
        <f t="shared" si="8"/>
        <v>50</v>
      </c>
      <c r="E40">
        <f t="shared" si="9"/>
        <v>453.75</v>
      </c>
      <c r="F40">
        <f t="shared" si="5"/>
        <v>473.75</v>
      </c>
      <c r="G40">
        <v>50</v>
      </c>
      <c r="H40">
        <f t="shared" si="0"/>
        <v>473.75</v>
      </c>
      <c r="I40">
        <f t="shared" si="1"/>
        <v>600</v>
      </c>
      <c r="J40">
        <f t="shared" si="2"/>
        <v>550</v>
      </c>
      <c r="K40">
        <f t="shared" si="3"/>
        <v>100</v>
      </c>
    </row>
    <row r="41" spans="1:11" ht="15">
      <c r="A41" s="1">
        <v>0.0097222222222222</v>
      </c>
      <c r="B41">
        <v>15</v>
      </c>
      <c r="C41" s="19">
        <f t="shared" si="8"/>
        <v>460</v>
      </c>
      <c r="D41" s="19">
        <f t="shared" si="8"/>
        <v>50</v>
      </c>
      <c r="E41">
        <f t="shared" si="9"/>
        <v>460</v>
      </c>
      <c r="F41" s="19">
        <f t="shared" si="5"/>
        <v>475</v>
      </c>
      <c r="G41">
        <v>50</v>
      </c>
      <c r="H41">
        <f t="shared" si="0"/>
        <v>475</v>
      </c>
      <c r="I41">
        <f t="shared" si="1"/>
        <v>600</v>
      </c>
      <c r="J41">
        <f t="shared" si="2"/>
        <v>550</v>
      </c>
      <c r="K41">
        <f t="shared" si="3"/>
        <v>100</v>
      </c>
    </row>
    <row r="42" spans="1:11" ht="15">
      <c r="A42" s="1">
        <v>0.0100694444444444</v>
      </c>
      <c r="B42">
        <v>10</v>
      </c>
      <c r="C42" s="19">
        <f t="shared" si="8"/>
        <v>460</v>
      </c>
      <c r="D42" s="19">
        <f t="shared" si="8"/>
        <v>50</v>
      </c>
      <c r="E42">
        <f>E41</f>
        <v>460</v>
      </c>
      <c r="F42">
        <f t="shared" si="5"/>
        <v>470</v>
      </c>
      <c r="G42">
        <v>50</v>
      </c>
      <c r="H42">
        <f t="shared" si="0"/>
        <v>470</v>
      </c>
      <c r="I42">
        <f t="shared" si="1"/>
        <v>600</v>
      </c>
      <c r="J42">
        <f t="shared" si="2"/>
        <v>550</v>
      </c>
      <c r="K42">
        <f t="shared" si="3"/>
        <v>100</v>
      </c>
    </row>
    <row r="43" spans="1:11" ht="15">
      <c r="A43" s="2">
        <v>0.0104166666666666</v>
      </c>
      <c r="B43">
        <v>5</v>
      </c>
      <c r="C43" s="19">
        <f>MIN(F43+B$10*5,H43)</f>
        <v>465</v>
      </c>
      <c r="D43" s="18">
        <f>C43-C42</f>
        <v>5</v>
      </c>
      <c r="E43">
        <f>E42</f>
        <v>460</v>
      </c>
      <c r="F43" s="17">
        <f t="shared" si="5"/>
        <v>465</v>
      </c>
      <c r="G43">
        <v>50</v>
      </c>
      <c r="H43">
        <f t="shared" si="0"/>
        <v>465</v>
      </c>
      <c r="I43">
        <f t="shared" si="1"/>
        <v>600</v>
      </c>
      <c r="J43">
        <f t="shared" si="2"/>
        <v>550</v>
      </c>
      <c r="K43">
        <f t="shared" si="3"/>
        <v>100</v>
      </c>
    </row>
    <row r="44" spans="1:11" ht="15">
      <c r="A44" s="1">
        <v>0.0107638888888889</v>
      </c>
      <c r="B44">
        <v>0</v>
      </c>
      <c r="C44" s="19">
        <f>C43</f>
        <v>465</v>
      </c>
      <c r="D44" s="19">
        <f>D43</f>
        <v>5</v>
      </c>
      <c r="E44">
        <f>E43+D44/8</f>
        <v>460.625</v>
      </c>
      <c r="F44">
        <f t="shared" si="5"/>
        <v>460.625</v>
      </c>
      <c r="G44">
        <v>50</v>
      </c>
      <c r="H44">
        <f t="shared" si="0"/>
        <v>460.625</v>
      </c>
      <c r="I44">
        <f t="shared" si="1"/>
        <v>600</v>
      </c>
      <c r="J44">
        <f t="shared" si="2"/>
        <v>550</v>
      </c>
      <c r="K44">
        <f t="shared" si="3"/>
        <v>100</v>
      </c>
    </row>
    <row r="45" spans="1:11" ht="15">
      <c r="A45" s="1">
        <v>0.0111111111111111</v>
      </c>
      <c r="B45">
        <v>0</v>
      </c>
      <c r="C45" s="19">
        <f aca="true" t="shared" si="10" ref="C45:D52">C44</f>
        <v>465</v>
      </c>
      <c r="D45" s="19">
        <f t="shared" si="10"/>
        <v>5</v>
      </c>
      <c r="E45">
        <f aca="true" t="shared" si="11" ref="E45:E51">E44+D45/8</f>
        <v>461.25</v>
      </c>
      <c r="F45">
        <f t="shared" si="5"/>
        <v>461.25</v>
      </c>
      <c r="G45">
        <v>50</v>
      </c>
      <c r="H45">
        <f t="shared" si="0"/>
        <v>461.25</v>
      </c>
      <c r="I45">
        <f t="shared" si="1"/>
        <v>600</v>
      </c>
      <c r="J45">
        <f t="shared" si="2"/>
        <v>550</v>
      </c>
      <c r="K45">
        <f t="shared" si="3"/>
        <v>100</v>
      </c>
    </row>
    <row r="46" spans="1:11" ht="15">
      <c r="A46" s="16">
        <v>0.0114583333333333</v>
      </c>
      <c r="B46">
        <v>0</v>
      </c>
      <c r="C46" s="19">
        <f t="shared" si="10"/>
        <v>465</v>
      </c>
      <c r="D46" s="19">
        <f t="shared" si="10"/>
        <v>5</v>
      </c>
      <c r="E46">
        <f t="shared" si="11"/>
        <v>461.875</v>
      </c>
      <c r="F46">
        <f t="shared" si="5"/>
        <v>461.875</v>
      </c>
      <c r="G46">
        <v>50</v>
      </c>
      <c r="H46">
        <f t="shared" si="0"/>
        <v>461.875</v>
      </c>
      <c r="I46">
        <f t="shared" si="1"/>
        <v>600</v>
      </c>
      <c r="J46">
        <f t="shared" si="2"/>
        <v>550</v>
      </c>
      <c r="K46">
        <f t="shared" si="3"/>
        <v>100</v>
      </c>
    </row>
    <row r="47" spans="1:11" ht="15">
      <c r="A47" s="16">
        <v>0.0118055555555555</v>
      </c>
      <c r="B47">
        <v>0</v>
      </c>
      <c r="C47" s="19">
        <f t="shared" si="10"/>
        <v>465</v>
      </c>
      <c r="D47" s="19">
        <f t="shared" si="10"/>
        <v>5</v>
      </c>
      <c r="E47">
        <f t="shared" si="11"/>
        <v>462.5</v>
      </c>
      <c r="F47">
        <f t="shared" si="5"/>
        <v>462.5</v>
      </c>
      <c r="G47">
        <v>50</v>
      </c>
      <c r="H47">
        <f t="shared" si="0"/>
        <v>462.5</v>
      </c>
      <c r="I47">
        <f t="shared" si="1"/>
        <v>600</v>
      </c>
      <c r="J47">
        <f t="shared" si="2"/>
        <v>550</v>
      </c>
      <c r="K47">
        <f t="shared" si="3"/>
        <v>100</v>
      </c>
    </row>
    <row r="48" spans="1:11" ht="15">
      <c r="A48" s="16">
        <v>0.0121527777777777</v>
      </c>
      <c r="B48">
        <v>0</v>
      </c>
      <c r="C48" s="19">
        <f t="shared" si="10"/>
        <v>465</v>
      </c>
      <c r="D48" s="19">
        <f t="shared" si="10"/>
        <v>5</v>
      </c>
      <c r="E48">
        <f t="shared" si="11"/>
        <v>463.125</v>
      </c>
      <c r="F48">
        <f t="shared" si="5"/>
        <v>463.125</v>
      </c>
      <c r="G48">
        <v>50</v>
      </c>
      <c r="H48">
        <f t="shared" si="0"/>
        <v>463.125</v>
      </c>
      <c r="I48">
        <f t="shared" si="1"/>
        <v>600</v>
      </c>
      <c r="J48">
        <f t="shared" si="2"/>
        <v>550</v>
      </c>
      <c r="K48">
        <f t="shared" si="3"/>
        <v>100</v>
      </c>
    </row>
    <row r="49" spans="1:11" ht="15">
      <c r="A49" s="16">
        <v>0.0125</v>
      </c>
      <c r="B49">
        <v>0</v>
      </c>
      <c r="C49" s="19">
        <f t="shared" si="10"/>
        <v>465</v>
      </c>
      <c r="D49" s="19">
        <f t="shared" si="10"/>
        <v>5</v>
      </c>
      <c r="E49">
        <f t="shared" si="11"/>
        <v>463.75</v>
      </c>
      <c r="F49">
        <f t="shared" si="5"/>
        <v>463.75</v>
      </c>
      <c r="G49">
        <v>50</v>
      </c>
      <c r="H49">
        <f t="shared" si="0"/>
        <v>463.75</v>
      </c>
      <c r="I49">
        <f t="shared" si="1"/>
        <v>600</v>
      </c>
      <c r="J49">
        <f t="shared" si="2"/>
        <v>550</v>
      </c>
      <c r="K49">
        <f t="shared" si="3"/>
        <v>100</v>
      </c>
    </row>
    <row r="50" spans="1:11" ht="15">
      <c r="A50" s="16">
        <v>0.0128472222222222</v>
      </c>
      <c r="B50">
        <v>0</v>
      </c>
      <c r="C50" s="19">
        <f t="shared" si="10"/>
        <v>465</v>
      </c>
      <c r="D50" s="19">
        <f t="shared" si="10"/>
        <v>5</v>
      </c>
      <c r="E50">
        <f t="shared" si="11"/>
        <v>464.375</v>
      </c>
      <c r="F50">
        <f t="shared" si="5"/>
        <v>464.375</v>
      </c>
      <c r="G50">
        <v>50</v>
      </c>
      <c r="H50">
        <f t="shared" si="0"/>
        <v>464.375</v>
      </c>
      <c r="I50">
        <f t="shared" si="1"/>
        <v>600</v>
      </c>
      <c r="J50">
        <f t="shared" si="2"/>
        <v>550</v>
      </c>
      <c r="K50">
        <f t="shared" si="3"/>
        <v>100</v>
      </c>
    </row>
    <row r="51" spans="1:11" ht="15">
      <c r="A51" s="16">
        <v>0.0131944444444444</v>
      </c>
      <c r="B51">
        <v>0</v>
      </c>
      <c r="C51" s="19">
        <f t="shared" si="10"/>
        <v>465</v>
      </c>
      <c r="D51" s="19">
        <f t="shared" si="10"/>
        <v>5</v>
      </c>
      <c r="E51">
        <f t="shared" si="11"/>
        <v>465</v>
      </c>
      <c r="F51">
        <f t="shared" si="5"/>
        <v>465</v>
      </c>
      <c r="G51">
        <v>50</v>
      </c>
      <c r="H51">
        <f t="shared" si="0"/>
        <v>465</v>
      </c>
      <c r="I51">
        <f t="shared" si="1"/>
        <v>600</v>
      </c>
      <c r="J51">
        <f t="shared" si="2"/>
        <v>550</v>
      </c>
      <c r="K51">
        <f t="shared" si="3"/>
        <v>100</v>
      </c>
    </row>
    <row r="52" spans="1:11" ht="15">
      <c r="A52" s="1">
        <v>0.0135416666666666</v>
      </c>
      <c r="B52">
        <v>0</v>
      </c>
      <c r="C52" s="19">
        <f t="shared" si="10"/>
        <v>465</v>
      </c>
      <c r="D52" s="19">
        <f t="shared" si="10"/>
        <v>5</v>
      </c>
      <c r="E52">
        <f>E51</f>
        <v>465</v>
      </c>
      <c r="F52">
        <f t="shared" si="5"/>
        <v>465</v>
      </c>
      <c r="G52">
        <v>50</v>
      </c>
      <c r="H52">
        <f t="shared" si="0"/>
        <v>465</v>
      </c>
      <c r="I52">
        <f t="shared" si="1"/>
        <v>600</v>
      </c>
      <c r="J52">
        <f t="shared" si="2"/>
        <v>550</v>
      </c>
      <c r="K52">
        <f t="shared" si="3"/>
        <v>100</v>
      </c>
    </row>
    <row r="53" spans="1:11" ht="15">
      <c r="A53" s="1">
        <v>0.0138888888888888</v>
      </c>
      <c r="B53">
        <v>0</v>
      </c>
      <c r="C53" s="19">
        <f>MIN(F53+B$10*5,H53)</f>
        <v>465</v>
      </c>
      <c r="E53">
        <f>E52</f>
        <v>465</v>
      </c>
      <c r="F53">
        <f t="shared" si="5"/>
        <v>465</v>
      </c>
      <c r="G53">
        <v>50</v>
      </c>
      <c r="H53">
        <f t="shared" si="0"/>
        <v>465</v>
      </c>
      <c r="I53">
        <f t="shared" si="1"/>
        <v>600</v>
      </c>
      <c r="J53">
        <f t="shared" si="2"/>
        <v>550</v>
      </c>
      <c r="K53">
        <f t="shared" si="3"/>
        <v>100</v>
      </c>
    </row>
    <row r="54" ht="15">
      <c r="A54" s="1"/>
    </row>
    <row r="56" ht="15">
      <c r="A56" t="s">
        <v>11</v>
      </c>
    </row>
    <row r="57" spans="1:2" ht="15">
      <c r="A57" t="s">
        <v>4</v>
      </c>
      <c r="B57">
        <v>25</v>
      </c>
    </row>
    <row r="58" spans="1:2" ht="15">
      <c r="A58" t="s">
        <v>5</v>
      </c>
      <c r="B58">
        <v>75</v>
      </c>
    </row>
    <row r="59" spans="1:2" ht="15">
      <c r="A59" t="s">
        <v>6</v>
      </c>
      <c r="B59">
        <f>B5-B57*F$3/5</f>
        <v>5</v>
      </c>
    </row>
    <row r="61" spans="1:11" ht="15">
      <c r="A61" t="s">
        <v>7</v>
      </c>
      <c r="B61" t="s">
        <v>55</v>
      </c>
      <c r="C61" s="19" t="s">
        <v>8</v>
      </c>
      <c r="E61" t="s">
        <v>9</v>
      </c>
      <c r="F61" t="s">
        <v>54</v>
      </c>
      <c r="G61" t="s">
        <v>14</v>
      </c>
      <c r="H61" t="s">
        <v>12</v>
      </c>
      <c r="I61" t="s">
        <v>0</v>
      </c>
      <c r="J61" t="s">
        <v>10</v>
      </c>
      <c r="K61" t="s">
        <v>1</v>
      </c>
    </row>
    <row r="62" spans="1:11" ht="15">
      <c r="A62" s="1">
        <v>0</v>
      </c>
      <c r="B62">
        <v>0</v>
      </c>
      <c r="C62" s="18">
        <v>400</v>
      </c>
      <c r="D62" s="18">
        <v>0</v>
      </c>
      <c r="E62">
        <f>C62</f>
        <v>400</v>
      </c>
      <c r="F62">
        <f>E62+B62</f>
        <v>400</v>
      </c>
      <c r="G62">
        <v>0</v>
      </c>
      <c r="H62">
        <f>MIN(F62+$B$59*5,J62)</f>
        <v>425</v>
      </c>
      <c r="I62">
        <f>B$3</f>
        <v>600</v>
      </c>
      <c r="J62">
        <f>I62-B$57-B$58+G62</f>
        <v>500</v>
      </c>
      <c r="K62">
        <f>B$4</f>
        <v>100</v>
      </c>
    </row>
    <row r="63" spans="1:11" ht="15">
      <c r="A63" s="1">
        <v>0.00034722222222222224</v>
      </c>
      <c r="B63">
        <v>0</v>
      </c>
      <c r="C63" s="19">
        <v>400</v>
      </c>
      <c r="D63" s="18">
        <v>0</v>
      </c>
      <c r="E63">
        <f>E62+D63/8</f>
        <v>400</v>
      </c>
      <c r="F63">
        <f aca="true" t="shared" si="12" ref="F63:F92">E63+B63</f>
        <v>400</v>
      </c>
      <c r="G63">
        <v>0</v>
      </c>
      <c r="H63">
        <f aca="true" t="shared" si="13" ref="H63:H102">MIN(F63+$B$59*5,J63)</f>
        <v>425</v>
      </c>
      <c r="I63">
        <f aca="true" t="shared" si="14" ref="I63:I102">B$3</f>
        <v>600</v>
      </c>
      <c r="J63">
        <f aca="true" t="shared" si="15" ref="J63:J102">I63-B$57-B$58+G63</f>
        <v>500</v>
      </c>
      <c r="K63">
        <f aca="true" t="shared" si="16" ref="K63:K102">B$4</f>
        <v>100</v>
      </c>
    </row>
    <row r="64" spans="1:11" ht="15">
      <c r="A64" s="1">
        <v>0.000694444444444444</v>
      </c>
      <c r="B64">
        <v>0</v>
      </c>
      <c r="C64" s="19">
        <v>400</v>
      </c>
      <c r="D64" s="18">
        <v>0</v>
      </c>
      <c r="E64">
        <f aca="true" t="shared" si="17" ref="E64:E70">E63+D64/8</f>
        <v>400</v>
      </c>
      <c r="F64">
        <f t="shared" si="12"/>
        <v>400</v>
      </c>
      <c r="G64">
        <v>0</v>
      </c>
      <c r="H64">
        <f t="shared" si="13"/>
        <v>425</v>
      </c>
      <c r="I64">
        <f t="shared" si="14"/>
        <v>600</v>
      </c>
      <c r="J64">
        <f t="shared" si="15"/>
        <v>500</v>
      </c>
      <c r="K64">
        <f t="shared" si="16"/>
        <v>100</v>
      </c>
    </row>
    <row r="65" spans="1:11" ht="15">
      <c r="A65" s="1">
        <v>0.00104166666666667</v>
      </c>
      <c r="B65">
        <v>0</v>
      </c>
      <c r="C65" s="19">
        <v>400</v>
      </c>
      <c r="D65" s="18">
        <v>0</v>
      </c>
      <c r="E65">
        <f t="shared" si="17"/>
        <v>400</v>
      </c>
      <c r="F65">
        <f t="shared" si="12"/>
        <v>400</v>
      </c>
      <c r="G65">
        <v>0</v>
      </c>
      <c r="H65">
        <f t="shared" si="13"/>
        <v>425</v>
      </c>
      <c r="I65">
        <f t="shared" si="14"/>
        <v>600</v>
      </c>
      <c r="J65">
        <f t="shared" si="15"/>
        <v>500</v>
      </c>
      <c r="K65">
        <f t="shared" si="16"/>
        <v>100</v>
      </c>
    </row>
    <row r="66" spans="1:11" ht="15">
      <c r="A66" s="1">
        <v>0.00138888888888889</v>
      </c>
      <c r="B66">
        <v>0</v>
      </c>
      <c r="C66" s="19">
        <v>400</v>
      </c>
      <c r="D66" s="18">
        <v>0</v>
      </c>
      <c r="E66">
        <f t="shared" si="17"/>
        <v>400</v>
      </c>
      <c r="F66">
        <f t="shared" si="12"/>
        <v>400</v>
      </c>
      <c r="G66">
        <v>0</v>
      </c>
      <c r="H66">
        <f t="shared" si="13"/>
        <v>425</v>
      </c>
      <c r="I66">
        <f t="shared" si="14"/>
        <v>600</v>
      </c>
      <c r="J66">
        <f t="shared" si="15"/>
        <v>500</v>
      </c>
      <c r="K66">
        <f t="shared" si="16"/>
        <v>100</v>
      </c>
    </row>
    <row r="67" spans="1:11" ht="15">
      <c r="A67" s="1">
        <v>0.00173611111111111</v>
      </c>
      <c r="B67">
        <v>0</v>
      </c>
      <c r="C67" s="19">
        <v>400</v>
      </c>
      <c r="D67" s="18">
        <v>0</v>
      </c>
      <c r="E67">
        <f t="shared" si="17"/>
        <v>400</v>
      </c>
      <c r="F67">
        <f t="shared" si="12"/>
        <v>400</v>
      </c>
      <c r="G67">
        <v>0</v>
      </c>
      <c r="H67">
        <f t="shared" si="13"/>
        <v>425</v>
      </c>
      <c r="I67">
        <f t="shared" si="14"/>
        <v>600</v>
      </c>
      <c r="J67">
        <f t="shared" si="15"/>
        <v>500</v>
      </c>
      <c r="K67">
        <f t="shared" si="16"/>
        <v>100</v>
      </c>
    </row>
    <row r="68" spans="1:11" ht="15">
      <c r="A68" s="1">
        <v>0.00208333333333333</v>
      </c>
      <c r="B68">
        <v>0</v>
      </c>
      <c r="C68" s="19">
        <v>400</v>
      </c>
      <c r="D68" s="18">
        <v>0</v>
      </c>
      <c r="E68">
        <f t="shared" si="17"/>
        <v>400</v>
      </c>
      <c r="F68">
        <f t="shared" si="12"/>
        <v>400</v>
      </c>
      <c r="G68">
        <v>0</v>
      </c>
      <c r="H68">
        <f t="shared" si="13"/>
        <v>425</v>
      </c>
      <c r="I68">
        <f t="shared" si="14"/>
        <v>600</v>
      </c>
      <c r="J68">
        <f t="shared" si="15"/>
        <v>500</v>
      </c>
      <c r="K68">
        <f t="shared" si="16"/>
        <v>100</v>
      </c>
    </row>
    <row r="69" spans="1:11" ht="15">
      <c r="A69" s="1">
        <v>0.00243055555555556</v>
      </c>
      <c r="B69">
        <v>0</v>
      </c>
      <c r="C69" s="19">
        <v>400</v>
      </c>
      <c r="D69" s="18">
        <v>0</v>
      </c>
      <c r="E69">
        <f t="shared" si="17"/>
        <v>400</v>
      </c>
      <c r="F69">
        <f t="shared" si="12"/>
        <v>400</v>
      </c>
      <c r="G69">
        <v>0</v>
      </c>
      <c r="H69">
        <f t="shared" si="13"/>
        <v>425</v>
      </c>
      <c r="I69">
        <f t="shared" si="14"/>
        <v>600</v>
      </c>
      <c r="J69">
        <f t="shared" si="15"/>
        <v>500</v>
      </c>
      <c r="K69">
        <f t="shared" si="16"/>
        <v>100</v>
      </c>
    </row>
    <row r="70" spans="1:11" ht="15">
      <c r="A70" s="1">
        <v>0.00277777777777778</v>
      </c>
      <c r="B70">
        <v>0</v>
      </c>
      <c r="C70" s="19">
        <v>400</v>
      </c>
      <c r="D70" s="18">
        <v>0</v>
      </c>
      <c r="E70">
        <f t="shared" si="17"/>
        <v>400</v>
      </c>
      <c r="F70">
        <f t="shared" si="12"/>
        <v>400</v>
      </c>
      <c r="G70">
        <v>0</v>
      </c>
      <c r="H70">
        <f t="shared" si="13"/>
        <v>425</v>
      </c>
      <c r="I70">
        <f t="shared" si="14"/>
        <v>600</v>
      </c>
      <c r="J70">
        <f t="shared" si="15"/>
        <v>500</v>
      </c>
      <c r="K70">
        <f t="shared" si="16"/>
        <v>100</v>
      </c>
    </row>
    <row r="71" spans="1:11" ht="15">
      <c r="A71" s="1">
        <v>0.003125</v>
      </c>
      <c r="B71">
        <v>2.5</v>
      </c>
      <c r="C71" s="19">
        <v>400</v>
      </c>
      <c r="D71" s="18">
        <v>0</v>
      </c>
      <c r="E71">
        <f>E70</f>
        <v>400</v>
      </c>
      <c r="F71">
        <f t="shared" si="12"/>
        <v>402.5</v>
      </c>
      <c r="G71">
        <v>0</v>
      </c>
      <c r="H71">
        <f t="shared" si="13"/>
        <v>427.5</v>
      </c>
      <c r="I71">
        <f t="shared" si="14"/>
        <v>600</v>
      </c>
      <c r="J71">
        <f t="shared" si="15"/>
        <v>500</v>
      </c>
      <c r="K71">
        <f t="shared" si="16"/>
        <v>100</v>
      </c>
    </row>
    <row r="72" spans="1:11" ht="15">
      <c r="A72" s="2">
        <v>0.00347222222222222</v>
      </c>
      <c r="B72">
        <v>5</v>
      </c>
      <c r="C72" s="19">
        <f>MIN(F72+B$59*5,H72)</f>
        <v>430</v>
      </c>
      <c r="D72" s="18">
        <f>C72-C71</f>
        <v>30</v>
      </c>
      <c r="E72">
        <f>E71</f>
        <v>400</v>
      </c>
      <c r="F72" s="17">
        <f t="shared" si="12"/>
        <v>405</v>
      </c>
      <c r="G72">
        <v>75</v>
      </c>
      <c r="H72">
        <f t="shared" si="13"/>
        <v>430</v>
      </c>
      <c r="I72">
        <f t="shared" si="14"/>
        <v>600</v>
      </c>
      <c r="J72">
        <f t="shared" si="15"/>
        <v>575</v>
      </c>
      <c r="K72">
        <f t="shared" si="16"/>
        <v>100</v>
      </c>
    </row>
    <row r="73" spans="1:11" ht="15">
      <c r="A73" s="1">
        <v>0.00381944444444444</v>
      </c>
      <c r="B73">
        <v>7.5</v>
      </c>
      <c r="C73" s="19">
        <f>C72</f>
        <v>430</v>
      </c>
      <c r="D73" s="19">
        <f>D72</f>
        <v>30</v>
      </c>
      <c r="E73">
        <f>E72+D73/8</f>
        <v>403.75</v>
      </c>
      <c r="F73">
        <f t="shared" si="12"/>
        <v>411.25</v>
      </c>
      <c r="G73">
        <v>75</v>
      </c>
      <c r="H73">
        <f t="shared" si="13"/>
        <v>436.25</v>
      </c>
      <c r="I73">
        <f t="shared" si="14"/>
        <v>600</v>
      </c>
      <c r="J73">
        <f t="shared" si="15"/>
        <v>575</v>
      </c>
      <c r="K73">
        <f t="shared" si="16"/>
        <v>100</v>
      </c>
    </row>
    <row r="74" spans="1:11" ht="15">
      <c r="A74" s="1">
        <v>0.00416666666666667</v>
      </c>
      <c r="B74">
        <v>10</v>
      </c>
      <c r="C74" s="19">
        <f aca="true" t="shared" si="18" ref="C74:D81">C73</f>
        <v>430</v>
      </c>
      <c r="D74" s="19">
        <f t="shared" si="18"/>
        <v>30</v>
      </c>
      <c r="E74">
        <f aca="true" t="shared" si="19" ref="E74:E80">E73+D74/8</f>
        <v>407.5</v>
      </c>
      <c r="F74">
        <f t="shared" si="12"/>
        <v>417.5</v>
      </c>
      <c r="G74">
        <v>75</v>
      </c>
      <c r="H74">
        <f t="shared" si="13"/>
        <v>442.5</v>
      </c>
      <c r="I74">
        <f t="shared" si="14"/>
        <v>600</v>
      </c>
      <c r="J74">
        <f t="shared" si="15"/>
        <v>575</v>
      </c>
      <c r="K74">
        <f t="shared" si="16"/>
        <v>100</v>
      </c>
    </row>
    <row r="75" spans="1:11" ht="15">
      <c r="A75" s="1">
        <v>0.00451388888888889</v>
      </c>
      <c r="B75">
        <v>12.5</v>
      </c>
      <c r="C75" s="19">
        <f t="shared" si="18"/>
        <v>430</v>
      </c>
      <c r="D75" s="19">
        <f t="shared" si="18"/>
        <v>30</v>
      </c>
      <c r="E75">
        <f t="shared" si="19"/>
        <v>411.25</v>
      </c>
      <c r="F75">
        <f t="shared" si="12"/>
        <v>423.75</v>
      </c>
      <c r="G75">
        <v>75</v>
      </c>
      <c r="H75">
        <f t="shared" si="13"/>
        <v>448.75</v>
      </c>
      <c r="I75">
        <f t="shared" si="14"/>
        <v>600</v>
      </c>
      <c r="J75">
        <f t="shared" si="15"/>
        <v>575</v>
      </c>
      <c r="K75">
        <f t="shared" si="16"/>
        <v>100</v>
      </c>
    </row>
    <row r="76" spans="1:11" ht="15">
      <c r="A76" s="1">
        <v>0.00486111111111111</v>
      </c>
      <c r="B76">
        <v>15</v>
      </c>
      <c r="C76" s="19">
        <f t="shared" si="18"/>
        <v>430</v>
      </c>
      <c r="D76" s="19">
        <f t="shared" si="18"/>
        <v>30</v>
      </c>
      <c r="E76">
        <f t="shared" si="19"/>
        <v>415</v>
      </c>
      <c r="F76">
        <f t="shared" si="12"/>
        <v>430</v>
      </c>
      <c r="G76">
        <v>75</v>
      </c>
      <c r="H76">
        <f t="shared" si="13"/>
        <v>455</v>
      </c>
      <c r="I76">
        <f t="shared" si="14"/>
        <v>600</v>
      </c>
      <c r="J76">
        <f t="shared" si="15"/>
        <v>575</v>
      </c>
      <c r="K76">
        <f t="shared" si="16"/>
        <v>100</v>
      </c>
    </row>
    <row r="77" spans="1:11" ht="15">
      <c r="A77" s="1">
        <v>0.00520833333333333</v>
      </c>
      <c r="B77">
        <v>17.5</v>
      </c>
      <c r="C77" s="19">
        <f t="shared" si="18"/>
        <v>430</v>
      </c>
      <c r="D77" s="19">
        <f t="shared" si="18"/>
        <v>30</v>
      </c>
      <c r="E77">
        <f t="shared" si="19"/>
        <v>418.75</v>
      </c>
      <c r="F77">
        <f t="shared" si="12"/>
        <v>436.25</v>
      </c>
      <c r="G77">
        <v>75</v>
      </c>
      <c r="H77">
        <f t="shared" si="13"/>
        <v>461.25</v>
      </c>
      <c r="I77">
        <f t="shared" si="14"/>
        <v>600</v>
      </c>
      <c r="J77">
        <f t="shared" si="15"/>
        <v>575</v>
      </c>
      <c r="K77">
        <f t="shared" si="16"/>
        <v>100</v>
      </c>
    </row>
    <row r="78" spans="1:11" ht="15">
      <c r="A78" s="1">
        <v>0.00555555555555556</v>
      </c>
      <c r="B78">
        <v>20</v>
      </c>
      <c r="C78" s="19">
        <f t="shared" si="18"/>
        <v>430</v>
      </c>
      <c r="D78" s="19">
        <f t="shared" si="18"/>
        <v>30</v>
      </c>
      <c r="E78">
        <f t="shared" si="19"/>
        <v>422.5</v>
      </c>
      <c r="F78">
        <f t="shared" si="12"/>
        <v>442.5</v>
      </c>
      <c r="G78">
        <v>75</v>
      </c>
      <c r="H78">
        <f t="shared" si="13"/>
        <v>467.5</v>
      </c>
      <c r="I78">
        <f t="shared" si="14"/>
        <v>600</v>
      </c>
      <c r="J78">
        <f t="shared" si="15"/>
        <v>575</v>
      </c>
      <c r="K78">
        <f t="shared" si="16"/>
        <v>100</v>
      </c>
    </row>
    <row r="79" spans="1:11" ht="15">
      <c r="A79" s="1">
        <v>0.00590277777777778</v>
      </c>
      <c r="B79">
        <v>22.5</v>
      </c>
      <c r="C79" s="19">
        <f t="shared" si="18"/>
        <v>430</v>
      </c>
      <c r="D79" s="19">
        <f t="shared" si="18"/>
        <v>30</v>
      </c>
      <c r="E79">
        <f t="shared" si="19"/>
        <v>426.25</v>
      </c>
      <c r="F79">
        <f t="shared" si="12"/>
        <v>448.75</v>
      </c>
      <c r="G79">
        <v>75</v>
      </c>
      <c r="H79">
        <f t="shared" si="13"/>
        <v>473.75</v>
      </c>
      <c r="I79">
        <f t="shared" si="14"/>
        <v>600</v>
      </c>
      <c r="J79">
        <f t="shared" si="15"/>
        <v>575</v>
      </c>
      <c r="K79">
        <f t="shared" si="16"/>
        <v>100</v>
      </c>
    </row>
    <row r="80" spans="1:11" ht="15">
      <c r="A80" s="1">
        <v>0.00625</v>
      </c>
      <c r="B80">
        <v>25</v>
      </c>
      <c r="C80" s="19">
        <f t="shared" si="18"/>
        <v>430</v>
      </c>
      <c r="D80" s="19">
        <f t="shared" si="18"/>
        <v>30</v>
      </c>
      <c r="E80">
        <f t="shared" si="19"/>
        <v>430</v>
      </c>
      <c r="F80">
        <f t="shared" si="12"/>
        <v>455</v>
      </c>
      <c r="G80">
        <v>75</v>
      </c>
      <c r="H80">
        <f t="shared" si="13"/>
        <v>480</v>
      </c>
      <c r="I80">
        <f t="shared" si="14"/>
        <v>600</v>
      </c>
      <c r="J80">
        <f t="shared" si="15"/>
        <v>575</v>
      </c>
      <c r="K80">
        <f t="shared" si="16"/>
        <v>100</v>
      </c>
    </row>
    <row r="81" spans="1:11" ht="15">
      <c r="A81" s="1">
        <v>0.00659722222222222</v>
      </c>
      <c r="B81">
        <v>25</v>
      </c>
      <c r="C81" s="19">
        <f t="shared" si="18"/>
        <v>430</v>
      </c>
      <c r="D81" s="19">
        <f t="shared" si="18"/>
        <v>30</v>
      </c>
      <c r="E81">
        <f>E80</f>
        <v>430</v>
      </c>
      <c r="F81">
        <f t="shared" si="12"/>
        <v>455</v>
      </c>
      <c r="G81">
        <v>75</v>
      </c>
      <c r="H81">
        <f t="shared" si="13"/>
        <v>480</v>
      </c>
      <c r="I81">
        <f t="shared" si="14"/>
        <v>600</v>
      </c>
      <c r="J81">
        <f t="shared" si="15"/>
        <v>575</v>
      </c>
      <c r="K81">
        <f t="shared" si="16"/>
        <v>100</v>
      </c>
    </row>
    <row r="82" spans="1:11" ht="15">
      <c r="A82" s="2">
        <v>0.00694444444444444</v>
      </c>
      <c r="B82">
        <v>25</v>
      </c>
      <c r="C82" s="19">
        <f>MIN(F82+B$59*5,H82)</f>
        <v>480</v>
      </c>
      <c r="D82" s="18">
        <f>C82-C81</f>
        <v>50</v>
      </c>
      <c r="E82">
        <f>E81</f>
        <v>430</v>
      </c>
      <c r="F82">
        <f t="shared" si="12"/>
        <v>455</v>
      </c>
      <c r="G82">
        <v>75</v>
      </c>
      <c r="H82">
        <f t="shared" si="13"/>
        <v>480</v>
      </c>
      <c r="I82">
        <f t="shared" si="14"/>
        <v>600</v>
      </c>
      <c r="J82">
        <f t="shared" si="15"/>
        <v>575</v>
      </c>
      <c r="K82">
        <f t="shared" si="16"/>
        <v>100</v>
      </c>
    </row>
    <row r="83" spans="1:11" ht="15">
      <c r="A83" s="1">
        <v>0.00729166666666666</v>
      </c>
      <c r="B83">
        <v>22.5</v>
      </c>
      <c r="C83" s="19">
        <f>C82</f>
        <v>480</v>
      </c>
      <c r="D83" s="19">
        <f>D82</f>
        <v>50</v>
      </c>
      <c r="E83">
        <f>E82+D83/8</f>
        <v>436.25</v>
      </c>
      <c r="F83">
        <f t="shared" si="12"/>
        <v>458.75</v>
      </c>
      <c r="G83">
        <v>75</v>
      </c>
      <c r="H83">
        <f t="shared" si="13"/>
        <v>483.75</v>
      </c>
      <c r="I83">
        <f t="shared" si="14"/>
        <v>600</v>
      </c>
      <c r="J83">
        <f t="shared" si="15"/>
        <v>575</v>
      </c>
      <c r="K83">
        <f t="shared" si="16"/>
        <v>100</v>
      </c>
    </row>
    <row r="84" spans="1:11" ht="15">
      <c r="A84" s="1">
        <v>0.00763888888888888</v>
      </c>
      <c r="B84">
        <v>20</v>
      </c>
      <c r="C84" s="19">
        <f aca="true" t="shared" si="20" ref="C84:D91">C83</f>
        <v>480</v>
      </c>
      <c r="D84" s="19">
        <f t="shared" si="20"/>
        <v>50</v>
      </c>
      <c r="E84">
        <f aca="true" t="shared" si="21" ref="E84:E90">E83+D84/8</f>
        <v>442.5</v>
      </c>
      <c r="F84">
        <f t="shared" si="12"/>
        <v>462.5</v>
      </c>
      <c r="G84">
        <v>75</v>
      </c>
      <c r="H84">
        <f t="shared" si="13"/>
        <v>487.5</v>
      </c>
      <c r="I84">
        <f t="shared" si="14"/>
        <v>600</v>
      </c>
      <c r="J84">
        <f t="shared" si="15"/>
        <v>575</v>
      </c>
      <c r="K84">
        <f t="shared" si="16"/>
        <v>100</v>
      </c>
    </row>
    <row r="85" spans="1:11" ht="15">
      <c r="A85" s="1">
        <v>0.0079861111111111</v>
      </c>
      <c r="B85">
        <v>17.5</v>
      </c>
      <c r="C85" s="19">
        <f t="shared" si="20"/>
        <v>480</v>
      </c>
      <c r="D85" s="19">
        <f t="shared" si="20"/>
        <v>50</v>
      </c>
      <c r="E85">
        <f t="shared" si="21"/>
        <v>448.75</v>
      </c>
      <c r="F85">
        <f t="shared" si="12"/>
        <v>466.25</v>
      </c>
      <c r="G85">
        <v>75</v>
      </c>
      <c r="H85">
        <f t="shared" si="13"/>
        <v>491.25</v>
      </c>
      <c r="I85">
        <f t="shared" si="14"/>
        <v>600</v>
      </c>
      <c r="J85">
        <f t="shared" si="15"/>
        <v>575</v>
      </c>
      <c r="K85">
        <f t="shared" si="16"/>
        <v>100</v>
      </c>
    </row>
    <row r="86" spans="1:11" ht="15">
      <c r="A86" s="1">
        <v>0.00833333333333332</v>
      </c>
      <c r="B86">
        <v>15</v>
      </c>
      <c r="C86" s="19">
        <f t="shared" si="20"/>
        <v>480</v>
      </c>
      <c r="D86" s="19">
        <f t="shared" si="20"/>
        <v>50</v>
      </c>
      <c r="E86">
        <f t="shared" si="21"/>
        <v>455</v>
      </c>
      <c r="F86">
        <f t="shared" si="12"/>
        <v>470</v>
      </c>
      <c r="G86">
        <v>75</v>
      </c>
      <c r="H86">
        <f t="shared" si="13"/>
        <v>495</v>
      </c>
      <c r="I86">
        <f t="shared" si="14"/>
        <v>600</v>
      </c>
      <c r="J86">
        <f t="shared" si="15"/>
        <v>575</v>
      </c>
      <c r="K86">
        <f t="shared" si="16"/>
        <v>100</v>
      </c>
    </row>
    <row r="87" spans="1:11" ht="15">
      <c r="A87" s="1">
        <v>0.00868055555555554</v>
      </c>
      <c r="B87">
        <v>12.5</v>
      </c>
      <c r="C87" s="19">
        <f t="shared" si="20"/>
        <v>480</v>
      </c>
      <c r="D87" s="19">
        <f t="shared" si="20"/>
        <v>50</v>
      </c>
      <c r="E87">
        <f t="shared" si="21"/>
        <v>461.25</v>
      </c>
      <c r="F87">
        <f t="shared" si="12"/>
        <v>473.75</v>
      </c>
      <c r="G87">
        <v>75</v>
      </c>
      <c r="H87">
        <f t="shared" si="13"/>
        <v>498.75</v>
      </c>
      <c r="I87">
        <f t="shared" si="14"/>
        <v>600</v>
      </c>
      <c r="J87">
        <f t="shared" si="15"/>
        <v>575</v>
      </c>
      <c r="K87">
        <f t="shared" si="16"/>
        <v>100</v>
      </c>
    </row>
    <row r="88" spans="1:11" ht="15">
      <c r="A88" s="1">
        <v>0.00902777777777776</v>
      </c>
      <c r="B88">
        <v>10</v>
      </c>
      <c r="C88" s="19">
        <f t="shared" si="20"/>
        <v>480</v>
      </c>
      <c r="D88" s="19">
        <f t="shared" si="20"/>
        <v>50</v>
      </c>
      <c r="E88">
        <f t="shared" si="21"/>
        <v>467.5</v>
      </c>
      <c r="F88">
        <f t="shared" si="12"/>
        <v>477.5</v>
      </c>
      <c r="G88">
        <v>75</v>
      </c>
      <c r="H88">
        <f t="shared" si="13"/>
        <v>502.5</v>
      </c>
      <c r="I88">
        <f t="shared" si="14"/>
        <v>600</v>
      </c>
      <c r="J88">
        <f t="shared" si="15"/>
        <v>575</v>
      </c>
      <c r="K88">
        <f t="shared" si="16"/>
        <v>100</v>
      </c>
    </row>
    <row r="89" spans="1:11" ht="15">
      <c r="A89" s="1">
        <v>0.00937499999999998</v>
      </c>
      <c r="B89">
        <v>7.5</v>
      </c>
      <c r="C89" s="19">
        <f t="shared" si="20"/>
        <v>480</v>
      </c>
      <c r="D89" s="19">
        <f t="shared" si="20"/>
        <v>50</v>
      </c>
      <c r="E89">
        <f t="shared" si="21"/>
        <v>473.75</v>
      </c>
      <c r="F89">
        <f t="shared" si="12"/>
        <v>481.25</v>
      </c>
      <c r="G89">
        <v>75</v>
      </c>
      <c r="H89">
        <f t="shared" si="13"/>
        <v>506.25</v>
      </c>
      <c r="I89">
        <f t="shared" si="14"/>
        <v>600</v>
      </c>
      <c r="J89">
        <f t="shared" si="15"/>
        <v>575</v>
      </c>
      <c r="K89">
        <f t="shared" si="16"/>
        <v>100</v>
      </c>
    </row>
    <row r="90" spans="1:11" ht="15">
      <c r="A90" s="1">
        <v>0.0097222222222222</v>
      </c>
      <c r="B90">
        <v>5</v>
      </c>
      <c r="C90" s="19">
        <f t="shared" si="20"/>
        <v>480</v>
      </c>
      <c r="D90" s="19">
        <f t="shared" si="20"/>
        <v>50</v>
      </c>
      <c r="E90">
        <f t="shared" si="21"/>
        <v>480</v>
      </c>
      <c r="F90">
        <f t="shared" si="12"/>
        <v>485</v>
      </c>
      <c r="G90">
        <v>75</v>
      </c>
      <c r="H90">
        <f t="shared" si="13"/>
        <v>510</v>
      </c>
      <c r="I90">
        <f t="shared" si="14"/>
        <v>600</v>
      </c>
      <c r="J90">
        <f t="shared" si="15"/>
        <v>575</v>
      </c>
      <c r="K90">
        <f t="shared" si="16"/>
        <v>100</v>
      </c>
    </row>
    <row r="91" spans="1:11" ht="15">
      <c r="A91" s="1">
        <v>0.0100694444444444</v>
      </c>
      <c r="B91">
        <v>2.5</v>
      </c>
      <c r="C91" s="19">
        <f t="shared" si="20"/>
        <v>480</v>
      </c>
      <c r="D91" s="19">
        <f t="shared" si="20"/>
        <v>50</v>
      </c>
      <c r="E91">
        <f>E90</f>
        <v>480</v>
      </c>
      <c r="F91">
        <f t="shared" si="12"/>
        <v>482.5</v>
      </c>
      <c r="G91">
        <v>75</v>
      </c>
      <c r="H91">
        <f t="shared" si="13"/>
        <v>507.5</v>
      </c>
      <c r="I91">
        <f t="shared" si="14"/>
        <v>600</v>
      </c>
      <c r="J91">
        <f t="shared" si="15"/>
        <v>575</v>
      </c>
      <c r="K91">
        <f t="shared" si="16"/>
        <v>100</v>
      </c>
    </row>
    <row r="92" spans="1:11" ht="15">
      <c r="A92" s="2">
        <v>0.0104166666666666</v>
      </c>
      <c r="B92">
        <v>0</v>
      </c>
      <c r="C92" s="19">
        <f>MIN(F92+B$59*5,H92)</f>
        <v>505</v>
      </c>
      <c r="D92" s="18">
        <f>C92-C91</f>
        <v>25</v>
      </c>
      <c r="E92">
        <f>E91</f>
        <v>480</v>
      </c>
      <c r="F92" s="17">
        <f t="shared" si="12"/>
        <v>480</v>
      </c>
      <c r="G92">
        <v>75</v>
      </c>
      <c r="H92">
        <f t="shared" si="13"/>
        <v>505</v>
      </c>
      <c r="I92">
        <f t="shared" si="14"/>
        <v>600</v>
      </c>
      <c r="J92">
        <f t="shared" si="15"/>
        <v>575</v>
      </c>
      <c r="K92">
        <f t="shared" si="16"/>
        <v>100</v>
      </c>
    </row>
    <row r="93" spans="1:11" ht="15">
      <c r="A93" s="1">
        <v>0.0107638888888889</v>
      </c>
      <c r="B93">
        <v>0</v>
      </c>
      <c r="C93" s="19">
        <f>C92</f>
        <v>505</v>
      </c>
      <c r="D93" s="19">
        <f>D92</f>
        <v>25</v>
      </c>
      <c r="E93">
        <f>E92+D93/8</f>
        <v>483.125</v>
      </c>
      <c r="F93">
        <f aca="true" t="shared" si="22" ref="F93:F102">E93+B93</f>
        <v>483.125</v>
      </c>
      <c r="G93">
        <v>75</v>
      </c>
      <c r="H93">
        <f t="shared" si="13"/>
        <v>508.125</v>
      </c>
      <c r="I93">
        <f t="shared" si="14"/>
        <v>600</v>
      </c>
      <c r="J93">
        <f t="shared" si="15"/>
        <v>575</v>
      </c>
      <c r="K93">
        <f t="shared" si="16"/>
        <v>100</v>
      </c>
    </row>
    <row r="94" spans="1:11" ht="15">
      <c r="A94" s="1">
        <v>0.0111111111111111</v>
      </c>
      <c r="B94">
        <v>0</v>
      </c>
      <c r="C94" s="19">
        <f aca="true" t="shared" si="23" ref="C94:D101">C93</f>
        <v>505</v>
      </c>
      <c r="D94" s="19">
        <f t="shared" si="23"/>
        <v>25</v>
      </c>
      <c r="E94">
        <f aca="true" t="shared" si="24" ref="E94:E100">E93+D94/8</f>
        <v>486.25</v>
      </c>
      <c r="F94">
        <f t="shared" si="22"/>
        <v>486.25</v>
      </c>
      <c r="G94">
        <v>75</v>
      </c>
      <c r="H94">
        <f t="shared" si="13"/>
        <v>511.25</v>
      </c>
      <c r="I94">
        <f t="shared" si="14"/>
        <v>600</v>
      </c>
      <c r="J94">
        <f t="shared" si="15"/>
        <v>575</v>
      </c>
      <c r="K94">
        <f t="shared" si="16"/>
        <v>100</v>
      </c>
    </row>
    <row r="95" spans="1:11" ht="15">
      <c r="A95" s="1">
        <v>0.0114583333333333</v>
      </c>
      <c r="B95">
        <v>0</v>
      </c>
      <c r="C95" s="19">
        <f t="shared" si="23"/>
        <v>505</v>
      </c>
      <c r="D95" s="19">
        <f t="shared" si="23"/>
        <v>25</v>
      </c>
      <c r="E95">
        <f t="shared" si="24"/>
        <v>489.375</v>
      </c>
      <c r="F95">
        <f t="shared" si="22"/>
        <v>489.375</v>
      </c>
      <c r="G95">
        <v>75</v>
      </c>
      <c r="H95">
        <f t="shared" si="13"/>
        <v>514.375</v>
      </c>
      <c r="I95">
        <f t="shared" si="14"/>
        <v>600</v>
      </c>
      <c r="J95">
        <f t="shared" si="15"/>
        <v>575</v>
      </c>
      <c r="K95">
        <f t="shared" si="16"/>
        <v>100</v>
      </c>
    </row>
    <row r="96" spans="1:11" ht="15">
      <c r="A96" s="1">
        <v>0.0118055555555555</v>
      </c>
      <c r="B96">
        <v>0</v>
      </c>
      <c r="C96" s="19">
        <f t="shared" si="23"/>
        <v>505</v>
      </c>
      <c r="D96" s="19">
        <f t="shared" si="23"/>
        <v>25</v>
      </c>
      <c r="E96">
        <f t="shared" si="24"/>
        <v>492.5</v>
      </c>
      <c r="F96">
        <f t="shared" si="22"/>
        <v>492.5</v>
      </c>
      <c r="G96">
        <v>75</v>
      </c>
      <c r="H96">
        <f t="shared" si="13"/>
        <v>517.5</v>
      </c>
      <c r="I96">
        <f t="shared" si="14"/>
        <v>600</v>
      </c>
      <c r="J96">
        <f t="shared" si="15"/>
        <v>575</v>
      </c>
      <c r="K96">
        <f t="shared" si="16"/>
        <v>100</v>
      </c>
    </row>
    <row r="97" spans="1:11" ht="15">
      <c r="A97" s="1">
        <v>0.0121527777777777</v>
      </c>
      <c r="B97">
        <v>0</v>
      </c>
      <c r="C97" s="19">
        <f t="shared" si="23"/>
        <v>505</v>
      </c>
      <c r="D97" s="19">
        <f t="shared" si="23"/>
        <v>25</v>
      </c>
      <c r="E97">
        <f t="shared" si="24"/>
        <v>495.625</v>
      </c>
      <c r="F97">
        <f t="shared" si="22"/>
        <v>495.625</v>
      </c>
      <c r="G97">
        <v>75</v>
      </c>
      <c r="H97">
        <f t="shared" si="13"/>
        <v>520.625</v>
      </c>
      <c r="I97">
        <f t="shared" si="14"/>
        <v>600</v>
      </c>
      <c r="J97">
        <f t="shared" si="15"/>
        <v>575</v>
      </c>
      <c r="K97">
        <f t="shared" si="16"/>
        <v>100</v>
      </c>
    </row>
    <row r="98" spans="1:11" ht="15">
      <c r="A98" s="1">
        <v>0.0125</v>
      </c>
      <c r="B98">
        <v>0</v>
      </c>
      <c r="C98" s="19">
        <f t="shared" si="23"/>
        <v>505</v>
      </c>
      <c r="D98" s="19">
        <f t="shared" si="23"/>
        <v>25</v>
      </c>
      <c r="E98">
        <f t="shared" si="24"/>
        <v>498.75</v>
      </c>
      <c r="F98">
        <f t="shared" si="22"/>
        <v>498.75</v>
      </c>
      <c r="G98">
        <v>75</v>
      </c>
      <c r="H98">
        <f t="shared" si="13"/>
        <v>523.75</v>
      </c>
      <c r="I98">
        <f t="shared" si="14"/>
        <v>600</v>
      </c>
      <c r="J98">
        <f t="shared" si="15"/>
        <v>575</v>
      </c>
      <c r="K98">
        <f t="shared" si="16"/>
        <v>100</v>
      </c>
    </row>
    <row r="99" spans="1:11" ht="15">
      <c r="A99" s="1">
        <v>0.0128472222222222</v>
      </c>
      <c r="B99">
        <v>0</v>
      </c>
      <c r="C99" s="19">
        <f t="shared" si="23"/>
        <v>505</v>
      </c>
      <c r="D99" s="19">
        <f t="shared" si="23"/>
        <v>25</v>
      </c>
      <c r="E99">
        <f t="shared" si="24"/>
        <v>501.875</v>
      </c>
      <c r="F99">
        <f t="shared" si="22"/>
        <v>501.875</v>
      </c>
      <c r="G99">
        <v>75</v>
      </c>
      <c r="H99">
        <f t="shared" si="13"/>
        <v>526.875</v>
      </c>
      <c r="I99">
        <f t="shared" si="14"/>
        <v>600</v>
      </c>
      <c r="J99">
        <f t="shared" si="15"/>
        <v>575</v>
      </c>
      <c r="K99">
        <f t="shared" si="16"/>
        <v>100</v>
      </c>
    </row>
    <row r="100" spans="1:11" ht="15">
      <c r="A100" s="1">
        <v>0.0131944444444444</v>
      </c>
      <c r="B100">
        <v>0</v>
      </c>
      <c r="C100" s="19">
        <f t="shared" si="23"/>
        <v>505</v>
      </c>
      <c r="D100" s="19">
        <f t="shared" si="23"/>
        <v>25</v>
      </c>
      <c r="E100">
        <f t="shared" si="24"/>
        <v>505</v>
      </c>
      <c r="F100">
        <f t="shared" si="22"/>
        <v>505</v>
      </c>
      <c r="G100">
        <v>75</v>
      </c>
      <c r="H100">
        <f t="shared" si="13"/>
        <v>530</v>
      </c>
      <c r="I100">
        <f t="shared" si="14"/>
        <v>600</v>
      </c>
      <c r="J100">
        <f t="shared" si="15"/>
        <v>575</v>
      </c>
      <c r="K100">
        <f t="shared" si="16"/>
        <v>100</v>
      </c>
    </row>
    <row r="101" spans="1:11" ht="15">
      <c r="A101" s="1">
        <v>0.0135416666666666</v>
      </c>
      <c r="B101">
        <v>0</v>
      </c>
      <c r="C101" s="19">
        <f t="shared" si="23"/>
        <v>505</v>
      </c>
      <c r="D101" s="19">
        <f t="shared" si="23"/>
        <v>25</v>
      </c>
      <c r="E101">
        <f>E100</f>
        <v>505</v>
      </c>
      <c r="F101">
        <f t="shared" si="22"/>
        <v>505</v>
      </c>
      <c r="G101">
        <v>75</v>
      </c>
      <c r="H101">
        <f t="shared" si="13"/>
        <v>530</v>
      </c>
      <c r="I101">
        <f t="shared" si="14"/>
        <v>600</v>
      </c>
      <c r="J101">
        <f t="shared" si="15"/>
        <v>575</v>
      </c>
      <c r="K101">
        <f t="shared" si="16"/>
        <v>100</v>
      </c>
    </row>
    <row r="102" spans="1:11" ht="15">
      <c r="A102" s="1">
        <v>0.0138888888888888</v>
      </c>
      <c r="B102">
        <v>0</v>
      </c>
      <c r="C102" s="19">
        <f>MIN(F102+B$59*5,H102)</f>
        <v>530</v>
      </c>
      <c r="E102">
        <f>E101</f>
        <v>505</v>
      </c>
      <c r="F102">
        <f t="shared" si="22"/>
        <v>505</v>
      </c>
      <c r="G102">
        <v>75</v>
      </c>
      <c r="H102">
        <f t="shared" si="13"/>
        <v>530</v>
      </c>
      <c r="I102">
        <f t="shared" si="14"/>
        <v>600</v>
      </c>
      <c r="J102">
        <f t="shared" si="15"/>
        <v>575</v>
      </c>
      <c r="K102">
        <f t="shared" si="16"/>
        <v>100</v>
      </c>
    </row>
    <row r="104" ht="15">
      <c r="A104" t="s">
        <v>13</v>
      </c>
    </row>
    <row r="105" spans="1:2" ht="15">
      <c r="A105" t="s">
        <v>4</v>
      </c>
      <c r="B105">
        <v>50</v>
      </c>
    </row>
    <row r="106" spans="1:2" ht="15">
      <c r="A106" t="s">
        <v>5</v>
      </c>
      <c r="B106">
        <v>100</v>
      </c>
    </row>
    <row r="107" spans="1:2" ht="15">
      <c r="A107" t="s">
        <v>6</v>
      </c>
      <c r="B107">
        <f>B5-B105*F$3/5</f>
        <v>0</v>
      </c>
    </row>
    <row r="109" spans="1:11" ht="15">
      <c r="A109" t="s">
        <v>7</v>
      </c>
      <c r="B109" t="s">
        <v>55</v>
      </c>
      <c r="C109" s="19" t="s">
        <v>8</v>
      </c>
      <c r="E109" t="s">
        <v>9</v>
      </c>
      <c r="F109" t="s">
        <v>54</v>
      </c>
      <c r="G109" t="s">
        <v>14</v>
      </c>
      <c r="H109" t="s">
        <v>12</v>
      </c>
      <c r="I109" t="s">
        <v>0</v>
      </c>
      <c r="J109" t="s">
        <v>10</v>
      </c>
      <c r="K109" t="s">
        <v>1</v>
      </c>
    </row>
    <row r="110" spans="1:11" ht="15">
      <c r="A110" s="2">
        <v>0</v>
      </c>
      <c r="B110">
        <v>0</v>
      </c>
      <c r="C110" s="18">
        <v>400</v>
      </c>
      <c r="D110" s="18">
        <v>0</v>
      </c>
      <c r="E110">
        <f>C110</f>
        <v>400</v>
      </c>
      <c r="F110">
        <f>E110+B110</f>
        <v>400</v>
      </c>
      <c r="G110">
        <v>0</v>
      </c>
      <c r="H110">
        <f>MIN(F110+$B$107*5,J110)</f>
        <v>400</v>
      </c>
      <c r="I110">
        <f>B$3</f>
        <v>600</v>
      </c>
      <c r="J110">
        <f>I110-B$105-B$106+G110</f>
        <v>450</v>
      </c>
      <c r="K110">
        <f>B$4</f>
        <v>100</v>
      </c>
    </row>
    <row r="111" spans="1:11" ht="15">
      <c r="A111" s="1">
        <v>0.00034722222222222224</v>
      </c>
      <c r="B111">
        <v>0</v>
      </c>
      <c r="C111" s="19">
        <v>400</v>
      </c>
      <c r="D111" s="18">
        <v>0</v>
      </c>
      <c r="E111">
        <f>E110+D111/8</f>
        <v>400</v>
      </c>
      <c r="F111">
        <f aca="true" t="shared" si="25" ref="F111:F150">E111+B111</f>
        <v>400</v>
      </c>
      <c r="G111">
        <v>0</v>
      </c>
      <c r="H111">
        <f aca="true" t="shared" si="26" ref="H111:H150">MIN(F111+$B$107*5,J111)</f>
        <v>400</v>
      </c>
      <c r="I111">
        <f aca="true" t="shared" si="27" ref="I111:I150">B$3</f>
        <v>600</v>
      </c>
      <c r="J111">
        <f aca="true" t="shared" si="28" ref="J111:J150">I111-B$105-B$106+G111</f>
        <v>450</v>
      </c>
      <c r="K111">
        <f aca="true" t="shared" si="29" ref="K111:K150">B$4</f>
        <v>100</v>
      </c>
    </row>
    <row r="112" spans="1:11" ht="15">
      <c r="A112" s="1">
        <v>0.000694444444444444</v>
      </c>
      <c r="B112">
        <v>0</v>
      </c>
      <c r="C112" s="19">
        <v>400</v>
      </c>
      <c r="D112" s="18">
        <v>0</v>
      </c>
      <c r="E112">
        <f aca="true" t="shared" si="30" ref="E112:E118">E111+D112/8</f>
        <v>400</v>
      </c>
      <c r="F112">
        <f t="shared" si="25"/>
        <v>400</v>
      </c>
      <c r="G112">
        <v>0</v>
      </c>
      <c r="H112">
        <f t="shared" si="26"/>
        <v>400</v>
      </c>
      <c r="I112">
        <f t="shared" si="27"/>
        <v>600</v>
      </c>
      <c r="J112">
        <f t="shared" si="28"/>
        <v>450</v>
      </c>
      <c r="K112">
        <f t="shared" si="29"/>
        <v>100</v>
      </c>
    </row>
    <row r="113" spans="1:11" ht="15">
      <c r="A113" s="1">
        <v>0.00104166666666667</v>
      </c>
      <c r="B113">
        <v>0</v>
      </c>
      <c r="C113" s="19">
        <v>400</v>
      </c>
      <c r="D113" s="18">
        <v>0</v>
      </c>
      <c r="E113">
        <f t="shared" si="30"/>
        <v>400</v>
      </c>
      <c r="F113">
        <f t="shared" si="25"/>
        <v>400</v>
      </c>
      <c r="G113">
        <v>0</v>
      </c>
      <c r="H113">
        <f t="shared" si="26"/>
        <v>400</v>
      </c>
      <c r="I113">
        <f t="shared" si="27"/>
        <v>600</v>
      </c>
      <c r="J113">
        <f t="shared" si="28"/>
        <v>450</v>
      </c>
      <c r="K113">
        <f t="shared" si="29"/>
        <v>100</v>
      </c>
    </row>
    <row r="114" spans="1:11" ht="15">
      <c r="A114" s="1">
        <v>0.00138888888888889</v>
      </c>
      <c r="B114">
        <v>0</v>
      </c>
      <c r="C114" s="19">
        <v>400</v>
      </c>
      <c r="D114" s="18">
        <v>0</v>
      </c>
      <c r="E114">
        <f t="shared" si="30"/>
        <v>400</v>
      </c>
      <c r="F114">
        <f t="shared" si="25"/>
        <v>400</v>
      </c>
      <c r="G114">
        <v>0</v>
      </c>
      <c r="H114">
        <f t="shared" si="26"/>
        <v>400</v>
      </c>
      <c r="I114">
        <f t="shared" si="27"/>
        <v>600</v>
      </c>
      <c r="J114">
        <f t="shared" si="28"/>
        <v>450</v>
      </c>
      <c r="K114">
        <f t="shared" si="29"/>
        <v>100</v>
      </c>
    </row>
    <row r="115" spans="1:11" ht="15">
      <c r="A115" s="1">
        <v>0.00173611111111111</v>
      </c>
      <c r="B115">
        <v>0</v>
      </c>
      <c r="C115" s="19">
        <v>400</v>
      </c>
      <c r="D115" s="18">
        <v>0</v>
      </c>
      <c r="E115">
        <f t="shared" si="30"/>
        <v>400</v>
      </c>
      <c r="F115">
        <f t="shared" si="25"/>
        <v>400</v>
      </c>
      <c r="G115">
        <v>0</v>
      </c>
      <c r="H115">
        <f t="shared" si="26"/>
        <v>400</v>
      </c>
      <c r="I115">
        <f t="shared" si="27"/>
        <v>600</v>
      </c>
      <c r="J115">
        <f t="shared" si="28"/>
        <v>450</v>
      </c>
      <c r="K115">
        <f t="shared" si="29"/>
        <v>100</v>
      </c>
    </row>
    <row r="116" spans="1:11" ht="15">
      <c r="A116" s="1">
        <v>0.00208333333333333</v>
      </c>
      <c r="B116">
        <v>0</v>
      </c>
      <c r="C116" s="19">
        <v>400</v>
      </c>
      <c r="D116" s="18">
        <v>0</v>
      </c>
      <c r="E116">
        <f t="shared" si="30"/>
        <v>400</v>
      </c>
      <c r="F116">
        <f t="shared" si="25"/>
        <v>400</v>
      </c>
      <c r="G116">
        <v>0</v>
      </c>
      <c r="H116">
        <f t="shared" si="26"/>
        <v>400</v>
      </c>
      <c r="I116">
        <f t="shared" si="27"/>
        <v>600</v>
      </c>
      <c r="J116">
        <f t="shared" si="28"/>
        <v>450</v>
      </c>
      <c r="K116">
        <f t="shared" si="29"/>
        <v>100</v>
      </c>
    </row>
    <row r="117" spans="1:11" ht="15">
      <c r="A117" s="1">
        <v>0.00243055555555556</v>
      </c>
      <c r="B117">
        <v>0</v>
      </c>
      <c r="C117" s="19">
        <v>400</v>
      </c>
      <c r="D117" s="18">
        <v>0</v>
      </c>
      <c r="E117">
        <f t="shared" si="30"/>
        <v>400</v>
      </c>
      <c r="F117">
        <f t="shared" si="25"/>
        <v>400</v>
      </c>
      <c r="G117">
        <v>0</v>
      </c>
      <c r="H117">
        <f t="shared" si="26"/>
        <v>400</v>
      </c>
      <c r="I117">
        <f t="shared" si="27"/>
        <v>600</v>
      </c>
      <c r="J117">
        <f t="shared" si="28"/>
        <v>450</v>
      </c>
      <c r="K117">
        <f t="shared" si="29"/>
        <v>100</v>
      </c>
    </row>
    <row r="118" spans="1:11" ht="15">
      <c r="A118" s="1">
        <v>0.00277777777777778</v>
      </c>
      <c r="B118">
        <v>0</v>
      </c>
      <c r="C118" s="19">
        <v>400</v>
      </c>
      <c r="D118" s="18">
        <v>0</v>
      </c>
      <c r="E118">
        <f t="shared" si="30"/>
        <v>400</v>
      </c>
      <c r="F118">
        <f t="shared" si="25"/>
        <v>400</v>
      </c>
      <c r="G118">
        <v>0</v>
      </c>
      <c r="H118">
        <f t="shared" si="26"/>
        <v>400</v>
      </c>
      <c r="I118">
        <f t="shared" si="27"/>
        <v>600</v>
      </c>
      <c r="J118">
        <f t="shared" si="28"/>
        <v>450</v>
      </c>
      <c r="K118">
        <f t="shared" si="29"/>
        <v>100</v>
      </c>
    </row>
    <row r="119" spans="1:11" ht="15">
      <c r="A119" s="1">
        <v>0.003125</v>
      </c>
      <c r="B119">
        <v>5</v>
      </c>
      <c r="C119" s="19">
        <v>400</v>
      </c>
      <c r="D119" s="18">
        <v>0</v>
      </c>
      <c r="E119">
        <f>E118</f>
        <v>400</v>
      </c>
      <c r="F119">
        <f t="shared" si="25"/>
        <v>405</v>
      </c>
      <c r="G119">
        <v>0</v>
      </c>
      <c r="H119">
        <f t="shared" si="26"/>
        <v>405</v>
      </c>
      <c r="I119">
        <f t="shared" si="27"/>
        <v>600</v>
      </c>
      <c r="J119">
        <f t="shared" si="28"/>
        <v>450</v>
      </c>
      <c r="K119">
        <f t="shared" si="29"/>
        <v>100</v>
      </c>
    </row>
    <row r="120" spans="1:11" ht="15">
      <c r="A120" s="2">
        <v>0.00347222222222222</v>
      </c>
      <c r="B120">
        <v>10</v>
      </c>
      <c r="C120" s="19">
        <f>MIN(F120+B$107*5,H120)</f>
        <v>410</v>
      </c>
      <c r="D120" s="18">
        <f>C120-C119</f>
        <v>10</v>
      </c>
      <c r="E120">
        <f>E119</f>
        <v>400</v>
      </c>
      <c r="F120" s="17">
        <f t="shared" si="25"/>
        <v>410</v>
      </c>
      <c r="G120">
        <v>100</v>
      </c>
      <c r="H120">
        <f t="shared" si="26"/>
        <v>410</v>
      </c>
      <c r="I120">
        <f t="shared" si="27"/>
        <v>600</v>
      </c>
      <c r="J120">
        <f t="shared" si="28"/>
        <v>550</v>
      </c>
      <c r="K120">
        <f t="shared" si="29"/>
        <v>100</v>
      </c>
    </row>
    <row r="121" spans="1:11" ht="15">
      <c r="A121" s="1">
        <v>0.00381944444444444</v>
      </c>
      <c r="B121">
        <v>15</v>
      </c>
      <c r="C121" s="19">
        <f>C120</f>
        <v>410</v>
      </c>
      <c r="D121" s="19">
        <f>D120</f>
        <v>10</v>
      </c>
      <c r="E121">
        <f>E120+D121/8</f>
        <v>401.25</v>
      </c>
      <c r="F121">
        <f t="shared" si="25"/>
        <v>416.25</v>
      </c>
      <c r="G121">
        <v>100</v>
      </c>
      <c r="H121">
        <f t="shared" si="26"/>
        <v>416.25</v>
      </c>
      <c r="I121">
        <f t="shared" si="27"/>
        <v>600</v>
      </c>
      <c r="J121">
        <f t="shared" si="28"/>
        <v>550</v>
      </c>
      <c r="K121">
        <f t="shared" si="29"/>
        <v>100</v>
      </c>
    </row>
    <row r="122" spans="1:11" ht="15">
      <c r="A122" s="1">
        <v>0.00416666666666667</v>
      </c>
      <c r="B122">
        <v>20</v>
      </c>
      <c r="C122" s="19">
        <f aca="true" t="shared" si="31" ref="C122:D129">C121</f>
        <v>410</v>
      </c>
      <c r="D122" s="19">
        <f t="shared" si="31"/>
        <v>10</v>
      </c>
      <c r="E122">
        <f aca="true" t="shared" si="32" ref="E122:E128">E121+D122/8</f>
        <v>402.5</v>
      </c>
      <c r="F122">
        <f t="shared" si="25"/>
        <v>422.5</v>
      </c>
      <c r="G122">
        <v>100</v>
      </c>
      <c r="H122">
        <f t="shared" si="26"/>
        <v>422.5</v>
      </c>
      <c r="I122">
        <f t="shared" si="27"/>
        <v>600</v>
      </c>
      <c r="J122">
        <f t="shared" si="28"/>
        <v>550</v>
      </c>
      <c r="K122">
        <f t="shared" si="29"/>
        <v>100</v>
      </c>
    </row>
    <row r="123" spans="1:11" ht="15">
      <c r="A123" s="1">
        <v>0.00451388888888889</v>
      </c>
      <c r="B123">
        <v>25</v>
      </c>
      <c r="C123" s="19">
        <f t="shared" si="31"/>
        <v>410</v>
      </c>
      <c r="D123" s="19">
        <f t="shared" si="31"/>
        <v>10</v>
      </c>
      <c r="E123">
        <f t="shared" si="32"/>
        <v>403.75</v>
      </c>
      <c r="F123">
        <f t="shared" si="25"/>
        <v>428.75</v>
      </c>
      <c r="G123">
        <v>100</v>
      </c>
      <c r="H123">
        <f t="shared" si="26"/>
        <v>428.75</v>
      </c>
      <c r="I123">
        <f t="shared" si="27"/>
        <v>600</v>
      </c>
      <c r="J123">
        <f t="shared" si="28"/>
        <v>550</v>
      </c>
      <c r="K123">
        <f t="shared" si="29"/>
        <v>100</v>
      </c>
    </row>
    <row r="124" spans="1:11" ht="15">
      <c r="A124" s="1">
        <v>0.00486111111111111</v>
      </c>
      <c r="B124">
        <v>30</v>
      </c>
      <c r="C124" s="19">
        <f t="shared" si="31"/>
        <v>410</v>
      </c>
      <c r="D124" s="19">
        <f t="shared" si="31"/>
        <v>10</v>
      </c>
      <c r="E124">
        <f t="shared" si="32"/>
        <v>405</v>
      </c>
      <c r="F124">
        <f t="shared" si="25"/>
        <v>435</v>
      </c>
      <c r="G124">
        <v>100</v>
      </c>
      <c r="H124">
        <f t="shared" si="26"/>
        <v>435</v>
      </c>
      <c r="I124">
        <f t="shared" si="27"/>
        <v>600</v>
      </c>
      <c r="J124">
        <f t="shared" si="28"/>
        <v>550</v>
      </c>
      <c r="K124">
        <f t="shared" si="29"/>
        <v>100</v>
      </c>
    </row>
    <row r="125" spans="1:11" ht="15">
      <c r="A125" s="1">
        <v>0.00520833333333333</v>
      </c>
      <c r="B125">
        <v>35</v>
      </c>
      <c r="C125" s="19">
        <f t="shared" si="31"/>
        <v>410</v>
      </c>
      <c r="D125" s="19">
        <f t="shared" si="31"/>
        <v>10</v>
      </c>
      <c r="E125">
        <f t="shared" si="32"/>
        <v>406.25</v>
      </c>
      <c r="F125">
        <f t="shared" si="25"/>
        <v>441.25</v>
      </c>
      <c r="G125">
        <v>100</v>
      </c>
      <c r="H125">
        <f t="shared" si="26"/>
        <v>441.25</v>
      </c>
      <c r="I125">
        <f t="shared" si="27"/>
        <v>600</v>
      </c>
      <c r="J125">
        <f t="shared" si="28"/>
        <v>550</v>
      </c>
      <c r="K125">
        <f t="shared" si="29"/>
        <v>100</v>
      </c>
    </row>
    <row r="126" spans="1:11" ht="15">
      <c r="A126" s="1">
        <v>0.00555555555555556</v>
      </c>
      <c r="B126">
        <v>40</v>
      </c>
      <c r="C126" s="19">
        <f t="shared" si="31"/>
        <v>410</v>
      </c>
      <c r="D126" s="19">
        <f t="shared" si="31"/>
        <v>10</v>
      </c>
      <c r="E126">
        <f t="shared" si="32"/>
        <v>407.5</v>
      </c>
      <c r="F126">
        <f t="shared" si="25"/>
        <v>447.5</v>
      </c>
      <c r="G126">
        <v>100</v>
      </c>
      <c r="H126">
        <f t="shared" si="26"/>
        <v>447.5</v>
      </c>
      <c r="I126">
        <f t="shared" si="27"/>
        <v>600</v>
      </c>
      <c r="J126">
        <f t="shared" si="28"/>
        <v>550</v>
      </c>
      <c r="K126">
        <f t="shared" si="29"/>
        <v>100</v>
      </c>
    </row>
    <row r="127" spans="1:11" ht="15">
      <c r="A127" s="1">
        <v>0.00590277777777778</v>
      </c>
      <c r="B127">
        <v>45</v>
      </c>
      <c r="C127" s="19">
        <f t="shared" si="31"/>
        <v>410</v>
      </c>
      <c r="D127" s="19">
        <f t="shared" si="31"/>
        <v>10</v>
      </c>
      <c r="E127">
        <f t="shared" si="32"/>
        <v>408.75</v>
      </c>
      <c r="F127">
        <f t="shared" si="25"/>
        <v>453.75</v>
      </c>
      <c r="G127">
        <v>100</v>
      </c>
      <c r="H127">
        <f t="shared" si="26"/>
        <v>453.75</v>
      </c>
      <c r="I127">
        <f t="shared" si="27"/>
        <v>600</v>
      </c>
      <c r="J127">
        <f t="shared" si="28"/>
        <v>550</v>
      </c>
      <c r="K127">
        <f t="shared" si="29"/>
        <v>100</v>
      </c>
    </row>
    <row r="128" spans="1:11" ht="15">
      <c r="A128" s="1">
        <v>0.00625</v>
      </c>
      <c r="B128">
        <v>50</v>
      </c>
      <c r="C128" s="19">
        <f t="shared" si="31"/>
        <v>410</v>
      </c>
      <c r="D128" s="19">
        <f t="shared" si="31"/>
        <v>10</v>
      </c>
      <c r="E128">
        <f t="shared" si="32"/>
        <v>410</v>
      </c>
      <c r="F128">
        <f t="shared" si="25"/>
        <v>460</v>
      </c>
      <c r="G128">
        <v>100</v>
      </c>
      <c r="H128">
        <f t="shared" si="26"/>
        <v>460</v>
      </c>
      <c r="I128">
        <f t="shared" si="27"/>
        <v>600</v>
      </c>
      <c r="J128">
        <f t="shared" si="28"/>
        <v>550</v>
      </c>
      <c r="K128">
        <f t="shared" si="29"/>
        <v>100</v>
      </c>
    </row>
    <row r="129" spans="1:11" ht="15">
      <c r="A129" s="1">
        <v>0.00659722222222222</v>
      </c>
      <c r="B129">
        <v>50</v>
      </c>
      <c r="C129" s="19">
        <f t="shared" si="31"/>
        <v>410</v>
      </c>
      <c r="D129" s="19">
        <f t="shared" si="31"/>
        <v>10</v>
      </c>
      <c r="E129">
        <f>E128</f>
        <v>410</v>
      </c>
      <c r="F129">
        <f t="shared" si="25"/>
        <v>460</v>
      </c>
      <c r="G129">
        <v>100</v>
      </c>
      <c r="H129">
        <f t="shared" si="26"/>
        <v>460</v>
      </c>
      <c r="I129">
        <f t="shared" si="27"/>
        <v>600</v>
      </c>
      <c r="J129">
        <f t="shared" si="28"/>
        <v>550</v>
      </c>
      <c r="K129">
        <f t="shared" si="29"/>
        <v>100</v>
      </c>
    </row>
    <row r="130" spans="1:11" ht="15">
      <c r="A130" s="2">
        <v>0.00694444444444444</v>
      </c>
      <c r="B130">
        <v>50</v>
      </c>
      <c r="C130" s="19">
        <f>MIN(F130+B$107*5,H130)</f>
        <v>460</v>
      </c>
      <c r="D130" s="18">
        <f>C130-C129</f>
        <v>50</v>
      </c>
      <c r="E130">
        <f>E129</f>
        <v>410</v>
      </c>
      <c r="F130">
        <f t="shared" si="25"/>
        <v>460</v>
      </c>
      <c r="G130">
        <v>100</v>
      </c>
      <c r="H130">
        <f t="shared" si="26"/>
        <v>460</v>
      </c>
      <c r="I130">
        <f t="shared" si="27"/>
        <v>600</v>
      </c>
      <c r="J130">
        <f t="shared" si="28"/>
        <v>550</v>
      </c>
      <c r="K130">
        <f t="shared" si="29"/>
        <v>100</v>
      </c>
    </row>
    <row r="131" spans="1:11" ht="15">
      <c r="A131" s="1">
        <v>0.00729166666666666</v>
      </c>
      <c r="B131">
        <v>50</v>
      </c>
      <c r="C131" s="19">
        <f>C130</f>
        <v>460</v>
      </c>
      <c r="D131" s="19">
        <f>D130</f>
        <v>50</v>
      </c>
      <c r="E131">
        <f>E130+D131/8</f>
        <v>416.25</v>
      </c>
      <c r="F131">
        <f t="shared" si="25"/>
        <v>466.25</v>
      </c>
      <c r="G131">
        <v>100</v>
      </c>
      <c r="H131">
        <f t="shared" si="26"/>
        <v>466.25</v>
      </c>
      <c r="I131">
        <f t="shared" si="27"/>
        <v>600</v>
      </c>
      <c r="J131">
        <f t="shared" si="28"/>
        <v>550</v>
      </c>
      <c r="K131">
        <f t="shared" si="29"/>
        <v>100</v>
      </c>
    </row>
    <row r="132" spans="1:11" ht="15">
      <c r="A132" s="1">
        <v>0.00763888888888888</v>
      </c>
      <c r="B132">
        <v>45</v>
      </c>
      <c r="C132" s="19">
        <f aca="true" t="shared" si="33" ref="C132:D139">C131</f>
        <v>460</v>
      </c>
      <c r="D132" s="19">
        <f t="shared" si="33"/>
        <v>50</v>
      </c>
      <c r="E132">
        <f aca="true" t="shared" si="34" ref="E132:E138">E131+D132/8</f>
        <v>422.5</v>
      </c>
      <c r="F132">
        <f t="shared" si="25"/>
        <v>467.5</v>
      </c>
      <c r="G132">
        <v>100</v>
      </c>
      <c r="H132">
        <f t="shared" si="26"/>
        <v>467.5</v>
      </c>
      <c r="I132">
        <f t="shared" si="27"/>
        <v>600</v>
      </c>
      <c r="J132">
        <f t="shared" si="28"/>
        <v>550</v>
      </c>
      <c r="K132">
        <f t="shared" si="29"/>
        <v>100</v>
      </c>
    </row>
    <row r="133" spans="1:11" ht="15">
      <c r="A133" s="1">
        <v>0.0079861111111111</v>
      </c>
      <c r="B133">
        <v>40</v>
      </c>
      <c r="C133" s="19">
        <f t="shared" si="33"/>
        <v>460</v>
      </c>
      <c r="D133" s="19">
        <f t="shared" si="33"/>
        <v>50</v>
      </c>
      <c r="E133">
        <f t="shared" si="34"/>
        <v>428.75</v>
      </c>
      <c r="F133">
        <f t="shared" si="25"/>
        <v>468.75</v>
      </c>
      <c r="G133">
        <v>100</v>
      </c>
      <c r="H133">
        <f t="shared" si="26"/>
        <v>468.75</v>
      </c>
      <c r="I133">
        <f t="shared" si="27"/>
        <v>600</v>
      </c>
      <c r="J133">
        <f t="shared" si="28"/>
        <v>550</v>
      </c>
      <c r="K133">
        <f t="shared" si="29"/>
        <v>100</v>
      </c>
    </row>
    <row r="134" spans="1:11" ht="15">
      <c r="A134" s="1">
        <v>0.00833333333333332</v>
      </c>
      <c r="B134">
        <v>35</v>
      </c>
      <c r="C134" s="19">
        <f t="shared" si="33"/>
        <v>460</v>
      </c>
      <c r="D134" s="19">
        <f t="shared" si="33"/>
        <v>50</v>
      </c>
      <c r="E134">
        <f t="shared" si="34"/>
        <v>435</v>
      </c>
      <c r="F134">
        <f t="shared" si="25"/>
        <v>470</v>
      </c>
      <c r="G134">
        <v>100</v>
      </c>
      <c r="H134">
        <f t="shared" si="26"/>
        <v>470</v>
      </c>
      <c r="I134">
        <f t="shared" si="27"/>
        <v>600</v>
      </c>
      <c r="J134">
        <f t="shared" si="28"/>
        <v>550</v>
      </c>
      <c r="K134">
        <f t="shared" si="29"/>
        <v>100</v>
      </c>
    </row>
    <row r="135" spans="1:11" ht="15">
      <c r="A135" s="1">
        <v>0.00868055555555554</v>
      </c>
      <c r="B135">
        <v>30</v>
      </c>
      <c r="C135" s="19">
        <f t="shared" si="33"/>
        <v>460</v>
      </c>
      <c r="D135" s="19">
        <f t="shared" si="33"/>
        <v>50</v>
      </c>
      <c r="E135">
        <f t="shared" si="34"/>
        <v>441.25</v>
      </c>
      <c r="F135">
        <f t="shared" si="25"/>
        <v>471.25</v>
      </c>
      <c r="G135">
        <v>100</v>
      </c>
      <c r="H135">
        <f t="shared" si="26"/>
        <v>471.25</v>
      </c>
      <c r="I135">
        <f t="shared" si="27"/>
        <v>600</v>
      </c>
      <c r="J135">
        <f t="shared" si="28"/>
        <v>550</v>
      </c>
      <c r="K135">
        <f t="shared" si="29"/>
        <v>100</v>
      </c>
    </row>
    <row r="136" spans="1:11" ht="15">
      <c r="A136" s="1">
        <v>0.00902777777777776</v>
      </c>
      <c r="B136">
        <v>25</v>
      </c>
      <c r="C136" s="19">
        <f t="shared" si="33"/>
        <v>460</v>
      </c>
      <c r="D136" s="19">
        <f t="shared" si="33"/>
        <v>50</v>
      </c>
      <c r="E136">
        <f t="shared" si="34"/>
        <v>447.5</v>
      </c>
      <c r="F136">
        <f t="shared" si="25"/>
        <v>472.5</v>
      </c>
      <c r="G136">
        <v>100</v>
      </c>
      <c r="H136">
        <f t="shared" si="26"/>
        <v>472.5</v>
      </c>
      <c r="I136">
        <f t="shared" si="27"/>
        <v>600</v>
      </c>
      <c r="J136">
        <f t="shared" si="28"/>
        <v>550</v>
      </c>
      <c r="K136">
        <f t="shared" si="29"/>
        <v>100</v>
      </c>
    </row>
    <row r="137" spans="1:11" ht="15">
      <c r="A137" s="1">
        <v>0.00937499999999998</v>
      </c>
      <c r="B137">
        <v>20</v>
      </c>
      <c r="C137" s="19">
        <f t="shared" si="33"/>
        <v>460</v>
      </c>
      <c r="D137" s="19">
        <f t="shared" si="33"/>
        <v>50</v>
      </c>
      <c r="E137">
        <f t="shared" si="34"/>
        <v>453.75</v>
      </c>
      <c r="F137">
        <f t="shared" si="25"/>
        <v>473.75</v>
      </c>
      <c r="G137">
        <v>100</v>
      </c>
      <c r="H137">
        <f t="shared" si="26"/>
        <v>473.75</v>
      </c>
      <c r="I137">
        <f t="shared" si="27"/>
        <v>600</v>
      </c>
      <c r="J137">
        <f t="shared" si="28"/>
        <v>550</v>
      </c>
      <c r="K137">
        <f t="shared" si="29"/>
        <v>100</v>
      </c>
    </row>
    <row r="138" spans="1:11" ht="15">
      <c r="A138" s="1">
        <v>0.0097222222222222</v>
      </c>
      <c r="B138">
        <v>15</v>
      </c>
      <c r="C138" s="19">
        <f t="shared" si="33"/>
        <v>460</v>
      </c>
      <c r="D138" s="19">
        <f t="shared" si="33"/>
        <v>50</v>
      </c>
      <c r="E138">
        <f t="shared" si="34"/>
        <v>460</v>
      </c>
      <c r="F138">
        <f t="shared" si="25"/>
        <v>475</v>
      </c>
      <c r="G138">
        <v>100</v>
      </c>
      <c r="H138">
        <f t="shared" si="26"/>
        <v>475</v>
      </c>
      <c r="I138">
        <f t="shared" si="27"/>
        <v>600</v>
      </c>
      <c r="J138">
        <f t="shared" si="28"/>
        <v>550</v>
      </c>
      <c r="K138">
        <f t="shared" si="29"/>
        <v>100</v>
      </c>
    </row>
    <row r="139" spans="1:11" ht="15">
      <c r="A139" s="1">
        <v>0.0100694444444444</v>
      </c>
      <c r="B139">
        <v>10</v>
      </c>
      <c r="C139" s="19">
        <f t="shared" si="33"/>
        <v>460</v>
      </c>
      <c r="D139" s="19">
        <f t="shared" si="33"/>
        <v>50</v>
      </c>
      <c r="E139">
        <f>E138</f>
        <v>460</v>
      </c>
      <c r="F139">
        <f t="shared" si="25"/>
        <v>470</v>
      </c>
      <c r="G139">
        <v>100</v>
      </c>
      <c r="H139">
        <f t="shared" si="26"/>
        <v>470</v>
      </c>
      <c r="I139">
        <f t="shared" si="27"/>
        <v>600</v>
      </c>
      <c r="J139">
        <f t="shared" si="28"/>
        <v>550</v>
      </c>
      <c r="K139">
        <f t="shared" si="29"/>
        <v>100</v>
      </c>
    </row>
    <row r="140" spans="1:11" ht="15">
      <c r="A140" s="2">
        <v>0.0104166666666666</v>
      </c>
      <c r="B140">
        <v>5</v>
      </c>
      <c r="C140" s="19">
        <f>MIN(F140+B$107*5,H140)</f>
        <v>465</v>
      </c>
      <c r="D140" s="18">
        <f>C140-C139</f>
        <v>5</v>
      </c>
      <c r="E140">
        <f>E139</f>
        <v>460</v>
      </c>
      <c r="F140" s="17">
        <f t="shared" si="25"/>
        <v>465</v>
      </c>
      <c r="G140">
        <v>100</v>
      </c>
      <c r="H140">
        <f t="shared" si="26"/>
        <v>465</v>
      </c>
      <c r="I140">
        <f t="shared" si="27"/>
        <v>600</v>
      </c>
      <c r="J140">
        <f t="shared" si="28"/>
        <v>550</v>
      </c>
      <c r="K140">
        <f t="shared" si="29"/>
        <v>100</v>
      </c>
    </row>
    <row r="141" spans="1:11" ht="15">
      <c r="A141" s="1">
        <v>0.0107638888888888</v>
      </c>
      <c r="B141">
        <v>0</v>
      </c>
      <c r="C141" s="19">
        <f>C140</f>
        <v>465</v>
      </c>
      <c r="D141" s="19">
        <f>D140</f>
        <v>5</v>
      </c>
      <c r="E141">
        <f>E140+D141/8</f>
        <v>460.625</v>
      </c>
      <c r="F141">
        <f t="shared" si="25"/>
        <v>460.625</v>
      </c>
      <c r="G141">
        <v>100</v>
      </c>
      <c r="H141">
        <f t="shared" si="26"/>
        <v>460.625</v>
      </c>
      <c r="I141">
        <f t="shared" si="27"/>
        <v>600</v>
      </c>
      <c r="J141">
        <f t="shared" si="28"/>
        <v>550</v>
      </c>
      <c r="K141">
        <f t="shared" si="29"/>
        <v>100</v>
      </c>
    </row>
    <row r="142" spans="1:11" ht="15">
      <c r="A142" s="1">
        <v>0.011111111111111</v>
      </c>
      <c r="B142">
        <v>0</v>
      </c>
      <c r="C142" s="19">
        <f aca="true" t="shared" si="35" ref="C142:D149">C141</f>
        <v>465</v>
      </c>
      <c r="D142" s="19">
        <f t="shared" si="35"/>
        <v>5</v>
      </c>
      <c r="E142">
        <f aca="true" t="shared" si="36" ref="E142:E148">E141+D142/8</f>
        <v>461.25</v>
      </c>
      <c r="F142">
        <f t="shared" si="25"/>
        <v>461.25</v>
      </c>
      <c r="G142">
        <v>100</v>
      </c>
      <c r="H142">
        <f t="shared" si="26"/>
        <v>461.25</v>
      </c>
      <c r="I142">
        <f t="shared" si="27"/>
        <v>600</v>
      </c>
      <c r="J142">
        <f t="shared" si="28"/>
        <v>550</v>
      </c>
      <c r="K142">
        <f t="shared" si="29"/>
        <v>100</v>
      </c>
    </row>
    <row r="143" spans="1:11" ht="15">
      <c r="A143" s="1">
        <v>0.0114583333333332</v>
      </c>
      <c r="B143">
        <v>0</v>
      </c>
      <c r="C143" s="19">
        <f t="shared" si="35"/>
        <v>465</v>
      </c>
      <c r="D143" s="19">
        <f t="shared" si="35"/>
        <v>5</v>
      </c>
      <c r="E143">
        <f t="shared" si="36"/>
        <v>461.875</v>
      </c>
      <c r="F143">
        <f t="shared" si="25"/>
        <v>461.875</v>
      </c>
      <c r="G143">
        <v>100</v>
      </c>
      <c r="H143">
        <f t="shared" si="26"/>
        <v>461.875</v>
      </c>
      <c r="I143">
        <f t="shared" si="27"/>
        <v>600</v>
      </c>
      <c r="J143">
        <f t="shared" si="28"/>
        <v>550</v>
      </c>
      <c r="K143">
        <f t="shared" si="29"/>
        <v>100</v>
      </c>
    </row>
    <row r="144" spans="1:11" ht="15">
      <c r="A144" s="1">
        <v>0.0118055555555554</v>
      </c>
      <c r="B144">
        <v>0</v>
      </c>
      <c r="C144" s="19">
        <f t="shared" si="35"/>
        <v>465</v>
      </c>
      <c r="D144" s="19">
        <f t="shared" si="35"/>
        <v>5</v>
      </c>
      <c r="E144">
        <f t="shared" si="36"/>
        <v>462.5</v>
      </c>
      <c r="F144">
        <f t="shared" si="25"/>
        <v>462.5</v>
      </c>
      <c r="G144">
        <v>100</v>
      </c>
      <c r="H144">
        <f t="shared" si="26"/>
        <v>462.5</v>
      </c>
      <c r="I144">
        <f t="shared" si="27"/>
        <v>600</v>
      </c>
      <c r="J144">
        <f t="shared" si="28"/>
        <v>550</v>
      </c>
      <c r="K144">
        <f t="shared" si="29"/>
        <v>100</v>
      </c>
    </row>
    <row r="145" spans="1:11" ht="15">
      <c r="A145" s="1">
        <v>0.0121527777777776</v>
      </c>
      <c r="B145">
        <v>0</v>
      </c>
      <c r="C145" s="19">
        <f t="shared" si="35"/>
        <v>465</v>
      </c>
      <c r="D145" s="19">
        <f t="shared" si="35"/>
        <v>5</v>
      </c>
      <c r="E145">
        <f t="shared" si="36"/>
        <v>463.125</v>
      </c>
      <c r="F145">
        <f t="shared" si="25"/>
        <v>463.125</v>
      </c>
      <c r="G145">
        <v>100</v>
      </c>
      <c r="H145">
        <f t="shared" si="26"/>
        <v>463.125</v>
      </c>
      <c r="I145">
        <f t="shared" si="27"/>
        <v>600</v>
      </c>
      <c r="J145">
        <f t="shared" si="28"/>
        <v>550</v>
      </c>
      <c r="K145">
        <f t="shared" si="29"/>
        <v>100</v>
      </c>
    </row>
    <row r="146" spans="1:11" ht="15">
      <c r="A146" s="1">
        <v>0.0124999999999998</v>
      </c>
      <c r="B146">
        <v>0</v>
      </c>
      <c r="C146" s="19">
        <f t="shared" si="35"/>
        <v>465</v>
      </c>
      <c r="D146" s="19">
        <f t="shared" si="35"/>
        <v>5</v>
      </c>
      <c r="E146">
        <f t="shared" si="36"/>
        <v>463.75</v>
      </c>
      <c r="F146">
        <f t="shared" si="25"/>
        <v>463.75</v>
      </c>
      <c r="G146">
        <v>100</v>
      </c>
      <c r="H146">
        <f t="shared" si="26"/>
        <v>463.75</v>
      </c>
      <c r="I146">
        <f t="shared" si="27"/>
        <v>600</v>
      </c>
      <c r="J146">
        <f t="shared" si="28"/>
        <v>550</v>
      </c>
      <c r="K146">
        <f t="shared" si="29"/>
        <v>100</v>
      </c>
    </row>
    <row r="147" spans="1:11" ht="15">
      <c r="A147" s="1">
        <v>0.012847222222222</v>
      </c>
      <c r="B147">
        <v>0</v>
      </c>
      <c r="C147" s="19">
        <f t="shared" si="35"/>
        <v>465</v>
      </c>
      <c r="D147" s="19">
        <f t="shared" si="35"/>
        <v>5</v>
      </c>
      <c r="E147">
        <f t="shared" si="36"/>
        <v>464.375</v>
      </c>
      <c r="F147">
        <f t="shared" si="25"/>
        <v>464.375</v>
      </c>
      <c r="G147">
        <v>100</v>
      </c>
      <c r="H147">
        <f t="shared" si="26"/>
        <v>464.375</v>
      </c>
      <c r="I147">
        <f t="shared" si="27"/>
        <v>600</v>
      </c>
      <c r="J147">
        <f t="shared" si="28"/>
        <v>550</v>
      </c>
      <c r="K147">
        <f t="shared" si="29"/>
        <v>100</v>
      </c>
    </row>
    <row r="148" spans="1:11" ht="15">
      <c r="A148" s="1">
        <v>0.0131944444444442</v>
      </c>
      <c r="B148">
        <v>0</v>
      </c>
      <c r="C148" s="19">
        <f t="shared" si="35"/>
        <v>465</v>
      </c>
      <c r="D148" s="19">
        <f t="shared" si="35"/>
        <v>5</v>
      </c>
      <c r="E148">
        <f t="shared" si="36"/>
        <v>465</v>
      </c>
      <c r="F148">
        <f t="shared" si="25"/>
        <v>465</v>
      </c>
      <c r="G148">
        <v>100</v>
      </c>
      <c r="H148">
        <f t="shared" si="26"/>
        <v>465</v>
      </c>
      <c r="I148">
        <f t="shared" si="27"/>
        <v>600</v>
      </c>
      <c r="J148">
        <f t="shared" si="28"/>
        <v>550</v>
      </c>
      <c r="K148">
        <f t="shared" si="29"/>
        <v>100</v>
      </c>
    </row>
    <row r="149" spans="1:11" ht="15">
      <c r="A149" s="1">
        <v>0.0135416666666664</v>
      </c>
      <c r="B149">
        <v>0</v>
      </c>
      <c r="C149" s="19">
        <f t="shared" si="35"/>
        <v>465</v>
      </c>
      <c r="D149" s="19">
        <f t="shared" si="35"/>
        <v>5</v>
      </c>
      <c r="E149">
        <f>E148</f>
        <v>465</v>
      </c>
      <c r="F149">
        <f t="shared" si="25"/>
        <v>465</v>
      </c>
      <c r="G149">
        <v>100</v>
      </c>
      <c r="H149">
        <f t="shared" si="26"/>
        <v>465</v>
      </c>
      <c r="I149">
        <f t="shared" si="27"/>
        <v>600</v>
      </c>
      <c r="J149">
        <f t="shared" si="28"/>
        <v>550</v>
      </c>
      <c r="K149">
        <f t="shared" si="29"/>
        <v>100</v>
      </c>
    </row>
    <row r="150" spans="1:11" ht="15">
      <c r="A150" s="2">
        <v>0.0138888888888886</v>
      </c>
      <c r="B150">
        <v>0</v>
      </c>
      <c r="C150" s="19">
        <f>MIN(F150+B$107*5,H150)</f>
        <v>465</v>
      </c>
      <c r="E150">
        <f>E149</f>
        <v>465</v>
      </c>
      <c r="F150">
        <f t="shared" si="25"/>
        <v>465</v>
      </c>
      <c r="G150">
        <v>100</v>
      </c>
      <c r="H150">
        <f t="shared" si="26"/>
        <v>465</v>
      </c>
      <c r="I150">
        <f t="shared" si="27"/>
        <v>600</v>
      </c>
      <c r="J150">
        <f t="shared" si="28"/>
        <v>550</v>
      </c>
      <c r="K150">
        <f t="shared" si="29"/>
        <v>100</v>
      </c>
    </row>
    <row r="152" ht="15">
      <c r="A152" t="s">
        <v>56</v>
      </c>
    </row>
    <row r="153" spans="1:2" ht="15">
      <c r="A153" t="s">
        <v>4</v>
      </c>
      <c r="B153">
        <v>25</v>
      </c>
    </row>
    <row r="154" spans="1:2" ht="15">
      <c r="A154" t="s">
        <v>5</v>
      </c>
      <c r="B154">
        <v>100</v>
      </c>
    </row>
    <row r="155" spans="1:2" ht="15">
      <c r="A155" t="s">
        <v>6</v>
      </c>
      <c r="B155">
        <f>B$5-B153*F$3/5</f>
        <v>5</v>
      </c>
    </row>
    <row r="157" spans="1:11" ht="15">
      <c r="A157" t="s">
        <v>7</v>
      </c>
      <c r="B157" t="s">
        <v>55</v>
      </c>
      <c r="C157" s="19" t="s">
        <v>8</v>
      </c>
      <c r="E157" t="s">
        <v>9</v>
      </c>
      <c r="F157" t="s">
        <v>54</v>
      </c>
      <c r="G157" t="s">
        <v>14</v>
      </c>
      <c r="H157" t="s">
        <v>12</v>
      </c>
      <c r="I157" t="s">
        <v>0</v>
      </c>
      <c r="J157" t="s">
        <v>10</v>
      </c>
      <c r="K157" t="s">
        <v>1</v>
      </c>
    </row>
    <row r="158" spans="1:11" ht="15">
      <c r="A158" s="2">
        <v>0</v>
      </c>
      <c r="B158">
        <v>0</v>
      </c>
      <c r="C158" s="18">
        <v>400</v>
      </c>
      <c r="D158" s="18">
        <v>0</v>
      </c>
      <c r="E158">
        <f>C158</f>
        <v>400</v>
      </c>
      <c r="F158">
        <f>E158+B158</f>
        <v>400</v>
      </c>
      <c r="G158">
        <v>0</v>
      </c>
      <c r="H158">
        <f>MIN(F158+$B$155*5,J158)</f>
        <v>425</v>
      </c>
      <c r="I158">
        <f>B$3</f>
        <v>600</v>
      </c>
      <c r="J158">
        <f>I158-B$153-B$154+G158</f>
        <v>475</v>
      </c>
      <c r="K158">
        <f>B$4</f>
        <v>100</v>
      </c>
    </row>
    <row r="159" spans="1:11" ht="15">
      <c r="A159" s="1">
        <v>0.00034722222222222224</v>
      </c>
      <c r="B159">
        <v>0</v>
      </c>
      <c r="C159" s="19">
        <v>400</v>
      </c>
      <c r="D159" s="18">
        <v>0</v>
      </c>
      <c r="E159">
        <f>E158+D159/8</f>
        <v>400</v>
      </c>
      <c r="F159">
        <f aca="true" t="shared" si="37" ref="F159:F198">E159+B159</f>
        <v>400</v>
      </c>
      <c r="G159">
        <v>0</v>
      </c>
      <c r="H159">
        <f aca="true" t="shared" si="38" ref="H159:H198">MIN(F159+$B$155*5,J159)</f>
        <v>425</v>
      </c>
      <c r="I159">
        <f aca="true" t="shared" si="39" ref="I159:I198">B$3</f>
        <v>600</v>
      </c>
      <c r="J159">
        <f aca="true" t="shared" si="40" ref="J159:J198">I159-B$153-B$154+G159</f>
        <v>475</v>
      </c>
      <c r="K159">
        <f aca="true" t="shared" si="41" ref="K159:K198">B$4</f>
        <v>100</v>
      </c>
    </row>
    <row r="160" spans="1:11" ht="15">
      <c r="A160" s="1">
        <v>0.000694444444444444</v>
      </c>
      <c r="B160">
        <v>0</v>
      </c>
      <c r="C160" s="19">
        <v>400</v>
      </c>
      <c r="D160" s="18">
        <v>0</v>
      </c>
      <c r="E160">
        <f aca="true" t="shared" si="42" ref="E160:E166">E159+D160/8</f>
        <v>400</v>
      </c>
      <c r="F160">
        <f t="shared" si="37"/>
        <v>400</v>
      </c>
      <c r="G160">
        <v>0</v>
      </c>
      <c r="H160">
        <f t="shared" si="38"/>
        <v>425</v>
      </c>
      <c r="I160">
        <f t="shared" si="39"/>
        <v>600</v>
      </c>
      <c r="J160">
        <f t="shared" si="40"/>
        <v>475</v>
      </c>
      <c r="K160">
        <f t="shared" si="41"/>
        <v>100</v>
      </c>
    </row>
    <row r="161" spans="1:11" ht="15">
      <c r="A161" s="1">
        <v>0.00104166666666667</v>
      </c>
      <c r="B161">
        <v>0</v>
      </c>
      <c r="C161" s="19">
        <v>400</v>
      </c>
      <c r="D161" s="18">
        <v>0</v>
      </c>
      <c r="E161">
        <f t="shared" si="42"/>
        <v>400</v>
      </c>
      <c r="F161">
        <f t="shared" si="37"/>
        <v>400</v>
      </c>
      <c r="G161">
        <v>0</v>
      </c>
      <c r="H161">
        <f t="shared" si="38"/>
        <v>425</v>
      </c>
      <c r="I161">
        <f t="shared" si="39"/>
        <v>600</v>
      </c>
      <c r="J161">
        <f t="shared" si="40"/>
        <v>475</v>
      </c>
      <c r="K161">
        <f t="shared" si="41"/>
        <v>100</v>
      </c>
    </row>
    <row r="162" spans="1:11" ht="15">
      <c r="A162" s="1">
        <v>0.00138888888888889</v>
      </c>
      <c r="B162">
        <v>0</v>
      </c>
      <c r="C162" s="19">
        <v>400</v>
      </c>
      <c r="D162" s="18">
        <v>0</v>
      </c>
      <c r="E162">
        <f t="shared" si="42"/>
        <v>400</v>
      </c>
      <c r="F162">
        <f t="shared" si="37"/>
        <v>400</v>
      </c>
      <c r="G162">
        <v>0</v>
      </c>
      <c r="H162">
        <f t="shared" si="38"/>
        <v>425</v>
      </c>
      <c r="I162">
        <f t="shared" si="39"/>
        <v>600</v>
      </c>
      <c r="J162">
        <f t="shared" si="40"/>
        <v>475</v>
      </c>
      <c r="K162">
        <f t="shared" si="41"/>
        <v>100</v>
      </c>
    </row>
    <row r="163" spans="1:11" ht="15">
      <c r="A163" s="1">
        <v>0.00173611111111111</v>
      </c>
      <c r="B163">
        <v>0</v>
      </c>
      <c r="C163" s="19">
        <v>400</v>
      </c>
      <c r="D163" s="18">
        <v>0</v>
      </c>
      <c r="E163">
        <f t="shared" si="42"/>
        <v>400</v>
      </c>
      <c r="F163">
        <f t="shared" si="37"/>
        <v>400</v>
      </c>
      <c r="G163">
        <v>0</v>
      </c>
      <c r="H163">
        <f t="shared" si="38"/>
        <v>425</v>
      </c>
      <c r="I163">
        <f t="shared" si="39"/>
        <v>600</v>
      </c>
      <c r="J163">
        <f t="shared" si="40"/>
        <v>475</v>
      </c>
      <c r="K163">
        <f t="shared" si="41"/>
        <v>100</v>
      </c>
    </row>
    <row r="164" spans="1:11" ht="15">
      <c r="A164" s="1">
        <v>0.00208333333333333</v>
      </c>
      <c r="B164">
        <v>0</v>
      </c>
      <c r="C164" s="19">
        <v>400</v>
      </c>
      <c r="D164" s="18">
        <v>0</v>
      </c>
      <c r="E164">
        <f t="shared" si="42"/>
        <v>400</v>
      </c>
      <c r="F164">
        <f t="shared" si="37"/>
        <v>400</v>
      </c>
      <c r="G164">
        <v>0</v>
      </c>
      <c r="H164">
        <f t="shared" si="38"/>
        <v>425</v>
      </c>
      <c r="I164">
        <f t="shared" si="39"/>
        <v>600</v>
      </c>
      <c r="J164">
        <f t="shared" si="40"/>
        <v>475</v>
      </c>
      <c r="K164">
        <f t="shared" si="41"/>
        <v>100</v>
      </c>
    </row>
    <row r="165" spans="1:11" ht="15">
      <c r="A165" s="1">
        <v>0.00243055555555556</v>
      </c>
      <c r="B165">
        <v>0</v>
      </c>
      <c r="C165" s="19">
        <v>400</v>
      </c>
      <c r="D165" s="18">
        <v>0</v>
      </c>
      <c r="E165">
        <f t="shared" si="42"/>
        <v>400</v>
      </c>
      <c r="F165">
        <f t="shared" si="37"/>
        <v>400</v>
      </c>
      <c r="G165">
        <v>0</v>
      </c>
      <c r="H165">
        <f t="shared" si="38"/>
        <v>425</v>
      </c>
      <c r="I165">
        <f t="shared" si="39"/>
        <v>600</v>
      </c>
      <c r="J165">
        <f t="shared" si="40"/>
        <v>475</v>
      </c>
      <c r="K165">
        <f t="shared" si="41"/>
        <v>100</v>
      </c>
    </row>
    <row r="166" spans="1:11" ht="15">
      <c r="A166" s="1">
        <v>0.00277777777777778</v>
      </c>
      <c r="B166">
        <v>0</v>
      </c>
      <c r="C166" s="19">
        <v>400</v>
      </c>
      <c r="D166" s="18">
        <v>0</v>
      </c>
      <c r="E166">
        <f t="shared" si="42"/>
        <v>400</v>
      </c>
      <c r="F166">
        <f t="shared" si="37"/>
        <v>400</v>
      </c>
      <c r="G166">
        <v>0</v>
      </c>
      <c r="H166">
        <f t="shared" si="38"/>
        <v>425</v>
      </c>
      <c r="I166">
        <f t="shared" si="39"/>
        <v>600</v>
      </c>
      <c r="J166">
        <f t="shared" si="40"/>
        <v>475</v>
      </c>
      <c r="K166">
        <f t="shared" si="41"/>
        <v>100</v>
      </c>
    </row>
    <row r="167" spans="1:11" ht="15">
      <c r="A167" s="1">
        <v>0.003125</v>
      </c>
      <c r="B167">
        <v>2.5</v>
      </c>
      <c r="C167" s="19">
        <v>400</v>
      </c>
      <c r="D167" s="18">
        <v>0</v>
      </c>
      <c r="E167">
        <f>E166</f>
        <v>400</v>
      </c>
      <c r="F167">
        <f t="shared" si="37"/>
        <v>402.5</v>
      </c>
      <c r="G167">
        <v>0</v>
      </c>
      <c r="H167">
        <f t="shared" si="38"/>
        <v>427.5</v>
      </c>
      <c r="I167">
        <f t="shared" si="39"/>
        <v>600</v>
      </c>
      <c r="J167">
        <f t="shared" si="40"/>
        <v>475</v>
      </c>
      <c r="K167">
        <f t="shared" si="41"/>
        <v>100</v>
      </c>
    </row>
    <row r="168" spans="1:11" ht="15">
      <c r="A168" s="2">
        <v>0.00347222222222222</v>
      </c>
      <c r="B168">
        <v>5</v>
      </c>
      <c r="C168" s="19">
        <f>MIN(F168+B$155*5,H168)</f>
        <v>430</v>
      </c>
      <c r="D168" s="18">
        <f>C168-C167</f>
        <v>30</v>
      </c>
      <c r="E168">
        <f>E167</f>
        <v>400</v>
      </c>
      <c r="F168">
        <f t="shared" si="37"/>
        <v>405</v>
      </c>
      <c r="G168">
        <v>100</v>
      </c>
      <c r="H168">
        <f t="shared" si="38"/>
        <v>430</v>
      </c>
      <c r="I168">
        <f t="shared" si="39"/>
        <v>600</v>
      </c>
      <c r="J168">
        <f t="shared" si="40"/>
        <v>575</v>
      </c>
      <c r="K168">
        <f t="shared" si="41"/>
        <v>100</v>
      </c>
    </row>
    <row r="169" spans="1:11" ht="15">
      <c r="A169" s="1">
        <v>0.00381944444444444</v>
      </c>
      <c r="B169">
        <v>7.5</v>
      </c>
      <c r="C169" s="19">
        <f>C168</f>
        <v>430</v>
      </c>
      <c r="D169" s="19">
        <f>D168</f>
        <v>30</v>
      </c>
      <c r="E169">
        <f>E168+D169/8</f>
        <v>403.75</v>
      </c>
      <c r="F169">
        <f t="shared" si="37"/>
        <v>411.25</v>
      </c>
      <c r="G169">
        <v>100</v>
      </c>
      <c r="H169">
        <f t="shared" si="38"/>
        <v>436.25</v>
      </c>
      <c r="I169">
        <f t="shared" si="39"/>
        <v>600</v>
      </c>
      <c r="J169">
        <f t="shared" si="40"/>
        <v>575</v>
      </c>
      <c r="K169">
        <f t="shared" si="41"/>
        <v>100</v>
      </c>
    </row>
    <row r="170" spans="1:11" ht="15">
      <c r="A170" s="1">
        <v>0.00416666666666667</v>
      </c>
      <c r="B170">
        <v>10</v>
      </c>
      <c r="C170" s="19">
        <f aca="true" t="shared" si="43" ref="C170:D177">C169</f>
        <v>430</v>
      </c>
      <c r="D170" s="19">
        <f t="shared" si="43"/>
        <v>30</v>
      </c>
      <c r="E170">
        <f aca="true" t="shared" si="44" ref="E170:E176">E169+D170/8</f>
        <v>407.5</v>
      </c>
      <c r="F170">
        <f t="shared" si="37"/>
        <v>417.5</v>
      </c>
      <c r="G170">
        <v>100</v>
      </c>
      <c r="H170">
        <f t="shared" si="38"/>
        <v>442.5</v>
      </c>
      <c r="I170">
        <f t="shared" si="39"/>
        <v>600</v>
      </c>
      <c r="J170">
        <f t="shared" si="40"/>
        <v>575</v>
      </c>
      <c r="K170">
        <f t="shared" si="41"/>
        <v>100</v>
      </c>
    </row>
    <row r="171" spans="1:11" ht="15">
      <c r="A171" s="1">
        <v>0.00451388888888889</v>
      </c>
      <c r="B171">
        <v>12.5</v>
      </c>
      <c r="C171" s="19">
        <f t="shared" si="43"/>
        <v>430</v>
      </c>
      <c r="D171" s="19">
        <f t="shared" si="43"/>
        <v>30</v>
      </c>
      <c r="E171">
        <f t="shared" si="44"/>
        <v>411.25</v>
      </c>
      <c r="F171">
        <f t="shared" si="37"/>
        <v>423.75</v>
      </c>
      <c r="G171">
        <v>100</v>
      </c>
      <c r="H171">
        <f t="shared" si="38"/>
        <v>448.75</v>
      </c>
      <c r="I171">
        <f t="shared" si="39"/>
        <v>600</v>
      </c>
      <c r="J171">
        <f t="shared" si="40"/>
        <v>575</v>
      </c>
      <c r="K171">
        <f t="shared" si="41"/>
        <v>100</v>
      </c>
    </row>
    <row r="172" spans="1:11" ht="15">
      <c r="A172" s="1">
        <v>0.00486111111111111</v>
      </c>
      <c r="B172">
        <v>15</v>
      </c>
      <c r="C172" s="19">
        <f t="shared" si="43"/>
        <v>430</v>
      </c>
      <c r="D172" s="19">
        <f t="shared" si="43"/>
        <v>30</v>
      </c>
      <c r="E172">
        <f t="shared" si="44"/>
        <v>415</v>
      </c>
      <c r="F172">
        <f t="shared" si="37"/>
        <v>430</v>
      </c>
      <c r="G172">
        <v>100</v>
      </c>
      <c r="H172">
        <f t="shared" si="38"/>
        <v>455</v>
      </c>
      <c r="I172">
        <f t="shared" si="39"/>
        <v>600</v>
      </c>
      <c r="J172">
        <f t="shared" si="40"/>
        <v>575</v>
      </c>
      <c r="K172">
        <f t="shared" si="41"/>
        <v>100</v>
      </c>
    </row>
    <row r="173" spans="1:11" ht="15">
      <c r="A173" s="1">
        <v>0.00520833333333333</v>
      </c>
      <c r="B173">
        <v>17.5</v>
      </c>
      <c r="C173" s="19">
        <f t="shared" si="43"/>
        <v>430</v>
      </c>
      <c r="D173" s="19">
        <f t="shared" si="43"/>
        <v>30</v>
      </c>
      <c r="E173">
        <f t="shared" si="44"/>
        <v>418.75</v>
      </c>
      <c r="F173">
        <f t="shared" si="37"/>
        <v>436.25</v>
      </c>
      <c r="G173">
        <v>100</v>
      </c>
      <c r="H173">
        <f t="shared" si="38"/>
        <v>461.25</v>
      </c>
      <c r="I173">
        <f t="shared" si="39"/>
        <v>600</v>
      </c>
      <c r="J173">
        <f t="shared" si="40"/>
        <v>575</v>
      </c>
      <c r="K173">
        <f t="shared" si="41"/>
        <v>100</v>
      </c>
    </row>
    <row r="174" spans="1:11" ht="15">
      <c r="A174" s="1">
        <v>0.00555555555555556</v>
      </c>
      <c r="B174">
        <v>20</v>
      </c>
      <c r="C174" s="19">
        <f t="shared" si="43"/>
        <v>430</v>
      </c>
      <c r="D174" s="19">
        <f t="shared" si="43"/>
        <v>30</v>
      </c>
      <c r="E174">
        <f t="shared" si="44"/>
        <v>422.5</v>
      </c>
      <c r="F174">
        <f t="shared" si="37"/>
        <v>442.5</v>
      </c>
      <c r="G174">
        <v>100</v>
      </c>
      <c r="H174">
        <f t="shared" si="38"/>
        <v>467.5</v>
      </c>
      <c r="I174">
        <f t="shared" si="39"/>
        <v>600</v>
      </c>
      <c r="J174">
        <f t="shared" si="40"/>
        <v>575</v>
      </c>
      <c r="K174">
        <f t="shared" si="41"/>
        <v>100</v>
      </c>
    </row>
    <row r="175" spans="1:11" ht="15">
      <c r="A175" s="1">
        <v>0.00590277777777778</v>
      </c>
      <c r="B175">
        <v>22.5</v>
      </c>
      <c r="C175" s="19">
        <f t="shared" si="43"/>
        <v>430</v>
      </c>
      <c r="D175" s="19">
        <f t="shared" si="43"/>
        <v>30</v>
      </c>
      <c r="E175">
        <f t="shared" si="44"/>
        <v>426.25</v>
      </c>
      <c r="F175">
        <f t="shared" si="37"/>
        <v>448.75</v>
      </c>
      <c r="G175">
        <v>100</v>
      </c>
      <c r="H175">
        <f t="shared" si="38"/>
        <v>473.75</v>
      </c>
      <c r="I175">
        <f t="shared" si="39"/>
        <v>600</v>
      </c>
      <c r="J175">
        <f t="shared" si="40"/>
        <v>575</v>
      </c>
      <c r="K175">
        <f t="shared" si="41"/>
        <v>100</v>
      </c>
    </row>
    <row r="176" spans="1:11" ht="15">
      <c r="A176" s="1">
        <v>0.00625</v>
      </c>
      <c r="B176">
        <v>25</v>
      </c>
      <c r="C176" s="19">
        <f t="shared" si="43"/>
        <v>430</v>
      </c>
      <c r="D176" s="19">
        <f t="shared" si="43"/>
        <v>30</v>
      </c>
      <c r="E176">
        <f t="shared" si="44"/>
        <v>430</v>
      </c>
      <c r="F176">
        <f t="shared" si="37"/>
        <v>455</v>
      </c>
      <c r="G176">
        <v>100</v>
      </c>
      <c r="H176">
        <f t="shared" si="38"/>
        <v>480</v>
      </c>
      <c r="I176">
        <f t="shared" si="39"/>
        <v>600</v>
      </c>
      <c r="J176">
        <f t="shared" si="40"/>
        <v>575</v>
      </c>
      <c r="K176">
        <f t="shared" si="41"/>
        <v>100</v>
      </c>
    </row>
    <row r="177" spans="1:11" ht="15">
      <c r="A177" s="1">
        <v>0.00659722222222222</v>
      </c>
      <c r="B177">
        <v>25</v>
      </c>
      <c r="C177" s="19">
        <f t="shared" si="43"/>
        <v>430</v>
      </c>
      <c r="D177" s="19">
        <f t="shared" si="43"/>
        <v>30</v>
      </c>
      <c r="E177">
        <f>E176</f>
        <v>430</v>
      </c>
      <c r="F177">
        <f t="shared" si="37"/>
        <v>455</v>
      </c>
      <c r="G177">
        <v>100</v>
      </c>
      <c r="H177">
        <f t="shared" si="38"/>
        <v>480</v>
      </c>
      <c r="I177">
        <f t="shared" si="39"/>
        <v>600</v>
      </c>
      <c r="J177">
        <f t="shared" si="40"/>
        <v>575</v>
      </c>
      <c r="K177">
        <f t="shared" si="41"/>
        <v>100</v>
      </c>
    </row>
    <row r="178" spans="1:11" ht="15">
      <c r="A178" s="2">
        <v>0.00694444444444444</v>
      </c>
      <c r="B178">
        <v>25</v>
      </c>
      <c r="C178" s="19">
        <f>MIN(F178+B$155*5,H178)</f>
        <v>480</v>
      </c>
      <c r="D178" s="18">
        <f>C178-C177</f>
        <v>50</v>
      </c>
      <c r="E178">
        <f>E177</f>
        <v>430</v>
      </c>
      <c r="F178">
        <f t="shared" si="37"/>
        <v>455</v>
      </c>
      <c r="G178">
        <v>100</v>
      </c>
      <c r="H178">
        <f t="shared" si="38"/>
        <v>480</v>
      </c>
      <c r="I178">
        <f t="shared" si="39"/>
        <v>600</v>
      </c>
      <c r="J178">
        <f t="shared" si="40"/>
        <v>575</v>
      </c>
      <c r="K178">
        <f t="shared" si="41"/>
        <v>100</v>
      </c>
    </row>
    <row r="179" spans="1:11" ht="15">
      <c r="A179" s="1">
        <v>0.00729166666666666</v>
      </c>
      <c r="B179">
        <v>22.5</v>
      </c>
      <c r="C179" s="19">
        <f>C178</f>
        <v>480</v>
      </c>
      <c r="D179" s="19">
        <f>D178</f>
        <v>50</v>
      </c>
      <c r="E179">
        <f>E178+D179/8</f>
        <v>436.25</v>
      </c>
      <c r="F179">
        <f t="shared" si="37"/>
        <v>458.75</v>
      </c>
      <c r="G179">
        <v>100</v>
      </c>
      <c r="H179">
        <f t="shared" si="38"/>
        <v>483.75</v>
      </c>
      <c r="I179">
        <f t="shared" si="39"/>
        <v>600</v>
      </c>
      <c r="J179">
        <f t="shared" si="40"/>
        <v>575</v>
      </c>
      <c r="K179">
        <f t="shared" si="41"/>
        <v>100</v>
      </c>
    </row>
    <row r="180" spans="1:11" ht="15">
      <c r="A180" s="1">
        <v>0.00763888888888888</v>
      </c>
      <c r="B180">
        <v>20</v>
      </c>
      <c r="C180" s="19">
        <f aca="true" t="shared" si="45" ref="C180:D187">C179</f>
        <v>480</v>
      </c>
      <c r="D180" s="19">
        <f t="shared" si="45"/>
        <v>50</v>
      </c>
      <c r="E180">
        <f aca="true" t="shared" si="46" ref="E180:E186">E179+D180/8</f>
        <v>442.5</v>
      </c>
      <c r="F180">
        <f t="shared" si="37"/>
        <v>462.5</v>
      </c>
      <c r="G180">
        <v>100</v>
      </c>
      <c r="H180">
        <f t="shared" si="38"/>
        <v>487.5</v>
      </c>
      <c r="I180">
        <f t="shared" si="39"/>
        <v>600</v>
      </c>
      <c r="J180">
        <f t="shared" si="40"/>
        <v>575</v>
      </c>
      <c r="K180">
        <f t="shared" si="41"/>
        <v>100</v>
      </c>
    </row>
    <row r="181" spans="1:11" ht="15">
      <c r="A181" s="1">
        <v>0.0079861111111111</v>
      </c>
      <c r="B181">
        <v>17.5</v>
      </c>
      <c r="C181" s="19">
        <f t="shared" si="45"/>
        <v>480</v>
      </c>
      <c r="D181" s="19">
        <f t="shared" si="45"/>
        <v>50</v>
      </c>
      <c r="E181">
        <f t="shared" si="46"/>
        <v>448.75</v>
      </c>
      <c r="F181">
        <f t="shared" si="37"/>
        <v>466.25</v>
      </c>
      <c r="G181">
        <v>100</v>
      </c>
      <c r="H181">
        <f t="shared" si="38"/>
        <v>491.25</v>
      </c>
      <c r="I181">
        <f t="shared" si="39"/>
        <v>600</v>
      </c>
      <c r="J181">
        <f t="shared" si="40"/>
        <v>575</v>
      </c>
      <c r="K181">
        <f t="shared" si="41"/>
        <v>100</v>
      </c>
    </row>
    <row r="182" spans="1:11" ht="15">
      <c r="A182" s="1">
        <v>0.00833333333333332</v>
      </c>
      <c r="B182">
        <v>15</v>
      </c>
      <c r="C182" s="19">
        <f t="shared" si="45"/>
        <v>480</v>
      </c>
      <c r="D182" s="19">
        <f t="shared" si="45"/>
        <v>50</v>
      </c>
      <c r="E182">
        <f t="shared" si="46"/>
        <v>455</v>
      </c>
      <c r="F182">
        <f t="shared" si="37"/>
        <v>470</v>
      </c>
      <c r="G182">
        <v>100</v>
      </c>
      <c r="H182">
        <f t="shared" si="38"/>
        <v>495</v>
      </c>
      <c r="I182">
        <f t="shared" si="39"/>
        <v>600</v>
      </c>
      <c r="J182">
        <f t="shared" si="40"/>
        <v>575</v>
      </c>
      <c r="K182">
        <f t="shared" si="41"/>
        <v>100</v>
      </c>
    </row>
    <row r="183" spans="1:11" ht="15">
      <c r="A183" s="1">
        <v>0.00868055555555554</v>
      </c>
      <c r="B183">
        <v>12.5</v>
      </c>
      <c r="C183" s="19">
        <f t="shared" si="45"/>
        <v>480</v>
      </c>
      <c r="D183" s="19">
        <f t="shared" si="45"/>
        <v>50</v>
      </c>
      <c r="E183">
        <f t="shared" si="46"/>
        <v>461.25</v>
      </c>
      <c r="F183">
        <f t="shared" si="37"/>
        <v>473.75</v>
      </c>
      <c r="G183">
        <v>100</v>
      </c>
      <c r="H183">
        <f t="shared" si="38"/>
        <v>498.75</v>
      </c>
      <c r="I183">
        <f t="shared" si="39"/>
        <v>600</v>
      </c>
      <c r="J183">
        <f t="shared" si="40"/>
        <v>575</v>
      </c>
      <c r="K183">
        <f t="shared" si="41"/>
        <v>100</v>
      </c>
    </row>
    <row r="184" spans="1:11" ht="15">
      <c r="A184" s="1">
        <v>0.00902777777777776</v>
      </c>
      <c r="B184">
        <v>10</v>
      </c>
      <c r="C184" s="19">
        <f t="shared" si="45"/>
        <v>480</v>
      </c>
      <c r="D184" s="19">
        <f t="shared" si="45"/>
        <v>50</v>
      </c>
      <c r="E184">
        <f t="shared" si="46"/>
        <v>467.5</v>
      </c>
      <c r="F184">
        <f t="shared" si="37"/>
        <v>477.5</v>
      </c>
      <c r="G184">
        <v>100</v>
      </c>
      <c r="H184">
        <f t="shared" si="38"/>
        <v>502.5</v>
      </c>
      <c r="I184">
        <f t="shared" si="39"/>
        <v>600</v>
      </c>
      <c r="J184">
        <f t="shared" si="40"/>
        <v>575</v>
      </c>
      <c r="K184">
        <f t="shared" si="41"/>
        <v>100</v>
      </c>
    </row>
    <row r="185" spans="1:11" ht="15">
      <c r="A185" s="1">
        <v>0.00937499999999998</v>
      </c>
      <c r="B185">
        <v>7.5</v>
      </c>
      <c r="C185" s="19">
        <f t="shared" si="45"/>
        <v>480</v>
      </c>
      <c r="D185" s="19">
        <f t="shared" si="45"/>
        <v>50</v>
      </c>
      <c r="E185">
        <f t="shared" si="46"/>
        <v>473.75</v>
      </c>
      <c r="F185">
        <f t="shared" si="37"/>
        <v>481.25</v>
      </c>
      <c r="G185">
        <v>100</v>
      </c>
      <c r="H185">
        <f t="shared" si="38"/>
        <v>506.25</v>
      </c>
      <c r="I185">
        <f t="shared" si="39"/>
        <v>600</v>
      </c>
      <c r="J185">
        <f t="shared" si="40"/>
        <v>575</v>
      </c>
      <c r="K185">
        <f t="shared" si="41"/>
        <v>100</v>
      </c>
    </row>
    <row r="186" spans="1:11" ht="15">
      <c r="A186" s="1">
        <v>0.0097222222222222</v>
      </c>
      <c r="B186">
        <v>5</v>
      </c>
      <c r="C186" s="19">
        <f t="shared" si="45"/>
        <v>480</v>
      </c>
      <c r="D186" s="19">
        <f t="shared" si="45"/>
        <v>50</v>
      </c>
      <c r="E186">
        <f t="shared" si="46"/>
        <v>480</v>
      </c>
      <c r="F186">
        <f t="shared" si="37"/>
        <v>485</v>
      </c>
      <c r="G186">
        <v>100</v>
      </c>
      <c r="H186">
        <f t="shared" si="38"/>
        <v>510</v>
      </c>
      <c r="I186">
        <f t="shared" si="39"/>
        <v>600</v>
      </c>
      <c r="J186">
        <f t="shared" si="40"/>
        <v>575</v>
      </c>
      <c r="K186">
        <f t="shared" si="41"/>
        <v>100</v>
      </c>
    </row>
    <row r="187" spans="1:11" ht="15">
      <c r="A187" s="1">
        <v>0.0100694444444444</v>
      </c>
      <c r="B187">
        <v>2.5</v>
      </c>
      <c r="C187" s="19">
        <f t="shared" si="45"/>
        <v>480</v>
      </c>
      <c r="D187" s="19">
        <f t="shared" si="45"/>
        <v>50</v>
      </c>
      <c r="E187">
        <f>E186</f>
        <v>480</v>
      </c>
      <c r="F187">
        <f t="shared" si="37"/>
        <v>482.5</v>
      </c>
      <c r="G187">
        <v>100</v>
      </c>
      <c r="H187">
        <f t="shared" si="38"/>
        <v>507.5</v>
      </c>
      <c r="I187">
        <f t="shared" si="39"/>
        <v>600</v>
      </c>
      <c r="J187">
        <f t="shared" si="40"/>
        <v>575</v>
      </c>
      <c r="K187">
        <f t="shared" si="41"/>
        <v>100</v>
      </c>
    </row>
    <row r="188" spans="1:11" ht="15">
      <c r="A188" s="2">
        <v>0.0104166666666666</v>
      </c>
      <c r="B188">
        <v>0</v>
      </c>
      <c r="C188" s="19">
        <f>MIN(F188+B$155*5,H188)</f>
        <v>505</v>
      </c>
      <c r="D188" s="18">
        <f>C188-C187</f>
        <v>25</v>
      </c>
      <c r="E188">
        <f>E187</f>
        <v>480</v>
      </c>
      <c r="F188">
        <f t="shared" si="37"/>
        <v>480</v>
      </c>
      <c r="G188">
        <v>100</v>
      </c>
      <c r="H188">
        <f t="shared" si="38"/>
        <v>505</v>
      </c>
      <c r="I188">
        <f t="shared" si="39"/>
        <v>600</v>
      </c>
      <c r="J188">
        <f t="shared" si="40"/>
        <v>575</v>
      </c>
      <c r="K188">
        <f t="shared" si="41"/>
        <v>100</v>
      </c>
    </row>
    <row r="189" spans="1:11" ht="15">
      <c r="A189" s="1">
        <v>0.0107638888888888</v>
      </c>
      <c r="B189">
        <v>0</v>
      </c>
      <c r="C189" s="19">
        <f>C188</f>
        <v>505</v>
      </c>
      <c r="D189" s="19">
        <f>D188</f>
        <v>25</v>
      </c>
      <c r="E189">
        <f>E188+D189/8</f>
        <v>483.125</v>
      </c>
      <c r="F189">
        <f t="shared" si="37"/>
        <v>483.125</v>
      </c>
      <c r="G189">
        <v>100</v>
      </c>
      <c r="H189">
        <f t="shared" si="38"/>
        <v>508.125</v>
      </c>
      <c r="I189">
        <f t="shared" si="39"/>
        <v>600</v>
      </c>
      <c r="J189">
        <f t="shared" si="40"/>
        <v>575</v>
      </c>
      <c r="K189">
        <f t="shared" si="41"/>
        <v>100</v>
      </c>
    </row>
    <row r="190" spans="1:11" ht="15">
      <c r="A190" s="1">
        <v>0.011111111111111</v>
      </c>
      <c r="B190">
        <v>0</v>
      </c>
      <c r="C190" s="19">
        <f aca="true" t="shared" si="47" ref="C190:D197">C189</f>
        <v>505</v>
      </c>
      <c r="D190" s="19">
        <f t="shared" si="47"/>
        <v>25</v>
      </c>
      <c r="E190">
        <f aca="true" t="shared" si="48" ref="E190:E196">E189+D190/8</f>
        <v>486.25</v>
      </c>
      <c r="F190">
        <f t="shared" si="37"/>
        <v>486.25</v>
      </c>
      <c r="G190">
        <v>100</v>
      </c>
      <c r="H190">
        <f t="shared" si="38"/>
        <v>511.25</v>
      </c>
      <c r="I190">
        <f t="shared" si="39"/>
        <v>600</v>
      </c>
      <c r="J190">
        <f t="shared" si="40"/>
        <v>575</v>
      </c>
      <c r="K190">
        <f t="shared" si="41"/>
        <v>100</v>
      </c>
    </row>
    <row r="191" spans="1:11" ht="15">
      <c r="A191" s="1">
        <v>0.0114583333333332</v>
      </c>
      <c r="B191">
        <v>0</v>
      </c>
      <c r="C191" s="19">
        <f t="shared" si="47"/>
        <v>505</v>
      </c>
      <c r="D191" s="19">
        <f t="shared" si="47"/>
        <v>25</v>
      </c>
      <c r="E191">
        <f t="shared" si="48"/>
        <v>489.375</v>
      </c>
      <c r="F191">
        <f t="shared" si="37"/>
        <v>489.375</v>
      </c>
      <c r="G191">
        <v>100</v>
      </c>
      <c r="H191">
        <f t="shared" si="38"/>
        <v>514.375</v>
      </c>
      <c r="I191">
        <f t="shared" si="39"/>
        <v>600</v>
      </c>
      <c r="J191">
        <f t="shared" si="40"/>
        <v>575</v>
      </c>
      <c r="K191">
        <f t="shared" si="41"/>
        <v>100</v>
      </c>
    </row>
    <row r="192" spans="1:11" ht="15">
      <c r="A192" s="1">
        <v>0.0118055555555554</v>
      </c>
      <c r="B192">
        <v>0</v>
      </c>
      <c r="C192" s="19">
        <f t="shared" si="47"/>
        <v>505</v>
      </c>
      <c r="D192" s="19">
        <f t="shared" si="47"/>
        <v>25</v>
      </c>
      <c r="E192">
        <f t="shared" si="48"/>
        <v>492.5</v>
      </c>
      <c r="F192">
        <f t="shared" si="37"/>
        <v>492.5</v>
      </c>
      <c r="G192">
        <v>100</v>
      </c>
      <c r="H192">
        <f t="shared" si="38"/>
        <v>517.5</v>
      </c>
      <c r="I192">
        <f t="shared" si="39"/>
        <v>600</v>
      </c>
      <c r="J192">
        <f t="shared" si="40"/>
        <v>575</v>
      </c>
      <c r="K192">
        <f t="shared" si="41"/>
        <v>100</v>
      </c>
    </row>
    <row r="193" spans="1:11" ht="15">
      <c r="A193" s="1">
        <v>0.0121527777777776</v>
      </c>
      <c r="B193">
        <v>0</v>
      </c>
      <c r="C193" s="19">
        <f t="shared" si="47"/>
        <v>505</v>
      </c>
      <c r="D193" s="19">
        <f t="shared" si="47"/>
        <v>25</v>
      </c>
      <c r="E193">
        <f t="shared" si="48"/>
        <v>495.625</v>
      </c>
      <c r="F193">
        <f t="shared" si="37"/>
        <v>495.625</v>
      </c>
      <c r="G193">
        <v>100</v>
      </c>
      <c r="H193">
        <f t="shared" si="38"/>
        <v>520.625</v>
      </c>
      <c r="I193">
        <f t="shared" si="39"/>
        <v>600</v>
      </c>
      <c r="J193">
        <f t="shared" si="40"/>
        <v>575</v>
      </c>
      <c r="K193">
        <f t="shared" si="41"/>
        <v>100</v>
      </c>
    </row>
    <row r="194" spans="1:11" ht="15">
      <c r="A194" s="1">
        <v>0.0124999999999998</v>
      </c>
      <c r="B194">
        <v>0</v>
      </c>
      <c r="C194" s="19">
        <f t="shared" si="47"/>
        <v>505</v>
      </c>
      <c r="D194" s="19">
        <f t="shared" si="47"/>
        <v>25</v>
      </c>
      <c r="E194">
        <f t="shared" si="48"/>
        <v>498.75</v>
      </c>
      <c r="F194">
        <f t="shared" si="37"/>
        <v>498.75</v>
      </c>
      <c r="G194">
        <v>100</v>
      </c>
      <c r="H194">
        <f t="shared" si="38"/>
        <v>523.75</v>
      </c>
      <c r="I194">
        <f t="shared" si="39"/>
        <v>600</v>
      </c>
      <c r="J194">
        <f t="shared" si="40"/>
        <v>575</v>
      </c>
      <c r="K194">
        <f t="shared" si="41"/>
        <v>100</v>
      </c>
    </row>
    <row r="195" spans="1:11" ht="15">
      <c r="A195" s="1">
        <v>0.012847222222222</v>
      </c>
      <c r="B195">
        <v>0</v>
      </c>
      <c r="C195" s="19">
        <f t="shared" si="47"/>
        <v>505</v>
      </c>
      <c r="D195" s="19">
        <f t="shared" si="47"/>
        <v>25</v>
      </c>
      <c r="E195">
        <f t="shared" si="48"/>
        <v>501.875</v>
      </c>
      <c r="F195">
        <f t="shared" si="37"/>
        <v>501.875</v>
      </c>
      <c r="G195">
        <v>100</v>
      </c>
      <c r="H195">
        <f t="shared" si="38"/>
        <v>526.875</v>
      </c>
      <c r="I195">
        <f t="shared" si="39"/>
        <v>600</v>
      </c>
      <c r="J195">
        <f t="shared" si="40"/>
        <v>575</v>
      </c>
      <c r="K195">
        <f t="shared" si="41"/>
        <v>100</v>
      </c>
    </row>
    <row r="196" spans="1:11" ht="15">
      <c r="A196" s="1">
        <v>0.0131944444444442</v>
      </c>
      <c r="B196">
        <v>0</v>
      </c>
      <c r="C196" s="19">
        <f t="shared" si="47"/>
        <v>505</v>
      </c>
      <c r="D196" s="19">
        <f t="shared" si="47"/>
        <v>25</v>
      </c>
      <c r="E196">
        <f t="shared" si="48"/>
        <v>505</v>
      </c>
      <c r="F196">
        <f t="shared" si="37"/>
        <v>505</v>
      </c>
      <c r="G196">
        <v>100</v>
      </c>
      <c r="H196">
        <f t="shared" si="38"/>
        <v>530</v>
      </c>
      <c r="I196">
        <f t="shared" si="39"/>
        <v>600</v>
      </c>
      <c r="J196">
        <f t="shared" si="40"/>
        <v>575</v>
      </c>
      <c r="K196">
        <f t="shared" si="41"/>
        <v>100</v>
      </c>
    </row>
    <row r="197" spans="1:11" ht="15">
      <c r="A197" s="1">
        <v>0.0135416666666664</v>
      </c>
      <c r="B197">
        <v>0</v>
      </c>
      <c r="C197" s="19">
        <f t="shared" si="47"/>
        <v>505</v>
      </c>
      <c r="D197" s="19">
        <f t="shared" si="47"/>
        <v>25</v>
      </c>
      <c r="E197">
        <f>E196</f>
        <v>505</v>
      </c>
      <c r="F197">
        <f t="shared" si="37"/>
        <v>505</v>
      </c>
      <c r="G197">
        <v>100</v>
      </c>
      <c r="H197">
        <f t="shared" si="38"/>
        <v>530</v>
      </c>
      <c r="I197">
        <f t="shared" si="39"/>
        <v>600</v>
      </c>
      <c r="J197">
        <f t="shared" si="40"/>
        <v>575</v>
      </c>
      <c r="K197">
        <f t="shared" si="41"/>
        <v>100</v>
      </c>
    </row>
    <row r="198" spans="1:11" ht="15">
      <c r="A198" s="2">
        <v>0.0138888888888886</v>
      </c>
      <c r="B198">
        <v>0</v>
      </c>
      <c r="C198" s="19">
        <f>MIN(F198+B$155*5,H198)</f>
        <v>530</v>
      </c>
      <c r="E198">
        <f>E197</f>
        <v>505</v>
      </c>
      <c r="F198">
        <f t="shared" si="37"/>
        <v>505</v>
      </c>
      <c r="G198">
        <v>100</v>
      </c>
      <c r="H198">
        <f t="shared" si="38"/>
        <v>530</v>
      </c>
      <c r="I198">
        <f t="shared" si="39"/>
        <v>600</v>
      </c>
      <c r="J198">
        <f t="shared" si="40"/>
        <v>575</v>
      </c>
      <c r="K198">
        <f t="shared" si="41"/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2" width="9.140625" style="23" customWidth="1"/>
    <col min="3" max="3" width="11.57421875" style="23" bestFit="1" customWidth="1"/>
    <col min="4" max="16384" width="9.140625" style="23" customWidth="1"/>
  </cols>
  <sheetData>
    <row r="1" spans="1:4" ht="15">
      <c r="A1" s="22"/>
      <c r="B1" s="22" t="s">
        <v>0</v>
      </c>
      <c r="C1" s="22">
        <v>600</v>
      </c>
      <c r="D1" s="22"/>
    </row>
    <row r="2" spans="1:4" ht="15">
      <c r="A2" s="22"/>
      <c r="B2" s="22" t="s">
        <v>1</v>
      </c>
      <c r="C2" s="22">
        <v>100</v>
      </c>
      <c r="D2" s="22"/>
    </row>
    <row r="3" spans="1:4" ht="15">
      <c r="A3" s="22"/>
      <c r="B3" s="22"/>
      <c r="C3" s="22"/>
      <c r="D3" s="22"/>
    </row>
    <row r="4" spans="1:4" ht="15">
      <c r="A4" s="22"/>
      <c r="B4" s="22"/>
      <c r="C4" s="22"/>
      <c r="D4" s="22"/>
    </row>
    <row r="5" ht="15">
      <c r="D5" s="22"/>
    </row>
    <row r="6" ht="15">
      <c r="D6" s="22"/>
    </row>
    <row r="7" spans="1:4" ht="15">
      <c r="A7" s="24" t="s">
        <v>64</v>
      </c>
      <c r="B7" s="24" t="s">
        <v>65</v>
      </c>
      <c r="D7" s="22"/>
    </row>
    <row r="8" spans="1:3" ht="15">
      <c r="A8" s="24">
        <v>100</v>
      </c>
      <c r="B8" s="24">
        <v>5</v>
      </c>
      <c r="C8" s="22"/>
    </row>
    <row r="9" spans="1:3" ht="15">
      <c r="A9" s="24">
        <v>150</v>
      </c>
      <c r="B9" s="24">
        <v>5</v>
      </c>
      <c r="C9" s="22"/>
    </row>
    <row r="10" spans="1:3" ht="15">
      <c r="A10" s="24">
        <v>150</v>
      </c>
      <c r="B10" s="24">
        <v>10</v>
      </c>
      <c r="C10" s="22"/>
    </row>
    <row r="11" spans="1:6" ht="15">
      <c r="A11" s="24">
        <v>340</v>
      </c>
      <c r="B11" s="24">
        <v>10</v>
      </c>
      <c r="C11" s="22"/>
      <c r="D11" s="22"/>
      <c r="E11" s="22"/>
      <c r="F11" s="22"/>
    </row>
    <row r="12" spans="1:6" ht="15">
      <c r="A12" s="24">
        <v>340</v>
      </c>
      <c r="B12" s="24">
        <v>0</v>
      </c>
      <c r="D12" s="22"/>
      <c r="E12" s="22"/>
      <c r="F12" s="22"/>
    </row>
    <row r="13" spans="1:6" ht="15">
      <c r="A13" s="24">
        <v>350</v>
      </c>
      <c r="B13" s="24">
        <v>0</v>
      </c>
      <c r="E13" s="22"/>
      <c r="F13" s="22"/>
    </row>
    <row r="14" spans="1:16" ht="15">
      <c r="A14" s="24">
        <v>350</v>
      </c>
      <c r="B14" s="24">
        <v>20</v>
      </c>
      <c r="E14" s="22"/>
      <c r="F14" s="22"/>
      <c r="P14" s="23">
        <f>0.7*6</f>
        <v>4.199999999999999</v>
      </c>
    </row>
    <row r="15" spans="1:2" ht="15">
      <c r="A15" s="24">
        <v>500</v>
      </c>
      <c r="B15" s="24">
        <v>20</v>
      </c>
    </row>
    <row r="16" spans="1:2" ht="15">
      <c r="A16" s="24">
        <v>500</v>
      </c>
      <c r="B16" s="24">
        <v>10</v>
      </c>
    </row>
    <row r="17" spans="1:2" ht="15">
      <c r="A17" s="24">
        <v>550</v>
      </c>
      <c r="B17" s="24">
        <v>10</v>
      </c>
    </row>
    <row r="18" spans="1:2" ht="15">
      <c r="A18" s="24">
        <v>550</v>
      </c>
      <c r="B18" s="24">
        <v>5</v>
      </c>
    </row>
    <row r="19" spans="1:2" ht="15">
      <c r="A19" s="24">
        <v>600</v>
      </c>
      <c r="B19" s="24">
        <v>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Energy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dmaggio</dc:creator>
  <cp:keywords/>
  <dc:description/>
  <cp:lastModifiedBy>Kelly Landry</cp:lastModifiedBy>
  <dcterms:created xsi:type="dcterms:W3CDTF">2010-11-05T17:37:38Z</dcterms:created>
  <dcterms:modified xsi:type="dcterms:W3CDTF">2010-11-09T21:46:18Z</dcterms:modified>
  <cp:category/>
  <cp:version/>
  <cp:contentType/>
  <cp:contentStatus/>
</cp:coreProperties>
</file>