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<sst xmlns="http://schemas.openxmlformats.org/spreadsheetml/2006/main" count="6867" uniqueCount="1769">
  <si>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</si>
  <si>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</si>
  <si>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</si>
  <si>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</si>
  <si>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</si>
  <si>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</si>
  <si>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</si>
  <si>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</si>
  <si>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</si>
  <si>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</si>
  <si>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</si>
  <si>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</si>
  <si>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</si>
  <si>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</si>
  <si>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</si>
  <si>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</si>
  <si>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</si>
  <si>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</si>
  <si>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</si>
  <si>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</si>
  <si>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</si>
  <si>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</si>
  <si>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</si>
  <si>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</si>
  <si>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</si>
  <si>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</si>
  <si>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</si>
  <si>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</si>
  <si>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</si>
  <si>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</si>
  <si>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</si>
  <si>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</si>
  <si>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</si>
  <si>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</si>
  <si>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</si>
  <si>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</si>
  <si>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</si>
  <si>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</si>
  <si>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</si>
  <si>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</si>
  <si>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</si>
  <si>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</si>
  <si>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</si>
  <si>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</si>
  <si>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</si>
  <si>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</si>
  <si>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</si>
  <si>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</si>
  <si>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</si>
  <si>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</si>
  <si>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</si>
  <si>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</si>
  <si>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</si>
  <si>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</si>
  <si>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</si>
  <si>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</si>
  <si>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</si>
  <si>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</si>
  <si>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</si>
  <si>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</si>
  <si>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</si>
  <si>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</si>
  <si>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</si>
  <si>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</si>
  <si>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</si>
  <si>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</si>
  <si>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</si>
  <si>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</si>
  <si>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</si>
  <si>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</si>
  <si>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</si>
  <si>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</si>
  <si>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</si>
  <si>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</si>
  <si>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</si>
  <si>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</si>
  <si>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</si>
  <si>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</si>
  <si>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</si>
  <si>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</si>
  <si>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</si>
  <si>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</si>
  <si>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</si>
  <si>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</si>
  <si>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</si>
  <si>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</si>
  <si>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</si>
  <si>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</si>
  <si>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</si>
  <si>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</si>
  <si>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</si>
  <si>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</si>
  <si>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</si>
  <si>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</si>
  <si>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</si>
  <si>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</si>
  <si>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</si>
  <si>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</si>
  <si>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</si>
  <si>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</si>
  <si>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</si>
  <si>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</si>
  <si>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</si>
  <si>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</si>
  <si>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</si>
  <si>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</si>
  <si>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</si>
  <si>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</si>
  <si>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</si>
  <si>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</si>
  <si>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</si>
  <si>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</si>
  <si>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</si>
  <si>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</si>
  <si>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</si>
  <si>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</si>
  <si>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</si>
  <si>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</si>
  <si>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</si>
  <si>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</si>
  <si>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</si>
  <si>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</si>
  <si>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</si>
  <si>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</si>
  <si>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</si>
  <si>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</si>
  <si>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</si>
  <si>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</si>
  <si>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</si>
  <si>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</si>
  <si>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</si>
  <si>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</si>
  <si>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</si>
  <si>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</si>
  <si>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</si>
  <si>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</si>
  <si>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</si>
  <si>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</si>
  <si>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</si>
  <si>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</si>
  <si>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</si>
  <si>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</si>
  <si>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</si>
  <si>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</si>
  <si>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</si>
  <si>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</si>
  <si>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</si>
  <si>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</si>
  <si>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</si>
  <si>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</si>
  <si>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</si>
  <si>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</si>
  <si>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</si>
  <si>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</si>
  <si>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</si>
  <si>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</si>
  <si>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</si>
  <si>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</si>
  <si>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</si>
  <si>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</si>
  <si>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</si>
  <si>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</si>
  <si>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</si>
  <si>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</si>
  <si>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</si>
  <si>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</si>
  <si>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</si>
  <si>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</si>
  <si>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</si>
  <si>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</si>
  <si>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</si>
  <si>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</si>
  <si>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</si>
  <si>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</si>
  <si>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</si>
  <si>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</si>
  <si>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</si>
  <si>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</si>
  <si>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</si>
  <si>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</si>
  <si>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</si>
  <si>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</si>
  <si>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</si>
  <si>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</si>
  <si>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</si>
  <si>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</si>
  <si>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</si>
  <si>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</si>
  <si>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</si>
  <si>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</si>
  <si>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</si>
  <si>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</si>
  <si>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</si>
  <si>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</si>
  <si>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</si>
  <si>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</si>
  <si>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</si>
  <si>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</si>
  <si>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</si>
  <si>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</si>
  <si>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</si>
  <si>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</si>
  <si>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</si>
  <si>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</si>
  <si>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</si>
  <si>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</si>
  <si>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</si>
  <si>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</si>
  <si>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</si>
  <si>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</si>
  <si>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</si>
  <si>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</si>
  <si>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</si>
  <si>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</si>
  <si>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</si>
  <si>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</si>
  <si>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</si>
  <si>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</si>
  <si>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</si>
  <si>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</si>
  <si>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</si>
  <si>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</si>
  <si>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</si>
  <si>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</si>
  <si>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</si>
  <si>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</si>
  <si>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</si>
  <si>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</si>
  <si>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</si>
  <si>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</si>
  <si>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</si>
  <si>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</si>
  <si>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</si>
  <si>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</si>
  <si>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</si>
  <si>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</si>
  <si>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</si>
  <si>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</si>
  <si>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</si>
  <si>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</si>
  <si>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</si>
  <si>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</si>
  <si>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</si>
  <si>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</si>
  <si>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</si>
  <si>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</si>
  <si>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</si>
  <si>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</si>
  <si>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</si>
  <si>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</si>
  <si>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</si>
  <si>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</si>
  <si>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</si>
  <si>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</si>
  <si>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</si>
  <si>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</si>
  <si>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</si>
  <si>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</si>
  <si>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</si>
  <si>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</si>
  <si>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</si>
  <si>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</si>
  <si>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</si>
  <si>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</si>
  <si>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</si>
  <si>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</si>
  <si>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</si>
  <si>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</si>
  <si>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</si>
  <si>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</si>
  <si>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</si>
  <si>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</si>
  <si>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</si>
  <si>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</si>
  <si>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</si>
  <si>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</si>
  <si>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</si>
  <si>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</si>
  <si>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</si>
  <si>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</si>
  <si>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</si>
  <si>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</si>
  <si>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</si>
  <si>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</si>
  <si>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</si>
  <si>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</si>
  <si>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</si>
  <si>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</si>
  <si>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</si>
  <si>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</si>
  <si>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</si>
  <si>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</si>
  <si>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</si>
  <si>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</si>
  <si>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</si>
  <si>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</si>
  <si>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</si>
  <si>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</si>
  <si>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</si>
  <si>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</si>
  <si>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</si>
  <si>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</si>
  <si>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</si>
  <si>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</si>
  <si>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</si>
  <si>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</si>
  <si>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</si>
  <si>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</si>
  <si>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</si>
  <si>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</si>
  <si>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</si>
  <si>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</si>
  <si>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</si>
  <si>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</si>
  <si>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</si>
  <si>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</si>
  <si>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</si>
  <si>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</si>
  <si>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</si>
  <si>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</si>
  <si>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</si>
  <si>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</si>
  <si>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</si>
  <si>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</si>
  <si>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</si>
  <si>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</si>
  <si>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</si>
  <si>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</si>
  <si>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</si>
  <si>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</si>
  <si>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</si>
  <si>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</si>
  <si>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</si>
  <si>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</si>
  <si>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</si>
  <si>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</si>
  <si>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</si>
  <si>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</si>
  <si>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</si>
  <si>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</si>
  <si>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</si>
  <si>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</si>
  <si>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</si>
  <si>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</si>
  <si>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</si>
  <si>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</si>
  <si>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</si>
  <si>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</si>
  <si>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</si>
  <si>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</si>
  <si>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</si>
  <si>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</si>
  <si>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</si>
  <si>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</si>
  <si>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</si>
  <si>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</si>
  <si>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</si>
  <si>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</si>
  <si>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</si>
  <si>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</si>
  <si>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</si>
  <si>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</si>
  <si>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</si>
  <si>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</si>
  <si>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</si>
  <si>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</si>
  <si>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</si>
  <si>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</si>
  <si>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</si>
  <si>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</si>
  <si>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</si>
  <si>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</si>
  <si>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</si>
  <si>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</si>
  <si>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</si>
  <si>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</si>
  <si>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</si>
  <si>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</si>
  <si>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</si>
  <si>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</si>
  <si>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</si>
  <si>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</si>
  <si>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</si>
  <si>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</si>
  <si>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</si>
  <si>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</si>
  <si>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</si>
  <si>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</si>
  <si>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</si>
  <si>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</si>
  <si>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</si>
  <si>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</si>
  <si>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</si>
  <si>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</si>
  <si>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</si>
  <si>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</si>
  <si>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</si>
  <si>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</si>
  <si>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</si>
  <si>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</si>
  <si>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</si>
  <si>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</si>
  <si>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</si>
  <si>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</si>
  <si>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</si>
  <si>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</si>
  <si>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</si>
  <si>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</si>
  <si>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</si>
  <si>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</si>
  <si>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</si>
  <si>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</si>
  <si>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</si>
  <si>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</si>
  <si>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</si>
  <si>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</si>
  <si>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</si>
  <si>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</si>
  <si>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</si>
  <si>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</si>
  <si>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</si>
  <si>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</si>
  <si>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</si>
  <si>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</si>
  <si>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</si>
  <si>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</si>
  <si>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</si>
  <si>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</si>
  <si>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</si>
  <si>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</si>
  <si>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</si>
  <si>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</si>
  <si>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</si>
  <si>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</si>
  <si>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</si>
  <si>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</si>
  <si>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</si>
  <si>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</si>
  <si>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</si>
  <si>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</si>
  <si>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</si>
  <si>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</si>
  <si>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</si>
  <si>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</si>
  <si>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</si>
  <si>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</si>
  <si>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</si>
  <si>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</si>
  <si>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</si>
  <si>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</si>
  <si>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</si>
  <si>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</si>
  <si>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</si>
  <si>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</si>
  <si>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</si>
  <si>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</si>
  <si>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</si>
  <si>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</si>
  <si>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</si>
  <si>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</si>
  <si>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</si>
  <si>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</si>
  <si>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</si>
  <si>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</si>
  <si>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</si>
  <si>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</si>
  <si>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</si>
  <si>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</si>
  <si>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</si>
  <si>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</si>
  <si>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</si>
  <si>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</si>
  <si>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</si>
  <si>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</si>
  <si>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</si>
  <si>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</si>
  <si>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</si>
  <si>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</si>
  <si>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</si>
  <si>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</si>
  <si>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</si>
  <si>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</si>
  <si>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</si>
  <si>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</si>
  <si>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</si>
  <si>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</si>
  <si>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</si>
  <si>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</si>
  <si>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</si>
  <si>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</si>
  <si>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</si>
  <si>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</si>
  <si>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</si>
  <si>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</si>
  <si>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</si>
  <si>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</si>
  <si>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</si>
  <si>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</si>
  <si>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</si>
  <si>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</si>
  <si>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</si>
  <si>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</si>
  <si>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</si>
  <si>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</si>
  <si>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</si>
  <si>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</si>
  <si>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</si>
  <si>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</si>
  <si>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</si>
  <si>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</si>
  <si>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</si>
  <si>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</si>
  <si>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</si>
  <si>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</si>
  <si>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</si>
  <si>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</si>
  <si>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</si>
  <si>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</si>
  <si>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</si>
  <si>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</si>
  <si>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</si>
  <si>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</si>
  <si>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</si>
  <si>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</si>
  <si>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</si>
  <si>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</si>
  <si>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</si>
  <si>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</si>
  <si>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</si>
  <si>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</si>
  <si>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</si>
  <si>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</si>
  <si>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</si>
  <si>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</si>
  <si>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</si>
  <si>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</si>
  <si>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</si>
  <si>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</si>
  <si>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</si>
  <si>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</si>
  <si>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</si>
  <si>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</si>
  <si>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</si>
  <si>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</si>
  <si>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</si>
  <si>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</si>
  <si>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</si>
  <si>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</si>
  <si>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</si>
  <si>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</si>
  <si>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</si>
  <si>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</si>
  <si>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</si>
  <si>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</si>
  <si>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</si>
  <si>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</si>
  <si>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</si>
  <si>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</si>
  <si>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</si>
  <si>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</si>
  <si>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</si>
  <si>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</si>
  <si>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</si>
  <si>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</si>
  <si>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</si>
  <si>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</si>
  <si>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</si>
  <si>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</si>
  <si>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</si>
  <si>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</si>
  <si>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</si>
  <si>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</si>
  <si>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</si>
  <si>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</si>
  <si>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</si>
  <si>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</si>
  <si>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</si>
  <si>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</si>
  <si>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</si>
  <si>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</si>
  <si>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</si>
  <si>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</si>
  <si>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</si>
  <si>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</si>
  <si>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</si>
  <si>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</si>
  <si>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</si>
  <si>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</si>
  <si>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</si>
  <si>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</si>
  <si>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</si>
  <si>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</si>
  <si>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</si>
  <si>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</si>
  <si>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</si>
  <si>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</si>
  <si>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</si>
  <si>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</si>
  <si>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</si>
  <si>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</si>
  <si>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</si>
  <si>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</si>
  <si>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</si>
  <si>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</si>
  <si>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</si>
  <si>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</si>
  <si>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</si>
  <si>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</si>
  <si>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</si>
  <si>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</si>
  <si>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</si>
  <si>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</si>
  <si>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</si>
  <si>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</si>
  <si>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</si>
  <si>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</si>
  <si>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</si>
  <si>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</si>
  <si>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</si>
  <si>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</si>
  <si>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</si>
  <si>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</si>
  <si>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</si>
  <si>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</si>
  <si>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</si>
  <si>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</si>
  <si>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</si>
  <si>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</si>
  <si>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</si>
  <si>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</si>
  <si>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</si>
  <si>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</si>
  <si>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</si>
  <si>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</si>
  <si>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</si>
  <si>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</si>
  <si>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</si>
  <si>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</si>
  <si>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</si>
  <si>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</si>
  <si>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</si>
  <si>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</si>
  <si>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</si>
  <si>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</si>
  <si>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</si>
  <si>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</si>
  <si>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</si>
  <si>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</si>
  <si>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</si>
  <si>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</si>
  <si>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</si>
  <si>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</si>
  <si>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</si>
  <si>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</si>
  <si>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</si>
  <si>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</si>
  <si>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</si>
  <si>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</si>
  <si>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</si>
  <si>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</si>
  <si>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</si>
  <si>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</si>
  <si>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</si>
  <si>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</si>
  <si>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</si>
  <si>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</si>
  <si>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</si>
  <si>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</si>
  <si>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</si>
  <si>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</si>
  <si>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</si>
  <si>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</si>
  <si>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</si>
  <si>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</si>
  <si>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</si>
  <si>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</si>
  <si>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</si>
  <si>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</si>
  <si>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</si>
  <si>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</si>
  <si>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</si>
  <si>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</si>
  <si>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</si>
  <si>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</si>
  <si>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</si>
  <si>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</si>
  <si>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</si>
  <si>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</si>
  <si>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</si>
  <si>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</si>
  <si>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</si>
  <si>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</si>
  <si>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</si>
  <si>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</si>
  <si>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</si>
  <si>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</si>
  <si>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</si>
  <si>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</si>
  <si>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</si>
  <si>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</si>
  <si>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</si>
  <si>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</si>
  <si>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</si>
  <si>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</si>
  <si>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</si>
  <si>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</si>
  <si>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</si>
  <si>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</si>
  <si>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</si>
  <si>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</si>
  <si>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</si>
  <si>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</si>
  <si>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</si>
  <si>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</si>
  <si>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</si>
  <si>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</si>
  <si>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</si>
  <si>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</si>
  <si>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</si>
  <si>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</si>
  <si>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</si>
  <si>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</si>
  <si>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</si>
  <si>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</si>
  <si>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</si>
  <si>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</si>
  <si>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</si>
  <si>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</si>
  <si>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</si>
  <si>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</si>
  <si>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</si>
  <si>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</si>
  <si>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</si>
  <si>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</si>
  <si>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</si>
  <si>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</si>
  <si>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</si>
  <si>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</si>
  <si>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</si>
  <si>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</si>
  <si>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</si>
  <si>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</si>
  <si>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</si>
  <si>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</si>
  <si>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</si>
  <si>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</si>
  <si>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</si>
  <si>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</si>
  <si>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</si>
  <si>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</si>
  <si>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</si>
  <si>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</si>
  <si>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</si>
  <si>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</si>
  <si>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</si>
  <si>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</si>
  <si>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</si>
  <si>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</si>
  <si>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</si>
  <si>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</si>
  <si>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</si>
  <si>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</si>
  <si>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</si>
  <si>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</si>
  <si>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</si>
  <si>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</si>
  <si>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</si>
  <si>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</si>
  <si>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</si>
  <si>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</si>
  <si>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</si>
  <si>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</si>
  <si>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</si>
  <si>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</si>
  <si>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</si>
  <si>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</si>
  <si>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</si>
  <si>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</si>
  <si>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</si>
  <si>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</si>
  <si>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</si>
  <si>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</si>
  <si>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</si>
  <si>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</si>
  <si>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</si>
  <si>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</si>
  <si>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</si>
  <si>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</si>
  <si>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</si>
  <si>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</si>
  <si>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</si>
  <si>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</si>
  <si>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</si>
  <si>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</si>
  <si>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</si>
  <si>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</si>
  <si>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</si>
  <si>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</si>
  <si>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</si>
  <si>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</si>
  <si>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</si>
  <si>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</si>
  <si>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</si>
  <si>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</si>
  <si>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</si>
  <si>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</si>
  <si>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</si>
  <si>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</si>
  <si>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</si>
  <si>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</si>
  <si>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</si>
  <si>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</si>
  <si>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</si>
  <si>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</si>
  <si>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</si>
  <si>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</si>
  <si>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</si>
  <si>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</si>
  <si>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</si>
  <si>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</si>
  <si>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</si>
  <si>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</si>
  <si>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</si>
  <si>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</si>
  <si>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</si>
  <si>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</si>
  <si>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</si>
  <si>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</si>
  <si>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</si>
  <si>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</si>
  <si>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</si>
  <si>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</si>
  <si>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</si>
  <si>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</si>
  <si>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</si>
  <si>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</si>
  <si>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</si>
  <si>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</si>
  <si>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</si>
  <si>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</si>
  <si>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</si>
  <si>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</si>
  <si>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</si>
  <si>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</si>
  <si>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</si>
  <si>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</si>
  <si>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</si>
  <si>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</si>
  <si>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</si>
  <si>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</si>
  <si>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</si>
  <si>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</si>
  <si>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</si>
  <si>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</si>
  <si>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</si>
  <si>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</si>
  <si>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</si>
  <si>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</si>
  <si>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</si>
  <si>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</si>
  <si>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</si>
  <si>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</si>
  <si>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</si>
  <si>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</si>
  <si>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</si>
  <si>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</si>
  <si>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</si>
  <si>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</si>
  <si>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</si>
  <si>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</si>
  <si>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</si>
  <si>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</si>
  <si>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</si>
  <si>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</si>
  <si>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</si>
  <si>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</si>
  <si>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</si>
  <si>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</si>
  <si>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</si>
  <si>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</si>
  <si>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</si>
  <si>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</si>
  <si>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</si>
  <si>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</si>
  <si>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</si>
  <si>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</si>
  <si>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</si>
  <si>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</si>
  <si>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</si>
  <si>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</si>
  <si>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</si>
  <si>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</si>
  <si>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</si>
  <si>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</si>
  <si>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</si>
  <si>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</si>
  <si>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</si>
  <si>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</si>
  <si>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</si>
  <si>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</si>
  <si>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</si>
  <si>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</si>
  <si>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</si>
  <si>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</si>
  <si>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</si>
  <si>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</si>
  <si>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</si>
  <si>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</si>
  <si>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</si>
  <si>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</si>
  <si>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</si>
  <si>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</si>
  <si>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</si>
  <si>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</si>
  <si>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</si>
  <si>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</si>
  <si>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</si>
  <si>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</si>
  <si>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</si>
  <si>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</si>
  <si>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</si>
  <si>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</si>
  <si>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</si>
  <si>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</si>
  <si>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</si>
  <si>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</si>
  <si>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</si>
  <si>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</si>
  <si>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</si>
  <si>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</si>
  <si>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</si>
  <si>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</si>
  <si>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</si>
  <si>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</si>
  <si>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</si>
  <si>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</si>
  <si>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</si>
  <si>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</si>
  <si>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</si>
  <si>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</si>
  <si>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</si>
  <si>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</si>
  <si>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</si>
  <si>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</si>
  <si>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</si>
  <si>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</si>
  <si>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</si>
  <si>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</si>
  <si>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</si>
  <si>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</si>
  <si>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</si>
  <si>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</si>
  <si>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</si>
  <si>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</si>
  <si>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</si>
  <si>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</si>
  <si>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</si>
  <si>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</si>
  <si>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</si>
  <si>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</si>
  <si>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</si>
  <si>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</si>
  <si>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</si>
  <si>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</si>
  <si>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</si>
  <si>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</si>
  <si>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</si>
  <si>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</si>
  <si>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</si>
  <si>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</si>
  <si>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</si>
  <si>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</si>
  <si>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</si>
  <si>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</si>
  <si>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</si>
  <si>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</si>
  <si>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</si>
  <si>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</si>
  <si>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</si>
  <si>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</si>
  <si>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</si>
  <si>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</si>
  <si>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</si>
  <si>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</si>
  <si>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</si>
  <si>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</si>
  <si>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</si>
  <si>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</si>
  <si>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</si>
  <si>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</si>
  <si>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</si>
  <si>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</si>
  <si>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</si>
  <si>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</si>
  <si>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</si>
  <si>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</si>
  <si>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</si>
  <si>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</si>
  <si>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</si>
  <si>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</si>
  <si>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</si>
  <si>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</si>
  <si>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</si>
  <si>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</si>
  <si>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</si>
  <si>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</si>
  <si>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</si>
  <si>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</si>
  <si>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</si>
  <si>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</si>
  <si>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</si>
  <si>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</si>
  <si>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</si>
  <si>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</si>
  <si>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</si>
  <si>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</si>
  <si>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</si>
  <si>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</si>
  <si>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</si>
  <si>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</si>
  <si>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</si>
  <si>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</si>
  <si>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</si>
  <si>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</si>
  <si>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</si>
  <si>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</si>
  <si>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</si>
  <si>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</si>
  <si>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</si>
  <si>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</si>
  <si>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</si>
  <si>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</si>
  <si>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</si>
  <si>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</si>
  <si>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</si>
  <si>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</si>
  <si>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</si>
  <si>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</si>
  <si>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</si>
  <si>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</si>
  <si>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</si>
  <si>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</si>
  <si>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</si>
  <si>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</si>
  <si>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</si>
  <si>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</si>
  <si>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</si>
  <si>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</si>
  <si>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</si>
  <si>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</si>
  <si>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</si>
  <si>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</si>
  <si>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</si>
  <si>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</si>
  <si>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</si>
  <si>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</si>
  <si>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</si>
  <si>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</si>
  <si>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</si>
  <si>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</si>
  <si>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</si>
  <si>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</si>
  <si>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</si>
  <si>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</si>
  <si>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</si>
  <si>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</si>
  <si>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</si>
  <si>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</si>
  <si>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</si>
  <si>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</si>
  <si>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</si>
  <si>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</si>
  <si>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</si>
  <si>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</si>
  <si>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</si>
  <si>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</si>
  <si>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</si>
  <si>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</si>
  <si>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</si>
  <si>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</si>
  <si>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</si>
  <si>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</si>
  <si>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</si>
  <si>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</si>
  <si>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</si>
  <si>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</si>
  <si>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</si>
  <si>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</si>
  <si>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</si>
  <si>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</si>
  <si>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</si>
  <si>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</si>
  <si>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</si>
  <si>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</si>
  <si>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</si>
  <si>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</si>
  <si>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</si>
  <si>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</si>
  <si>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</si>
  <si>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</si>
  <si>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</si>
  <si>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</si>
  <si>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</si>
  <si>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</si>
  <si>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</si>
  <si>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</si>
  <si>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</si>
  <si>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</si>
  <si>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</si>
  <si>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</si>
  <si>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</si>
  <si>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</si>
  <si>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</si>
  <si>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</si>
  <si>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</si>
  <si>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</si>
  <si>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</si>
  <si>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</si>
  <si>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</si>
  <si>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</si>
  <si>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</si>
  <si>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</si>
  <si>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</si>
  <si>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</si>
  <si>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</si>
  <si>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</si>
  <si>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</si>
  <si>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</si>
  <si>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</si>
  <si>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</si>
  <si>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</si>
  <si>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</si>
  <si>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</si>
  <si>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</si>
  <si>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</si>
  <si>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</si>
  <si>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</si>
  <si>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</si>
  <si>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</si>
  <si>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</si>
  <si>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</si>
  <si>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</si>
  <si>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</si>
  <si>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</si>
  <si>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</si>
  <si>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</si>
  <si>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</si>
  <si>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</si>
  <si>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</si>
  <si>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</si>
  <si>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</si>
  <si>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</si>
  <si>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</si>
  <si>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</si>
  <si>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</si>
  <si>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</si>
  <si>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</si>
  <si>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</si>
  <si>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</si>
  <si>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</si>
  <si>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</si>
  <si>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</si>
  <si>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</si>
  <si>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</si>
  <si>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</si>
  <si>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</si>
  <si>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</si>
  <si>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</si>
  <si>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</si>
  <si>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</si>
  <si>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</si>
  <si>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</si>
  <si>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</si>
  <si>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</si>
  <si>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</si>
  <si>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</si>
  <si>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</si>
  <si>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</si>
  <si>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</si>
  <si>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</si>
  <si>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</si>
  <si>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</si>
  <si>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</si>
  <si>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</si>
  <si>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</si>
  <si>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</si>
  <si>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</si>
  <si>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</si>
  <si>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</si>
  <si>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</si>
  <si>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</si>
  <si>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</si>
  <si>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</si>
  <si>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</si>
  <si>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</si>
  <si>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</si>
  <si>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</si>
  <si>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</si>
  <si>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</si>
  <si>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</si>
  <si>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</si>
  <si>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</si>
  <si>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</si>
  <si>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</si>
  <si>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</si>
  <si>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</si>
  <si>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</si>
  <si>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</si>
  <si>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</si>
  <si>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</si>
  <si>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</si>
  <si>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</si>
  <si>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</si>
  <si>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</si>
  <si>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</si>
  <si>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</si>
  <si>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</si>
  <si>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</si>
  <si>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</si>
  <si>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</si>
  <si>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</si>
  <si>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</si>
  <si>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</si>
  <si>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</si>
  <si>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</si>
  <si>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</si>
  <si>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</si>
  <si>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</si>
  <si>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</si>
  <si>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</si>
  <si>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</si>
  <si>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</si>
  <si>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</si>
  <si>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</si>
  <si>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</si>
  <si>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</si>
  <si>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</si>
  <si>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</si>
  <si>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</si>
  <si>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</si>
  <si>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</si>
  <si>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</si>
  <si>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</si>
  <si>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</si>
  <si>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</si>
  <si>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</si>
  <si>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</si>
  <si>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</si>
  <si>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</si>
  <si>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</si>
  <si>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</si>
  <si>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</si>
  <si>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</si>
  <si>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</si>
  <si>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</si>
  <si>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</si>
  <si>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</si>
  <si>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</si>
  <si>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</si>
  <si>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</si>
  <si>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</si>
  <si>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</si>
  <si>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</si>
  <si>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</si>
  <si>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</si>
  <si>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</si>
  <si>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</si>
  <si>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</si>
  <si>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</si>
  <si>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</si>
  <si>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</si>
  <si>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</si>
  <si>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</si>
  <si>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</si>
  <si>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</si>
  <si>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</si>
  <si>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</si>
  <si>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</si>
  <si>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</si>
  <si>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</si>
  <si>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</si>
  <si>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</si>
  <si>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</si>
  <si>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</si>
  <si>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</si>
  <si>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</si>
  <si>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</si>
  <si>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</si>
  <si>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</si>
  <si>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</si>
  <si>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</si>
  <si>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</si>
  <si>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</si>
  <si>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</si>
  <si>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</si>
  <si>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</si>
  <si>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</si>
  <si>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</si>
  <si>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</si>
  <si>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</si>
  <si>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</si>
  <si>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</si>
  <si>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</si>
  <si>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</si>
  <si>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</si>
  <si>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</si>
  <si>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</si>
  <si>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</si>
  <si>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</si>
  <si>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</si>
  <si>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</si>
  <si>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</si>
  <si>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</si>
  <si>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</si>
  <si>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</si>
  <si>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</si>
  <si>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</si>
  <si>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</si>
  <si>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</si>
  <si>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</si>
  <si>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</si>
  <si>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</si>
  <si>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</si>
  <si>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</si>
  <si>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</si>
  <si>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</si>
  <si>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</si>
  <si>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</si>
  <si>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</si>
  <si>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</si>
  <si>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</si>
  <si>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</si>
  <si>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</si>
  <si>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</si>
  <si>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</si>
  <si>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</si>
  <si>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</si>
  <si>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</si>
  <si>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</si>
  <si>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</si>
  <si>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</si>
  <si>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</si>
  <si>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</si>
  <si>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</si>
  <si>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</si>
  <si>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</si>
  <si>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</si>
  <si>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</si>
  <si>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</si>
  <si>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</si>
  <si>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</si>
  <si>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</si>
  <si>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</si>
  <si>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</si>
  <si>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</si>
  <si>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</si>
  <si>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</si>
  <si>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</si>
  <si>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</si>
  <si>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</si>
  <si>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</si>
  <si>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</si>
  <si>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</si>
  <si>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</si>
  <si>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</si>
  <si>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</si>
  <si>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</si>
  <si>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</si>
  <si>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</si>
  <si>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</si>
  <si>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</si>
  <si>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</si>
  <si>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</si>
  <si>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</si>
  <si>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</si>
  <si>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</si>
  <si>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</si>
  <si>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</si>
  <si>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</si>
  <si>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</si>
  <si>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</si>
  <si>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</si>
  <si>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</si>
  <si>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</si>
  <si>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</si>
  <si>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</si>
  <si>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</si>
  <si>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</si>
  <si>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</si>
  <si>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</si>
  <si>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</si>
  <si>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</si>
  <si>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</si>
  <si>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</si>
  <si>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</si>
  <si>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</si>
  <si>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</si>
  <si>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</si>
  <si>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</si>
  <si>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</si>
  <si>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</si>
  <si>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</si>
  <si>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</si>
  <si>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</si>
  <si>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</si>
  <si>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</si>
  <si>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</si>
  <si>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</si>
  <si>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</si>
  <si>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</si>
  <si>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</si>
  <si>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</si>
  <si>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</si>
  <si>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</si>
  <si>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</si>
  <si>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</si>
  <si>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</si>
  <si>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</si>
  <si>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</si>
  <si>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</si>
  <si>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</si>
  <si>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</si>
  <si>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</si>
  <si>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</si>
  <si>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</si>
  <si>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</si>
  <si>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</si>
  <si>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</si>
  <si>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</si>
  <si>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</si>
  <si>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</si>
  <si>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</si>
  <si>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</si>
  <si>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</si>
  <si>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</si>
  <si>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</si>
  <si>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</si>
  <si>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</si>
  <si>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</si>
  <si>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</si>
  <si>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</si>
  <si>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</si>
  <si>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</si>
  <si>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</si>
  <si>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</si>
  <si>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</si>
  <si>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</si>
  <si>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</si>
  <si>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</si>
  <si>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</si>
  <si>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</si>
  <si>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</si>
  <si>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</si>
  <si>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</si>
  <si>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</si>
  <si>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</si>
  <si>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</si>
  <si>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</si>
  <si>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</si>
  <si>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</si>
  <si>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</si>
  <si>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</si>
  <si>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</si>
  <si>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</si>
  <si>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</si>
  <si>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</si>
  <si>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</si>
  <si>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</si>
  <si>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</si>
  <si>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</si>
  <si>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</si>
  <si>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</si>
  <si>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</si>
  <si>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</si>
  <si>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</si>
  <si>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</si>
  <si>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</si>
  <si>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</si>
  <si>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</si>
  <si>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</si>
  <si>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</si>
  <si>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</si>
  <si>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</si>
  <si>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</si>
  <si>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</si>
  <si>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</si>
  <si>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</si>
  <si>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</si>
  <si>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</si>
  <si>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</si>
  <si>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</si>
  <si>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</si>
  <si>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</si>
  <si>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</si>
  <si>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</si>
  <si>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</si>
  <si>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</si>
  <si>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</si>
  <si>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</si>
  <si>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</si>
  <si>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</si>
  <si>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</si>
  <si>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</si>
  <si>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</si>
  <si>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</si>
  <si>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</si>
  <si>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</si>
  <si>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</si>
  <si>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</si>
  <si>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</si>
  <si>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</si>
  <si>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</si>
  <si>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</si>
  <si>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</si>
  <si>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</si>
  <si>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</si>
  <si>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</si>
  <si>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</si>
  <si>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</si>
  <si>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</si>
  <si>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</si>
  <si>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</si>
  <si>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</si>
  <si>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</si>
  <si>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</si>
  <si>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</si>
  <si>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</si>
  <si>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</si>
  <si>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</si>
  <si>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</si>
  <si>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</si>
  <si>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</si>
  <si>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</si>
  <si>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</si>
  <si>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</si>
  <si>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</si>
  <si>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</si>
  <si>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</si>
  <si>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</si>
  <si>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</si>
  <si>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</si>
  <si>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</si>
  <si>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</si>
  <si>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</si>
  <si>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</si>
  <si>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</si>
  <si>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</si>
  <si>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</si>
  <si>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</si>
  <si>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</si>
  <si>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</si>
  <si>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</si>
  <si>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</si>
  <si>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</si>
  <si>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</si>
  <si>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</si>
  <si>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</si>
  <si>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</si>
  <si>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</si>
  <si>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</si>
  <si>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</si>
  <si>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</si>
  <si>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</si>
  <si>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</si>
  <si>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</si>
  <si>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</si>
  <si>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</si>
  <si>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</si>
  <si>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</si>
  <si>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</si>
  <si>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</si>
  <si>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</si>
  <si>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</si>
  <si>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</si>
  <si>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</si>
  <si>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</si>
  <si>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</si>
  <si>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</si>
  <si>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</si>
  <si>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</si>
  <si>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</si>
  <si>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</si>
  <si>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</si>
  <si>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</si>
  <si>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</si>
  <si>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</si>
  <si>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</si>
  <si>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</si>
  <si>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</si>
  <si>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</si>
  <si>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</si>
  <si>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</si>
  <si>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</si>
  <si>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</si>
  <si>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</si>
  <si>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</si>
  <si>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</si>
  <si>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</si>
  <si>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</si>
  <si>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</si>
  <si>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</si>
  <si>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</si>
  <si>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</si>
  <si>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</si>
  <si>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</si>
  <si>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</si>
  <si>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</si>
  <si>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</si>
  <si>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</si>
  <si>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</si>
  <si>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</si>
  <si>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</si>
  <si>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</si>
  <si>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</si>
  <si>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</si>
  <si>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</si>
  <si>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</si>
  <si>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</si>
  <si>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</si>
  <si>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</si>
  <si>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</si>
  <si>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</si>
  <si>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</si>
  <si>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</si>
  <si>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</si>
  <si>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</si>
  <si>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</si>
  <si>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</si>
  <si>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</si>
  <si>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</si>
  <si>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</si>
  <si>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</si>
  <si>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</si>
  <si>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</si>
  <si>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</si>
  <si>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</si>
  <si>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</si>
  <si>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</si>
  <si>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</si>
  <si>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</si>
  <si>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</si>
  <si>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</si>
  <si>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</si>
  <si>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</si>
  <si>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</si>
  <si>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</si>
  <si>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</si>
  <si>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</si>
  <si>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</si>
  <si>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</si>
  <si>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</si>
  <si>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</si>
  <si>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</si>
  <si>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</si>
  <si>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</si>
  <si>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</si>
  <si>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</si>
  <si>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</si>
  <si>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</si>
  <si>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</si>
  <si>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</si>
  <si>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</si>
  <si>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</si>
  <si>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</si>
  <si>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</si>
  <si>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</si>
  <si>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</si>
  <si>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</si>
  <si>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</si>
  <si>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</si>
  <si>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</si>
  <si>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</si>
  <si>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</si>
  <si>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</si>
  <si>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</si>
  <si>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</si>
  <si>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</si>
  <si>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</si>
  <si>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</si>
  <si>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</si>
  <si>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</si>
  <si>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</si>
  <si>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</si>
  <si>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</si>
  <si>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</si>
  <si>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</si>
  <si>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</si>
  <si>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</si>
  <si>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</si>
  <si>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</si>
  <si>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</si>
  <si>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</si>
  <si>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</si>
  <si>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</si>
  <si>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</si>
  <si>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</si>
  <si>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</si>
  <si>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</si>
  <si>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</si>
  <si>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</si>
  <si>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</si>
  <si>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</si>
  <si>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</si>
  <si>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</si>
  <si>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</si>
  <si>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</si>
  <si>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</si>
  <si>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</si>
  <si>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</si>
  <si>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</si>
  <si>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</si>
  <si>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</si>
  <si>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</si>
  <si>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Siebel application failed to process batch records.</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</si>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</sst>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0"/>
      <color indexed="8"/>
      <name val="Times New Roman"/>
      <family val="1"/>
    </font>
    <font>
      <sz val="11"/>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style="medium"/>
    </border>
    <border>
      <left style="medium"/>
      <right style="medium"/>
      <top/>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13">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3"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0" fillId="35" borderId="42" xfId="0" applyFont="1" applyFill="1" applyBorder="1" applyAlignment="1">
      <alignment horizontal="center" wrapText="1"/>
    </xf>
    <xf numFmtId="0" fontId="4" fillId="33" borderId="0" xfId="56" applyFont="1" applyFill="1" applyBorder="1" applyAlignment="1">
      <alignment horizontal="center" wrapText="1"/>
      <protection/>
    </xf>
    <xf numFmtId="0" fontId="73"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7" fillId="0" borderId="10" xfId="0" applyFont="1" applyBorder="1" applyAlignment="1">
      <alignment wrapText="1"/>
    </xf>
    <xf numFmtId="14" fontId="37" fillId="0" borderId="10" xfId="0" applyNumberFormat="1" applyFont="1" applyBorder="1" applyAlignment="1">
      <alignment horizontal="center" wrapText="1"/>
    </xf>
    <xf numFmtId="167" fontId="0" fillId="0" borderId="10" xfId="0" applyNumberFormat="1" applyBorder="1" applyAlignment="1">
      <alignment horizontal="center"/>
    </xf>
    <xf numFmtId="0" fontId="73"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3"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8" fillId="0" borderId="10" xfId="0" applyFont="1" applyBorder="1" applyAlignment="1">
      <alignment wrapText="1"/>
    </xf>
    <xf numFmtId="0" fontId="73" fillId="0" borderId="10" xfId="0" applyFont="1" applyBorder="1" applyAlignment="1">
      <alignment wrapText="1"/>
    </xf>
    <xf numFmtId="0" fontId="38" fillId="0" borderId="10" xfId="0" applyFont="1" applyBorder="1" applyAlignment="1">
      <alignment horizontal="center"/>
    </xf>
    <xf numFmtId="164" fontId="0" fillId="37" borderId="10" xfId="0" applyNumberFormat="1" applyFont="1" applyFill="1" applyBorder="1" applyAlignment="1">
      <alignment horizontal="left" wrapText="1"/>
    </xf>
    <xf numFmtId="0" fontId="37" fillId="0" borderId="0" xfId="0" applyFont="1" applyFill="1" applyAlignment="1">
      <alignment wrapText="1"/>
    </xf>
    <xf numFmtId="0" fontId="0" fillId="0" borderId="10" xfId="0" applyFont="1" applyFill="1" applyBorder="1" applyAlignment="1">
      <alignment/>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4" t="s">
        <v>1554</v>
      </c>
      <c r="B1" s="484"/>
      <c r="C1" s="484"/>
      <c r="D1" s="484"/>
      <c r="E1" s="484"/>
      <c r="F1" s="484"/>
      <c r="G1" s="484"/>
      <c r="H1" s="484"/>
      <c r="I1" s="484"/>
      <c r="J1" s="484"/>
      <c r="K1" s="484"/>
      <c r="L1" s="484"/>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85" t="s">
        <v>1557</v>
      </c>
      <c r="B16" s="485" t="s">
        <v>1367</v>
      </c>
      <c r="C16" s="40">
        <f>SUM(C4:C15)</f>
        <v>525600</v>
      </c>
      <c r="D16" s="487">
        <f>SUM(D4:D15)</f>
        <v>24943</v>
      </c>
      <c r="E16" s="493">
        <f>C16-D16</f>
        <v>500657</v>
      </c>
      <c r="F16" s="491">
        <f>SUM(F4:F15)</f>
        <v>1448</v>
      </c>
      <c r="G16" s="492">
        <f>(E16-F16)/E16</f>
        <v>0.9971078003503396</v>
      </c>
      <c r="H16" s="479">
        <f>SUM(H4:H15)</f>
        <v>0</v>
      </c>
      <c r="I16" s="481">
        <f>SUM(I4:I15)</f>
        <v>0</v>
      </c>
      <c r="J16" s="481"/>
      <c r="K16" s="482">
        <f>(C16-D16)/C16</f>
        <v>0.9525437595129376</v>
      </c>
    </row>
    <row r="17" spans="1:12" ht="23.25" customHeight="1" thickBot="1">
      <c r="A17" s="486"/>
      <c r="B17" s="486"/>
      <c r="C17" s="41" t="s">
        <v>1558</v>
      </c>
      <c r="D17" s="488"/>
      <c r="E17" s="494"/>
      <c r="F17" s="480"/>
      <c r="G17" s="483"/>
      <c r="H17" s="480"/>
      <c r="I17" s="480"/>
      <c r="J17" s="480"/>
      <c r="K17" s="483"/>
      <c r="L17" s="294">
        <f>(C16-D16-F16-I16)/C16</f>
        <v>0.9497888127853882</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1555</v>
      </c>
      <c r="B1" s="484"/>
      <c r="C1" s="484"/>
      <c r="D1" s="484"/>
      <c r="E1" s="484"/>
      <c r="F1" s="484"/>
      <c r="G1" s="484"/>
      <c r="H1" s="484"/>
      <c r="I1" s="484"/>
      <c r="J1" s="484"/>
      <c r="K1" s="484"/>
      <c r="L1" s="484"/>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85" t="s">
        <v>1557</v>
      </c>
      <c r="B16" s="485" t="s">
        <v>883</v>
      </c>
      <c r="C16" s="40">
        <f>SUM(C4:C15)</f>
        <v>525600</v>
      </c>
      <c r="D16" s="487">
        <f>SUM(D4:D15)</f>
        <v>25009</v>
      </c>
      <c r="E16" s="493">
        <f>C16-D16</f>
        <v>500591</v>
      </c>
      <c r="F16" s="479">
        <f>SUM(F4:F15)</f>
        <v>1651</v>
      </c>
      <c r="G16" s="492">
        <f>(E16-F16)/E16</f>
        <v>0.9967018983561431</v>
      </c>
      <c r="H16" s="479">
        <f>SUM(H4:H15)</f>
        <v>0</v>
      </c>
      <c r="I16" s="479">
        <f>SUM(I4:I15)</f>
        <v>0</v>
      </c>
      <c r="J16" s="479"/>
      <c r="K16" s="492">
        <f>(C16-D16)/C16</f>
        <v>0.9524181887366819</v>
      </c>
    </row>
    <row r="17" spans="1:12" ht="23.25" customHeight="1" thickBot="1">
      <c r="A17" s="486"/>
      <c r="B17" s="486"/>
      <c r="C17" s="41" t="s">
        <v>1558</v>
      </c>
      <c r="D17" s="488"/>
      <c r="E17" s="494"/>
      <c r="F17" s="480"/>
      <c r="G17" s="483"/>
      <c r="H17" s="480"/>
      <c r="I17" s="480"/>
      <c r="J17" s="480"/>
      <c r="K17" s="483"/>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3" t="s">
        <v>1556</v>
      </c>
      <c r="B1" s="484"/>
      <c r="C1" s="484"/>
      <c r="D1" s="484"/>
      <c r="E1" s="484"/>
      <c r="F1" s="484"/>
      <c r="G1" s="484"/>
      <c r="H1" s="484"/>
      <c r="I1" s="484"/>
      <c r="J1" s="484"/>
      <c r="K1" s="484"/>
      <c r="L1" s="484"/>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5" t="s">
        <v>1557</v>
      </c>
      <c r="B16" s="485" t="s">
        <v>882</v>
      </c>
      <c r="C16" s="40">
        <f>SUM(C4:C15)</f>
        <v>199920</v>
      </c>
      <c r="D16" s="487">
        <f>SUM(D4:D15)</f>
        <v>16684</v>
      </c>
      <c r="E16" s="487">
        <f>C16-D16</f>
        <v>183236</v>
      </c>
      <c r="F16" s="497">
        <f>SUM(F4:F15)</f>
        <v>325</v>
      </c>
      <c r="G16" s="492">
        <f>(E16-F16)/E16</f>
        <v>0.9982263310703137</v>
      </c>
      <c r="H16" s="479">
        <f>SUM(H4:H15)</f>
        <v>0</v>
      </c>
      <c r="I16" s="479">
        <f>SUM(I4:I15)</f>
        <v>0</v>
      </c>
      <c r="J16" s="479"/>
      <c r="K16" s="495">
        <f>(C16-D16)/C16</f>
        <v>0.916546618647459</v>
      </c>
    </row>
    <row r="17" spans="1:12" ht="23.25" customHeight="1" thickBot="1">
      <c r="A17" s="486"/>
      <c r="B17" s="486"/>
      <c r="C17" s="41" t="s">
        <v>1558</v>
      </c>
      <c r="D17" s="488"/>
      <c r="E17" s="488"/>
      <c r="F17" s="498"/>
      <c r="G17" s="483"/>
      <c r="H17" s="480"/>
      <c r="I17" s="480"/>
      <c r="J17" s="480"/>
      <c r="K17" s="496"/>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504">
        <v>2009</v>
      </c>
      <c r="C4" s="504"/>
      <c r="D4" s="504"/>
      <c r="E4" s="504"/>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504">
        <v>2008</v>
      </c>
      <c r="C7" s="504"/>
      <c r="D7" s="504"/>
      <c r="E7" s="504"/>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504">
        <v>2007</v>
      </c>
      <c r="C11" s="504"/>
      <c r="D11" s="504"/>
      <c r="E11" s="504"/>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4" t="s">
        <v>1246</v>
      </c>
      <c r="B1" s="484"/>
      <c r="C1" s="484"/>
      <c r="D1" s="484"/>
      <c r="E1" s="484"/>
      <c r="F1" s="484"/>
      <c r="G1" s="484"/>
      <c r="H1" s="484"/>
      <c r="I1" s="484"/>
      <c r="J1" s="484"/>
      <c r="K1" s="484"/>
      <c r="L1" s="484"/>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5" t="s">
        <v>1249</v>
      </c>
      <c r="B16" s="485" t="s">
        <v>1367</v>
      </c>
      <c r="C16" s="40">
        <f>SUM(C4:C15)</f>
        <v>527040</v>
      </c>
      <c r="D16" s="487">
        <f>SUM(D4:D15)</f>
        <v>21942</v>
      </c>
      <c r="E16" s="493">
        <f>C16-D16</f>
        <v>505098</v>
      </c>
      <c r="F16" s="491">
        <f>SUM(F4:F15)</f>
        <v>2670</v>
      </c>
      <c r="G16" s="492">
        <f>(E16-F16)/E16</f>
        <v>0.9947138971051163</v>
      </c>
      <c r="H16" s="479">
        <f>SUM(H4:H15)</f>
        <v>4320</v>
      </c>
      <c r="I16" s="481">
        <f>SUM(I4:I15)</f>
        <v>2520</v>
      </c>
      <c r="J16" s="481"/>
      <c r="K16" s="482">
        <f>(C16-D16)/C16</f>
        <v>0.9583674863387979</v>
      </c>
    </row>
    <row r="17" spans="1:12" ht="23.25" customHeight="1" thickBot="1">
      <c r="A17" s="486"/>
      <c r="B17" s="486"/>
      <c r="C17" s="41" t="s">
        <v>301</v>
      </c>
      <c r="D17" s="488"/>
      <c r="E17" s="494"/>
      <c r="F17" s="480"/>
      <c r="G17" s="483"/>
      <c r="H17" s="480"/>
      <c r="I17" s="480"/>
      <c r="J17" s="480"/>
      <c r="K17" s="483"/>
      <c r="L17" s="294">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1248</v>
      </c>
      <c r="B1" s="484"/>
      <c r="C1" s="484"/>
      <c r="D1" s="484"/>
      <c r="E1" s="484"/>
      <c r="F1" s="484"/>
      <c r="G1" s="484"/>
      <c r="H1" s="484"/>
      <c r="I1" s="484"/>
      <c r="J1" s="484"/>
      <c r="K1" s="484"/>
      <c r="L1" s="484"/>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5" t="s">
        <v>1249</v>
      </c>
      <c r="B16" s="485" t="s">
        <v>883</v>
      </c>
      <c r="C16" s="40">
        <f>SUM(C4:C15)</f>
        <v>527040</v>
      </c>
      <c r="D16" s="487">
        <f>SUM(D4:D15)</f>
        <v>19382</v>
      </c>
      <c r="E16" s="493">
        <f>C16-D16</f>
        <v>507658</v>
      </c>
      <c r="F16" s="479">
        <f>SUM(F4:F15)</f>
        <v>2375</v>
      </c>
      <c r="G16" s="492">
        <f>(E16-F16)/E16</f>
        <v>0.9953216535541645</v>
      </c>
      <c r="H16" s="479">
        <f>SUM(H4:H15)</f>
        <v>4320</v>
      </c>
      <c r="I16" s="479">
        <f>SUM(I4:I15)</f>
        <v>2520</v>
      </c>
      <c r="J16" s="479"/>
      <c r="K16" s="492">
        <f>(C16-D16)/C16</f>
        <v>0.963224802671524</v>
      </c>
    </row>
    <row r="17" spans="1:12" ht="23.25" customHeight="1" thickBot="1">
      <c r="A17" s="486"/>
      <c r="B17" s="486"/>
      <c r="C17" s="41" t="s">
        <v>301</v>
      </c>
      <c r="D17" s="488"/>
      <c r="E17" s="494"/>
      <c r="F17" s="480"/>
      <c r="G17" s="483"/>
      <c r="H17" s="480"/>
      <c r="I17" s="480"/>
      <c r="J17" s="480"/>
      <c r="K17" s="483"/>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3" t="s">
        <v>1247</v>
      </c>
      <c r="B1" s="484"/>
      <c r="C1" s="484"/>
      <c r="D1" s="484"/>
      <c r="E1" s="484"/>
      <c r="F1" s="484"/>
      <c r="G1" s="484"/>
      <c r="H1" s="484"/>
      <c r="I1" s="484"/>
      <c r="J1" s="484"/>
      <c r="K1" s="484"/>
      <c r="L1" s="484"/>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5" t="s">
        <v>1249</v>
      </c>
      <c r="B16" s="485" t="s">
        <v>882</v>
      </c>
      <c r="C16" s="40">
        <f>SUM(C4:C15)</f>
        <v>188640</v>
      </c>
      <c r="D16" s="487">
        <f>SUM(D4:D15)</f>
        <v>0</v>
      </c>
      <c r="E16" s="487">
        <f>C16-D16</f>
        <v>188640</v>
      </c>
      <c r="F16" s="497">
        <f>SUM(F4:F15)</f>
        <v>1602</v>
      </c>
      <c r="G16" s="492">
        <f>(E16-F16)/E16</f>
        <v>0.9915076335877863</v>
      </c>
      <c r="H16" s="479">
        <f>SUM(H4:H15)</f>
        <v>0</v>
      </c>
      <c r="I16" s="479">
        <f>SUM(I4:I15)</f>
        <v>0</v>
      </c>
      <c r="J16" s="479"/>
      <c r="K16" s="495">
        <f>(C16-D16)/C16</f>
        <v>1</v>
      </c>
    </row>
    <row r="17" spans="1:12" ht="23.25" customHeight="1" thickBot="1">
      <c r="A17" s="486"/>
      <c r="B17" s="486"/>
      <c r="C17" s="41" t="s">
        <v>301</v>
      </c>
      <c r="D17" s="488"/>
      <c r="E17" s="488"/>
      <c r="F17" s="498"/>
      <c r="G17" s="483"/>
      <c r="H17" s="480"/>
      <c r="I17" s="480"/>
      <c r="J17" s="480"/>
      <c r="K17" s="496"/>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4" t="s">
        <v>399</v>
      </c>
      <c r="B1" s="484"/>
      <c r="C1" s="484"/>
      <c r="D1" s="484"/>
      <c r="E1" s="484"/>
      <c r="F1" s="484"/>
      <c r="G1" s="484"/>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85" t="s">
        <v>866</v>
      </c>
      <c r="B9" s="485" t="s">
        <v>1367</v>
      </c>
      <c r="C9" s="40">
        <f>SUM(C4:C8)</f>
        <v>217440</v>
      </c>
      <c r="D9" s="487">
        <f>SUM(D4:D8)</f>
        <v>6395</v>
      </c>
      <c r="E9" s="487">
        <f>C9-D9</f>
        <v>211045</v>
      </c>
      <c r="F9" s="497">
        <f>SUM(F4:F8)</f>
        <v>2002</v>
      </c>
      <c r="G9" s="505">
        <f t="shared" si="0"/>
        <v>0.990513871449217</v>
      </c>
    </row>
    <row r="10" spans="1:7" ht="23.25" customHeight="1" thickBot="1">
      <c r="A10" s="486"/>
      <c r="B10" s="486"/>
      <c r="C10" s="41" t="s">
        <v>739</v>
      </c>
      <c r="D10" s="488"/>
      <c r="E10" s="488"/>
      <c r="F10" s="498"/>
      <c r="G10" s="506"/>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85" t="s">
        <v>35</v>
      </c>
      <c r="B21" s="485" t="s">
        <v>1367</v>
      </c>
      <c r="C21" s="40">
        <f>C9+SUM(C14:C20)</f>
        <v>525600</v>
      </c>
      <c r="D21" s="487">
        <f>D9+SUM(D14:D20)</f>
        <v>22140</v>
      </c>
      <c r="E21" s="487">
        <f>C21-D21</f>
        <v>503460</v>
      </c>
      <c r="F21" s="497">
        <f>F9+SUM(F14:F20)</f>
        <v>4486</v>
      </c>
      <c r="G21" s="507">
        <f>(E21-F21)/E21</f>
        <v>0.9910896595558734</v>
      </c>
    </row>
    <row r="22" spans="1:7" ht="23.25" customHeight="1" thickBot="1">
      <c r="A22" s="486"/>
      <c r="B22" s="486"/>
      <c r="C22" s="41" t="s">
        <v>1244</v>
      </c>
      <c r="D22" s="488"/>
      <c r="E22" s="488"/>
      <c r="F22" s="498"/>
      <c r="G22" s="506"/>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I26" sqref="I26"/>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v>1</v>
      </c>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v>1</v>
      </c>
      <c r="K11" s="67"/>
    </row>
    <row r="12" spans="2:11" ht="12.75">
      <c r="B12" s="72"/>
      <c r="C12" s="127"/>
      <c r="D12" s="172"/>
      <c r="E12" s="103"/>
      <c r="F12" s="51"/>
      <c r="G12" s="107"/>
      <c r="H12" s="103"/>
      <c r="I12" s="51"/>
      <c r="J12" s="97"/>
      <c r="K12" s="67"/>
    </row>
    <row r="13" spans="2:11" ht="12.75">
      <c r="B13" s="72" t="s">
        <v>700</v>
      </c>
      <c r="C13" s="127">
        <v>1</v>
      </c>
      <c r="D13" s="172">
        <v>80</v>
      </c>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v>1</v>
      </c>
      <c r="D15" s="172">
        <v>77</v>
      </c>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3</v>
      </c>
      <c r="D17" s="172">
        <f>40+320</f>
        <v>360</v>
      </c>
      <c r="E17" s="103"/>
      <c r="F17" s="51" t="s">
        <v>695</v>
      </c>
      <c r="G17" s="107">
        <v>1</v>
      </c>
      <c r="H17" s="103"/>
      <c r="I17" s="51" t="s">
        <v>396</v>
      </c>
      <c r="J17" s="97"/>
      <c r="K17" s="67"/>
    </row>
    <row r="18" spans="2:13" ht="12.75">
      <c r="B18" s="72"/>
      <c r="C18" s="127"/>
      <c r="D18" s="172"/>
      <c r="E18" s="103"/>
      <c r="F18" s="51"/>
      <c r="G18" s="107"/>
      <c r="H18" s="103"/>
      <c r="I18" s="51"/>
      <c r="J18" s="97"/>
      <c r="K18" s="67"/>
      <c r="M18" s="63"/>
    </row>
    <row r="19" spans="2:11" ht="12.75">
      <c r="B19" s="72" t="s">
        <v>710</v>
      </c>
      <c r="C19" s="127"/>
      <c r="D19" s="172"/>
      <c r="E19" s="103"/>
      <c r="F19" s="51" t="s">
        <v>710</v>
      </c>
      <c r="G19" s="107"/>
      <c r="H19" s="103"/>
      <c r="I19" s="51" t="s">
        <v>397</v>
      </c>
      <c r="J19" s="97">
        <v>7</v>
      </c>
      <c r="K19" s="146"/>
    </row>
    <row r="20" spans="2:11" ht="12.75">
      <c r="B20" s="72"/>
      <c r="C20" s="127"/>
      <c r="D20" s="172"/>
      <c r="E20" s="103"/>
      <c r="F20" s="51"/>
      <c r="G20" s="107"/>
      <c r="H20" s="103"/>
      <c r="I20" s="51"/>
      <c r="J20" s="97"/>
      <c r="K20" s="67"/>
    </row>
    <row r="21" spans="2:11" ht="12.75">
      <c r="B21" s="72" t="s">
        <v>702</v>
      </c>
      <c r="C21" s="127">
        <f>1+2</f>
        <v>3</v>
      </c>
      <c r="D21" s="172">
        <f>21+57+179</f>
        <v>257</v>
      </c>
      <c r="E21" s="103"/>
      <c r="F21" s="51" t="s">
        <v>702</v>
      </c>
      <c r="G21" s="107">
        <v>1</v>
      </c>
      <c r="H21" s="103"/>
      <c r="I21" s="51" t="s">
        <v>404</v>
      </c>
      <c r="J21" s="97"/>
      <c r="K21" s="146"/>
    </row>
    <row r="22" spans="2:11" ht="12.75">
      <c r="B22" s="72"/>
      <c r="C22" s="127"/>
      <c r="D22" s="172"/>
      <c r="E22" s="103"/>
      <c r="F22" s="51"/>
      <c r="G22" s="107"/>
      <c r="H22" s="103"/>
      <c r="I22" s="51"/>
      <c r="J22" s="97"/>
      <c r="K22" s="67"/>
    </row>
    <row r="23" spans="2:11" ht="12.75">
      <c r="B23" s="72" t="s">
        <v>703</v>
      </c>
      <c r="C23" s="127">
        <v>12</v>
      </c>
      <c r="D23" s="362">
        <v>1881</v>
      </c>
      <c r="E23" s="103"/>
      <c r="F23" s="51" t="s">
        <v>703</v>
      </c>
      <c r="G23" s="107">
        <f>1+2</f>
        <v>3</v>
      </c>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v>1</v>
      </c>
      <c r="H27" s="103"/>
      <c r="I27" s="51"/>
      <c r="J27" s="97"/>
      <c r="K27" s="67"/>
    </row>
    <row r="28" spans="2:11" ht="12.75">
      <c r="B28" s="72"/>
      <c r="C28" s="127"/>
      <c r="D28" s="172"/>
      <c r="E28" s="103"/>
      <c r="F28" s="51"/>
      <c r="G28" s="63"/>
      <c r="H28" s="103"/>
      <c r="I28" s="51"/>
      <c r="J28" s="97"/>
      <c r="K28" s="67"/>
    </row>
    <row r="29" spans="2:11" ht="12.75">
      <c r="B29" s="72" t="s">
        <v>404</v>
      </c>
      <c r="C29" s="97">
        <v>1</v>
      </c>
      <c r="D29" s="55">
        <v>270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2"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4" t="s">
        <v>956</v>
      </c>
      <c r="B1" s="484"/>
      <c r="C1" s="484"/>
      <c r="D1" s="484"/>
      <c r="E1" s="484"/>
      <c r="F1" s="484"/>
      <c r="G1" s="484"/>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85" t="s">
        <v>869</v>
      </c>
      <c r="B16" s="485" t="s">
        <v>882</v>
      </c>
      <c r="C16" s="40">
        <f>SUM(C9:C15)</f>
        <v>105840</v>
      </c>
      <c r="D16" s="487">
        <f>SUM(D4:D15)</f>
        <v>750</v>
      </c>
      <c r="E16" s="487">
        <f>C16-D16</f>
        <v>105090</v>
      </c>
      <c r="F16" s="508">
        <f>SUM(F4:F15)</f>
        <v>2028</v>
      </c>
      <c r="G16" s="510">
        <f>(E16-F16)/E16</f>
        <v>0.9807022552098201</v>
      </c>
    </row>
    <row r="17" spans="1:7" ht="23.25" customHeight="1" thickBot="1">
      <c r="A17" s="486"/>
      <c r="B17" s="486"/>
      <c r="C17" s="41" t="s">
        <v>1242</v>
      </c>
      <c r="D17" s="488"/>
      <c r="E17" s="488"/>
      <c r="F17" s="509"/>
      <c r="G17" s="51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4" t="s">
        <v>957</v>
      </c>
      <c r="B1" s="484"/>
      <c r="C1" s="484"/>
      <c r="D1" s="484"/>
      <c r="E1" s="484"/>
      <c r="F1" s="484"/>
      <c r="G1" s="484"/>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85" t="s">
        <v>869</v>
      </c>
      <c r="B16" s="485" t="s">
        <v>883</v>
      </c>
      <c r="C16" s="40">
        <f>SUM(C9:C15)</f>
        <v>308160</v>
      </c>
      <c r="D16" s="487">
        <f>SUM(D4:D15)</f>
        <v>16405</v>
      </c>
      <c r="E16" s="487">
        <f>C16-D16</f>
        <v>291755</v>
      </c>
      <c r="F16" s="508">
        <f>SUM(F4:F15)</f>
        <v>4989</v>
      </c>
      <c r="G16" s="510">
        <f>(E16-F16)/E16</f>
        <v>0.9829000359891005</v>
      </c>
    </row>
    <row r="17" spans="1:7" ht="23.25" customHeight="1" thickBot="1">
      <c r="A17" s="486"/>
      <c r="B17" s="486"/>
      <c r="C17" s="41" t="s">
        <v>1242</v>
      </c>
      <c r="D17" s="488"/>
      <c r="E17" s="488"/>
      <c r="F17" s="509"/>
      <c r="G17" s="51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4" t="s">
        <v>956</v>
      </c>
      <c r="B1" s="484"/>
      <c r="C1" s="484"/>
      <c r="D1" s="484"/>
      <c r="E1" s="484"/>
      <c r="F1" s="484"/>
      <c r="G1" s="484"/>
    </row>
    <row r="2" spans="1:7" ht="23.25" customHeight="1" thickBot="1">
      <c r="A2" s="512" t="s">
        <v>870</v>
      </c>
      <c r="B2" s="512"/>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85" t="s">
        <v>869</v>
      </c>
      <c r="B16" s="485" t="s">
        <v>882</v>
      </c>
      <c r="C16" s="40">
        <f>SUM(C9:C15)</f>
        <v>105840</v>
      </c>
      <c r="D16" s="487">
        <f>SUM(D4:D15)</f>
        <v>315</v>
      </c>
      <c r="E16" s="487">
        <f>C16-D16</f>
        <v>105525</v>
      </c>
      <c r="F16" s="508">
        <f>SUM(F4:F15)</f>
        <v>1723</v>
      </c>
      <c r="G16" s="510">
        <f>(E16-F16)/E16</f>
        <v>0.9836721156124141</v>
      </c>
    </row>
    <row r="17" spans="1:7" ht="23.25" customHeight="1" thickBot="1">
      <c r="A17" s="486"/>
      <c r="B17" s="486"/>
      <c r="C17" s="41" t="s">
        <v>1242</v>
      </c>
      <c r="D17" s="488"/>
      <c r="E17" s="488"/>
      <c r="F17" s="509"/>
      <c r="G17" s="51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85" t="s">
        <v>1377</v>
      </c>
      <c r="B15" s="485" t="s">
        <v>1367</v>
      </c>
      <c r="C15" s="40">
        <f>SUM(C3:C14)</f>
        <v>525600</v>
      </c>
      <c r="D15" s="487">
        <f>SUM(D3:D14)</f>
        <v>13894</v>
      </c>
      <c r="E15" s="487">
        <f>C15-D15</f>
        <v>511706</v>
      </c>
      <c r="F15" s="485">
        <f>SUM(F3:F14)</f>
        <v>3700</v>
      </c>
      <c r="G15" s="510">
        <v>0.9927</v>
      </c>
    </row>
    <row r="16" spans="1:7" ht="23.25" customHeight="1" thickBot="1">
      <c r="A16" s="486"/>
      <c r="B16" s="486"/>
      <c r="C16" s="41" t="s">
        <v>1455</v>
      </c>
      <c r="D16" s="488"/>
      <c r="E16" s="488"/>
      <c r="F16" s="486"/>
      <c r="G16" s="51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H24" sqref="H24"/>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3.5" customHeight="1">
      <c r="B3" s="6"/>
    </row>
    <row r="4" ht="19.5" thickBot="1">
      <c r="B4" s="166" t="s">
        <v>960</v>
      </c>
    </row>
    <row r="5" spans="2:35" ht="24" thickBot="1">
      <c r="B5" s="6"/>
      <c r="C5" s="462" t="s">
        <v>715</v>
      </c>
      <c r="D5" s="463"/>
      <c r="E5" s="463"/>
      <c r="F5" s="463"/>
      <c r="G5" s="463"/>
      <c r="H5" s="463"/>
      <c r="I5" s="463"/>
      <c r="J5" s="463"/>
      <c r="K5" s="463"/>
      <c r="L5" s="463"/>
      <c r="M5" s="463"/>
      <c r="N5" s="464"/>
      <c r="O5" s="117"/>
      <c r="P5" s="465" t="s">
        <v>716</v>
      </c>
      <c r="Q5" s="466"/>
      <c r="R5" s="466"/>
      <c r="S5" s="466"/>
      <c r="T5" s="466"/>
      <c r="U5" s="466"/>
      <c r="V5" s="466"/>
      <c r="W5" s="466"/>
      <c r="X5" s="466"/>
      <c r="Y5" s="466"/>
      <c r="Z5" s="467"/>
      <c r="AA5" s="117"/>
      <c r="AB5" s="465" t="s">
        <v>717</v>
      </c>
      <c r="AC5" s="466"/>
      <c r="AD5" s="466"/>
      <c r="AE5" s="466"/>
      <c r="AF5" s="466"/>
      <c r="AG5" s="466"/>
      <c r="AH5" s="466"/>
      <c r="AI5" s="467"/>
    </row>
    <row r="6" spans="2:35" ht="191.25" thickBot="1">
      <c r="B6" s="113">
        <v>2010</v>
      </c>
      <c r="C6" s="114" t="s">
        <v>713</v>
      </c>
      <c r="D6" s="114" t="s">
        <v>698</v>
      </c>
      <c r="E6" s="114" t="s">
        <v>699</v>
      </c>
      <c r="F6" s="114" t="s">
        <v>700</v>
      </c>
      <c r="G6" s="114" t="s">
        <v>392</v>
      </c>
      <c r="H6" s="114" t="s">
        <v>701</v>
      </c>
      <c r="I6" s="114" t="s">
        <v>668</v>
      </c>
      <c r="J6" s="114" t="s">
        <v>702</v>
      </c>
      <c r="K6" s="114" t="s">
        <v>703</v>
      </c>
      <c r="L6" s="114" t="s">
        <v>714</v>
      </c>
      <c r="M6" s="114" t="s">
        <v>404</v>
      </c>
      <c r="N6" s="114" t="s">
        <v>311</v>
      </c>
      <c r="O6" s="115"/>
      <c r="P6" s="114" t="s">
        <v>713</v>
      </c>
      <c r="Q6" s="114" t="s">
        <v>698</v>
      </c>
      <c r="R6" s="114" t="s">
        <v>699</v>
      </c>
      <c r="S6" s="114" t="s">
        <v>700</v>
      </c>
      <c r="T6" s="114" t="s">
        <v>392</v>
      </c>
      <c r="U6" s="114" t="s">
        <v>701</v>
      </c>
      <c r="V6" s="114" t="s">
        <v>668</v>
      </c>
      <c r="W6" s="114" t="s">
        <v>702</v>
      </c>
      <c r="X6" s="114" t="s">
        <v>703</v>
      </c>
      <c r="Y6" s="114" t="s">
        <v>714</v>
      </c>
      <c r="Z6" s="114" t="s">
        <v>404</v>
      </c>
      <c r="AA6" s="115"/>
      <c r="AB6" s="114" t="s">
        <v>389</v>
      </c>
      <c r="AC6" s="114" t="s">
        <v>390</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v>1</v>
      </c>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v>1</v>
      </c>
      <c r="H15" s="134"/>
      <c r="I15" s="134"/>
      <c r="J15" s="134"/>
      <c r="K15" s="134">
        <v>7</v>
      </c>
      <c r="L15" s="134"/>
      <c r="M15" s="134"/>
      <c r="N15" s="134"/>
      <c r="O15" s="135"/>
      <c r="P15" s="134"/>
      <c r="Q15" s="134"/>
      <c r="R15" s="134"/>
      <c r="S15" s="134"/>
      <c r="T15" s="134"/>
      <c r="U15" s="134"/>
      <c r="V15" s="134"/>
      <c r="W15" s="134"/>
      <c r="X15" s="316">
        <v>2</v>
      </c>
      <c r="Y15" s="134"/>
      <c r="Z15" s="134"/>
      <c r="AA15" s="183"/>
      <c r="AB15" s="191"/>
      <c r="AC15" s="134"/>
      <c r="AD15" s="134">
        <v>1</v>
      </c>
      <c r="AE15" s="134"/>
      <c r="AF15" s="134"/>
      <c r="AG15" s="134"/>
      <c r="AH15" s="134">
        <v>1</v>
      </c>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v>1</v>
      </c>
      <c r="X17" s="134"/>
      <c r="Y17" s="134"/>
      <c r="Z17" s="134"/>
      <c r="AA17" s="183"/>
      <c r="AB17" s="191"/>
      <c r="AC17" s="134"/>
      <c r="AD17" s="134"/>
      <c r="AE17" s="134"/>
      <c r="AF17" s="134"/>
      <c r="AG17" s="134"/>
      <c r="AH17" s="134">
        <v>1</v>
      </c>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v>2</v>
      </c>
      <c r="K19" s="134"/>
      <c r="L19" s="134"/>
      <c r="M19" s="134"/>
      <c r="N19" s="134"/>
      <c r="O19" s="135"/>
      <c r="P19" s="134"/>
      <c r="Q19" s="134"/>
      <c r="R19" s="134"/>
      <c r="S19" s="134"/>
      <c r="T19" s="134"/>
      <c r="U19" s="134">
        <v>1</v>
      </c>
      <c r="V19" s="134"/>
      <c r="W19" s="134"/>
      <c r="X19" s="134"/>
      <c r="Y19" s="134"/>
      <c r="Z19" s="134"/>
      <c r="AA19" s="183"/>
      <c r="AB19" s="191"/>
      <c r="AC19" s="134"/>
      <c r="AD19" s="134"/>
      <c r="AE19" s="134"/>
      <c r="AF19" s="134"/>
      <c r="AG19" s="134"/>
      <c r="AH19" s="134">
        <v>1</v>
      </c>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v>1</v>
      </c>
      <c r="G21" s="134">
        <v>1</v>
      </c>
      <c r="H21" s="134">
        <v>1</v>
      </c>
      <c r="I21" s="134"/>
      <c r="J21" s="134"/>
      <c r="K21" s="134"/>
      <c r="L21" s="134"/>
      <c r="M21" s="134"/>
      <c r="N21" s="134"/>
      <c r="O21" s="135"/>
      <c r="P21" s="134"/>
      <c r="Q21" s="134"/>
      <c r="R21" s="134"/>
      <c r="S21" s="134"/>
      <c r="T21" s="134">
        <v>1</v>
      </c>
      <c r="U21" s="134"/>
      <c r="V21" s="134"/>
      <c r="W21" s="134"/>
      <c r="X21" s="134"/>
      <c r="Y21" s="134"/>
      <c r="Z21" s="134"/>
      <c r="AA21" s="183"/>
      <c r="AB21" s="191"/>
      <c r="AC21" s="134"/>
      <c r="AD21" s="134"/>
      <c r="AE21" s="134"/>
      <c r="AF21" s="134"/>
      <c r="AG21" s="134"/>
      <c r="AH21" s="134">
        <v>1</v>
      </c>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v>1</v>
      </c>
      <c r="D23" s="134"/>
      <c r="E23" s="134"/>
      <c r="F23" s="134"/>
      <c r="G23" s="134"/>
      <c r="H23" s="134"/>
      <c r="I23" s="134"/>
      <c r="J23" s="134"/>
      <c r="K23" s="134">
        <v>1</v>
      </c>
      <c r="L23" s="134"/>
      <c r="M23" s="134"/>
      <c r="N23" s="134"/>
      <c r="O23" s="135"/>
      <c r="P23" s="134"/>
      <c r="Q23" s="134"/>
      <c r="R23" s="134">
        <v>1</v>
      </c>
      <c r="S23" s="134"/>
      <c r="T23" s="134"/>
      <c r="U23" s="134"/>
      <c r="V23" s="134"/>
      <c r="W23" s="134"/>
      <c r="X23" s="134"/>
      <c r="Y23" s="134"/>
      <c r="Z23" s="134"/>
      <c r="AA23" s="183"/>
      <c r="AB23" s="191"/>
      <c r="AC23" s="134"/>
      <c r="AD23" s="134"/>
      <c r="AE23" s="134"/>
      <c r="AF23" s="134"/>
      <c r="AG23" s="134">
        <v>1</v>
      </c>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v>2</v>
      </c>
      <c r="D25" s="134"/>
      <c r="E25" s="134"/>
      <c r="F25" s="134"/>
      <c r="G25" s="134">
        <v>1</v>
      </c>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960</v>
      </c>
    </row>
    <row r="32" spans="2:36" ht="24" thickBot="1">
      <c r="B32" s="6"/>
      <c r="C32" s="465" t="s">
        <v>715</v>
      </c>
      <c r="D32" s="466"/>
      <c r="E32" s="466"/>
      <c r="F32" s="466"/>
      <c r="G32" s="466"/>
      <c r="H32" s="466"/>
      <c r="I32" s="466"/>
      <c r="J32" s="466"/>
      <c r="K32" s="466"/>
      <c r="L32" s="466"/>
      <c r="M32" s="466"/>
      <c r="N32" s="467"/>
      <c r="O32" s="117"/>
      <c r="P32" s="465" t="s">
        <v>716</v>
      </c>
      <c r="Q32" s="466"/>
      <c r="R32" s="466"/>
      <c r="S32" s="466"/>
      <c r="T32" s="466"/>
      <c r="U32" s="466"/>
      <c r="V32" s="466"/>
      <c r="W32" s="466"/>
      <c r="X32" s="466"/>
      <c r="Y32" s="466"/>
      <c r="Z32" s="467"/>
      <c r="AA32" s="117"/>
      <c r="AB32" s="465" t="s">
        <v>717</v>
      </c>
      <c r="AC32" s="466"/>
      <c r="AD32" s="466"/>
      <c r="AE32" s="466"/>
      <c r="AF32" s="466"/>
      <c r="AG32" s="466"/>
      <c r="AH32" s="466"/>
      <c r="AI32" s="467"/>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62" t="s">
        <v>715</v>
      </c>
      <c r="D59" s="463"/>
      <c r="E59" s="463"/>
      <c r="F59" s="463"/>
      <c r="G59" s="463"/>
      <c r="H59" s="463"/>
      <c r="I59" s="463"/>
      <c r="J59" s="463"/>
      <c r="K59" s="463"/>
      <c r="L59" s="463"/>
      <c r="M59" s="463"/>
      <c r="N59" s="464"/>
      <c r="O59" s="117"/>
      <c r="P59" s="465" t="s">
        <v>716</v>
      </c>
      <c r="Q59" s="466"/>
      <c r="R59" s="466"/>
      <c r="S59" s="466"/>
      <c r="T59" s="466"/>
      <c r="U59" s="466"/>
      <c r="V59" s="466"/>
      <c r="W59" s="466"/>
      <c r="X59" s="466"/>
      <c r="Y59" s="466"/>
      <c r="Z59" s="467"/>
      <c r="AA59" s="117"/>
      <c r="AB59" s="465" t="s">
        <v>717</v>
      </c>
      <c r="AC59" s="466"/>
      <c r="AD59" s="466"/>
      <c r="AE59" s="466"/>
      <c r="AF59" s="466"/>
      <c r="AG59" s="466"/>
      <c r="AH59" s="466"/>
      <c r="AI59" s="467"/>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65" t="s">
        <v>715</v>
      </c>
      <c r="D87" s="466"/>
      <c r="E87" s="466"/>
      <c r="F87" s="466"/>
      <c r="G87" s="466"/>
      <c r="H87" s="466"/>
      <c r="I87" s="466"/>
      <c r="J87" s="466"/>
      <c r="K87" s="466"/>
      <c r="L87" s="466"/>
      <c r="M87" s="466"/>
      <c r="N87" s="467"/>
      <c r="O87" s="117"/>
      <c r="P87" s="468" t="s">
        <v>716</v>
      </c>
      <c r="Q87" s="466"/>
      <c r="R87" s="466"/>
      <c r="S87" s="466"/>
      <c r="T87" s="466"/>
      <c r="U87" s="466"/>
      <c r="V87" s="466"/>
      <c r="W87" s="466"/>
      <c r="X87" s="466"/>
      <c r="Y87" s="466"/>
      <c r="Z87" s="467"/>
      <c r="AA87" s="117"/>
      <c r="AB87" s="465" t="s">
        <v>717</v>
      </c>
      <c r="AC87" s="466"/>
      <c r="AD87" s="466"/>
      <c r="AE87" s="466"/>
      <c r="AF87" s="466"/>
      <c r="AG87" s="466"/>
      <c r="AH87" s="466"/>
      <c r="AI87" s="467"/>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65" t="s">
        <v>715</v>
      </c>
      <c r="D115" s="466"/>
      <c r="E115" s="466"/>
      <c r="F115" s="466"/>
      <c r="G115" s="466"/>
      <c r="H115" s="466"/>
      <c r="I115" s="466"/>
      <c r="J115" s="466"/>
      <c r="K115" s="466"/>
      <c r="L115" s="466"/>
      <c r="M115" s="466"/>
      <c r="N115" s="467"/>
      <c r="O115" s="117"/>
      <c r="P115" s="468" t="s">
        <v>716</v>
      </c>
      <c r="Q115" s="466"/>
      <c r="R115" s="466"/>
      <c r="S115" s="466"/>
      <c r="T115" s="466"/>
      <c r="U115" s="466"/>
      <c r="V115" s="466"/>
      <c r="W115" s="466"/>
      <c r="X115" s="466"/>
      <c r="Y115" s="466"/>
      <c r="Z115" s="467"/>
      <c r="AA115" s="117"/>
      <c r="AB115" s="465" t="s">
        <v>717</v>
      </c>
      <c r="AC115" s="466"/>
      <c r="AD115" s="466"/>
      <c r="AE115" s="466"/>
      <c r="AF115" s="466"/>
      <c r="AG115" s="466"/>
      <c r="AH115" s="466"/>
      <c r="AI115" s="467"/>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9:N59"/>
    <mergeCell ref="P59:Z59"/>
    <mergeCell ref="AB59:AI59"/>
    <mergeCell ref="C87:N87"/>
    <mergeCell ref="C115:N115"/>
    <mergeCell ref="AB87:AI87"/>
    <mergeCell ref="AB115:AI115"/>
    <mergeCell ref="P87:Z87"/>
    <mergeCell ref="P115:Z115"/>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74"/>
  <sheetViews>
    <sheetView tabSelected="1" zoomScale="70" zoomScaleNormal="7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 sqref="B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454" t="s">
        <v>1756</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55" customFormat="1" ht="63.75">
      <c r="A4" s="110"/>
      <c r="B4" s="421" t="s">
        <v>1376</v>
      </c>
      <c r="C4" s="421">
        <v>40479</v>
      </c>
      <c r="D4" s="421">
        <v>40479</v>
      </c>
      <c r="E4" s="421" t="s">
        <v>1759</v>
      </c>
      <c r="F4" s="421" t="s">
        <v>1471</v>
      </c>
      <c r="G4" s="421" t="s">
        <v>1384</v>
      </c>
      <c r="H4" s="438">
        <v>60</v>
      </c>
      <c r="I4" s="59" t="s">
        <v>865</v>
      </c>
      <c r="J4" s="59" t="s">
        <v>1456</v>
      </c>
      <c r="K4" s="448" t="s">
        <v>1389</v>
      </c>
      <c r="L4" s="59" t="s">
        <v>1276</v>
      </c>
      <c r="M4" s="59" t="s">
        <v>1276</v>
      </c>
      <c r="N4" s="59" t="s">
        <v>1386</v>
      </c>
      <c r="O4" s="59" t="s">
        <v>1164</v>
      </c>
      <c r="P4" s="59" t="s">
        <v>26</v>
      </c>
      <c r="Q4" s="59" t="s">
        <v>1276</v>
      </c>
      <c r="R4" s="59" t="s">
        <v>1276</v>
      </c>
      <c r="S4" s="57" t="s">
        <v>1276</v>
      </c>
      <c r="T4" s="459" t="s">
        <v>1760</v>
      </c>
      <c r="U4" s="401" t="s">
        <v>1348</v>
      </c>
      <c r="V4" s="446"/>
    </row>
    <row r="5" spans="1:21" ht="64.5">
      <c r="A5" s="110"/>
      <c r="B5" s="377" t="s">
        <v>1376</v>
      </c>
      <c r="C5" s="398">
        <v>40476</v>
      </c>
      <c r="D5" s="378">
        <v>40477</v>
      </c>
      <c r="E5" s="458" t="s">
        <v>1755</v>
      </c>
      <c r="F5" s="377" t="s">
        <v>1697</v>
      </c>
      <c r="G5" s="377" t="s">
        <v>1728</v>
      </c>
      <c r="H5" s="377">
        <v>45</v>
      </c>
      <c r="I5" s="455" t="s">
        <v>865</v>
      </c>
      <c r="J5" s="377" t="s">
        <v>1519</v>
      </c>
      <c r="K5" s="460" t="s">
        <v>1761</v>
      </c>
      <c r="L5" s="461" t="s">
        <v>1750</v>
      </c>
      <c r="M5" s="377" t="s">
        <v>721</v>
      </c>
      <c r="N5" s="377" t="s">
        <v>1387</v>
      </c>
      <c r="O5" s="377" t="s">
        <v>1261</v>
      </c>
      <c r="P5" s="434" t="s">
        <v>1768</v>
      </c>
      <c r="Q5" s="451" t="s">
        <v>1742</v>
      </c>
      <c r="R5" s="451" t="s">
        <v>1710</v>
      </c>
      <c r="S5" s="378">
        <v>40476</v>
      </c>
      <c r="T5" s="456" t="s">
        <v>1757</v>
      </c>
      <c r="U5" s="401" t="s">
        <v>1348</v>
      </c>
    </row>
    <row r="6" spans="1:22" s="321" customFormat="1" ht="63.75">
      <c r="A6" s="110"/>
      <c r="B6" s="398" t="s">
        <v>1376</v>
      </c>
      <c r="C6" s="398">
        <v>40473</v>
      </c>
      <c r="D6" s="398">
        <v>40474</v>
      </c>
      <c r="E6" s="398">
        <v>40475</v>
      </c>
      <c r="F6" s="398" t="s">
        <v>1753</v>
      </c>
      <c r="G6" s="453" t="s">
        <v>1754</v>
      </c>
      <c r="H6" s="450">
        <v>237</v>
      </c>
      <c r="I6" s="18" t="s">
        <v>865</v>
      </c>
      <c r="J6" s="18" t="s">
        <v>865</v>
      </c>
      <c r="K6" s="451" t="s">
        <v>1758</v>
      </c>
      <c r="L6" s="18" t="s">
        <v>392</v>
      </c>
      <c r="M6" s="18" t="s">
        <v>721</v>
      </c>
      <c r="N6" s="18" t="s">
        <v>1387</v>
      </c>
      <c r="O6" s="18" t="s">
        <v>1261</v>
      </c>
      <c r="P6" s="434" t="s">
        <v>1767</v>
      </c>
      <c r="Q6" s="451" t="s">
        <v>1765</v>
      </c>
      <c r="R6" s="451" t="s">
        <v>1764</v>
      </c>
      <c r="S6" s="13">
        <v>40473</v>
      </c>
      <c r="U6" s="401" t="s">
        <v>1348</v>
      </c>
      <c r="V6" s="452"/>
    </row>
    <row r="7" spans="1:22" s="355" customFormat="1" ht="25.5">
      <c r="A7" s="110"/>
      <c r="B7" s="421" t="s">
        <v>1376</v>
      </c>
      <c r="C7" s="421">
        <v>40475</v>
      </c>
      <c r="D7" s="421">
        <v>40465</v>
      </c>
      <c r="E7" s="421" t="s">
        <v>1746</v>
      </c>
      <c r="F7" s="421" t="s">
        <v>1383</v>
      </c>
      <c r="G7" s="421" t="s">
        <v>1174</v>
      </c>
      <c r="H7" s="438">
        <v>560</v>
      </c>
      <c r="I7" s="59" t="s">
        <v>865</v>
      </c>
      <c r="J7" s="59" t="s">
        <v>865</v>
      </c>
      <c r="K7" s="448" t="s">
        <v>1389</v>
      </c>
      <c r="L7" s="59" t="s">
        <v>1276</v>
      </c>
      <c r="M7" s="59" t="s">
        <v>1276</v>
      </c>
      <c r="N7" s="59" t="s">
        <v>1386</v>
      </c>
      <c r="O7" s="59" t="s">
        <v>1164</v>
      </c>
      <c r="P7" s="59" t="s">
        <v>26</v>
      </c>
      <c r="Q7" s="59" t="s">
        <v>1276</v>
      </c>
      <c r="R7" s="59" t="s">
        <v>1276</v>
      </c>
      <c r="S7" s="57" t="s">
        <v>1276</v>
      </c>
      <c r="T7" s="448"/>
      <c r="U7" s="401" t="s">
        <v>1348</v>
      </c>
      <c r="V7" s="446"/>
    </row>
    <row r="8" spans="1:22" s="321" customFormat="1" ht="63.75">
      <c r="A8" s="110"/>
      <c r="B8" s="398" t="s">
        <v>1376</v>
      </c>
      <c r="C8" s="398">
        <v>40469</v>
      </c>
      <c r="D8" s="398">
        <v>40469</v>
      </c>
      <c r="E8" s="398" t="s">
        <v>1749</v>
      </c>
      <c r="F8" s="398" t="s">
        <v>1747</v>
      </c>
      <c r="G8" s="398" t="s">
        <v>1748</v>
      </c>
      <c r="H8" s="450">
        <v>32</v>
      </c>
      <c r="I8" s="18" t="s">
        <v>865</v>
      </c>
      <c r="J8" s="18" t="s">
        <v>1519</v>
      </c>
      <c r="K8" s="451" t="s">
        <v>1751</v>
      </c>
      <c r="L8" s="18" t="s">
        <v>1750</v>
      </c>
      <c r="M8" s="18" t="s">
        <v>721</v>
      </c>
      <c r="N8" s="18" t="s">
        <v>1387</v>
      </c>
      <c r="O8" s="18" t="s">
        <v>1261</v>
      </c>
      <c r="P8" s="434" t="s">
        <v>1766</v>
      </c>
      <c r="Q8" s="451" t="s">
        <v>1762</v>
      </c>
      <c r="R8" s="457" t="s">
        <v>1763</v>
      </c>
      <c r="S8" s="13">
        <v>40469</v>
      </c>
      <c r="T8" s="125" t="s">
        <v>1752</v>
      </c>
      <c r="U8" s="401" t="s">
        <v>1348</v>
      </c>
      <c r="V8" s="452"/>
    </row>
    <row r="9" spans="1:22" s="355" customFormat="1" ht="25.5">
      <c r="A9" s="102"/>
      <c r="B9" s="421" t="s">
        <v>1376</v>
      </c>
      <c r="C9" s="421">
        <v>40454</v>
      </c>
      <c r="D9" s="421">
        <v>40443</v>
      </c>
      <c r="E9" s="421" t="s">
        <v>1744</v>
      </c>
      <c r="F9" s="421" t="s">
        <v>670</v>
      </c>
      <c r="G9" s="421" t="s">
        <v>1745</v>
      </c>
      <c r="H9" s="438">
        <v>600</v>
      </c>
      <c r="I9" s="59" t="s">
        <v>865</v>
      </c>
      <c r="J9" s="59" t="s">
        <v>865</v>
      </c>
      <c r="K9" s="448" t="s">
        <v>1389</v>
      </c>
      <c r="L9" s="59" t="s">
        <v>1276</v>
      </c>
      <c r="M9" s="59" t="s">
        <v>1276</v>
      </c>
      <c r="N9" s="59" t="s">
        <v>1386</v>
      </c>
      <c r="O9" s="59" t="s">
        <v>1164</v>
      </c>
      <c r="P9" s="59" t="s">
        <v>26</v>
      </c>
      <c r="Q9" s="59" t="s">
        <v>1276</v>
      </c>
      <c r="R9" s="59" t="s">
        <v>1276</v>
      </c>
      <c r="S9" s="57" t="s">
        <v>1276</v>
      </c>
      <c r="T9" s="448"/>
      <c r="U9" s="401" t="s">
        <v>1348</v>
      </c>
      <c r="V9" s="446"/>
    </row>
    <row r="10" spans="1:21" s="4" customFormat="1" ht="12.75">
      <c r="A10" s="329"/>
      <c r="B10" s="436"/>
      <c r="C10" s="436"/>
      <c r="D10" s="436"/>
      <c r="E10" s="436"/>
      <c r="F10" s="436"/>
      <c r="G10" s="436"/>
      <c r="H10" s="436"/>
      <c r="I10" s="436"/>
      <c r="J10" s="444"/>
      <c r="K10" s="449"/>
      <c r="L10" s="436"/>
      <c r="M10" s="436"/>
      <c r="N10" s="436"/>
      <c r="O10" s="436"/>
      <c r="P10" s="436"/>
      <c r="Q10" s="436"/>
      <c r="R10" s="436"/>
      <c r="S10" s="436"/>
      <c r="T10" s="436"/>
      <c r="U10" s="436"/>
    </row>
    <row r="11" spans="1:22" s="355" customFormat="1" ht="25.5">
      <c r="A11" s="102"/>
      <c r="B11" s="421" t="s">
        <v>1375</v>
      </c>
      <c r="C11" s="421">
        <v>40447</v>
      </c>
      <c r="D11" s="421">
        <v>40437</v>
      </c>
      <c r="E11" s="421" t="s">
        <v>1730</v>
      </c>
      <c r="F11" s="421" t="s">
        <v>1383</v>
      </c>
      <c r="G11" s="421" t="s">
        <v>1731</v>
      </c>
      <c r="H11" s="438">
        <v>595</v>
      </c>
      <c r="I11" s="59" t="s">
        <v>865</v>
      </c>
      <c r="J11" s="59" t="s">
        <v>865</v>
      </c>
      <c r="K11" s="448" t="s">
        <v>1389</v>
      </c>
      <c r="L11" s="59" t="s">
        <v>1276</v>
      </c>
      <c r="M11" s="59" t="s">
        <v>1276</v>
      </c>
      <c r="N11" s="59" t="s">
        <v>1386</v>
      </c>
      <c r="O11" s="59" t="s">
        <v>1164</v>
      </c>
      <c r="P11" s="59" t="s">
        <v>26</v>
      </c>
      <c r="Q11" s="59" t="s">
        <v>1276</v>
      </c>
      <c r="R11" s="59" t="s">
        <v>1276</v>
      </c>
      <c r="S11" s="57" t="s">
        <v>1276</v>
      </c>
      <c r="T11" s="59"/>
      <c r="U11" s="401" t="s">
        <v>1348</v>
      </c>
      <c r="V11" s="446"/>
    </row>
    <row r="12" spans="2:21" ht="63.75">
      <c r="B12" s="377" t="s">
        <v>1375</v>
      </c>
      <c r="C12" s="378">
        <v>40443</v>
      </c>
      <c r="D12" s="378">
        <v>40444</v>
      </c>
      <c r="E12" s="377" t="s">
        <v>1727</v>
      </c>
      <c r="F12" s="377" t="s">
        <v>223</v>
      </c>
      <c r="G12" s="377" t="s">
        <v>1728</v>
      </c>
      <c r="H12" s="377">
        <v>43</v>
      </c>
      <c r="I12" s="377" t="s">
        <v>865</v>
      </c>
      <c r="J12" s="377" t="s">
        <v>1519</v>
      </c>
      <c r="K12" s="447" t="s">
        <v>1729</v>
      </c>
      <c r="L12" s="377" t="s">
        <v>1704</v>
      </c>
      <c r="M12" s="377" t="s">
        <v>721</v>
      </c>
      <c r="N12" s="377" t="s">
        <v>1387</v>
      </c>
      <c r="O12" s="377" t="s">
        <v>1261</v>
      </c>
      <c r="P12" s="434" t="s">
        <v>1735</v>
      </c>
      <c r="Q12" s="20" t="s">
        <v>1742</v>
      </c>
      <c r="R12" s="16" t="s">
        <v>1710</v>
      </c>
      <c r="S12" s="378">
        <v>40443</v>
      </c>
      <c r="T12" s="20"/>
      <c r="U12" s="401" t="s">
        <v>1348</v>
      </c>
    </row>
    <row r="13" spans="2:21" ht="76.5">
      <c r="B13" s="377" t="s">
        <v>1375</v>
      </c>
      <c r="C13" s="378">
        <v>40438</v>
      </c>
      <c r="D13" s="377" t="s">
        <v>1276</v>
      </c>
      <c r="E13" s="377" t="s">
        <v>1276</v>
      </c>
      <c r="F13" s="377" t="s">
        <v>1725</v>
      </c>
      <c r="G13" s="377" t="s">
        <v>91</v>
      </c>
      <c r="H13" s="377">
        <v>86</v>
      </c>
      <c r="I13" s="377" t="s">
        <v>865</v>
      </c>
      <c r="J13" s="377" t="s">
        <v>1462</v>
      </c>
      <c r="K13" s="20" t="s">
        <v>1726</v>
      </c>
      <c r="L13" s="377" t="s">
        <v>1704</v>
      </c>
      <c r="M13" s="377" t="s">
        <v>1390</v>
      </c>
      <c r="N13" s="377" t="s">
        <v>1390</v>
      </c>
      <c r="O13" s="377"/>
      <c r="P13" s="377" t="s">
        <v>1276</v>
      </c>
      <c r="Q13" s="20" t="s">
        <v>1737</v>
      </c>
      <c r="R13" s="16" t="s">
        <v>1738</v>
      </c>
      <c r="S13" s="378">
        <v>40438</v>
      </c>
      <c r="T13" s="20" t="s">
        <v>1743</v>
      </c>
      <c r="U13" s="401" t="s">
        <v>1348</v>
      </c>
    </row>
    <row r="14" spans="1:22" s="355" customFormat="1" ht="25.5">
      <c r="A14" s="102"/>
      <c r="B14" s="421" t="s">
        <v>1375</v>
      </c>
      <c r="C14" s="421">
        <v>40440</v>
      </c>
      <c r="D14" s="421">
        <v>40430</v>
      </c>
      <c r="E14" s="421" t="s">
        <v>1723</v>
      </c>
      <c r="F14" s="421" t="s">
        <v>1383</v>
      </c>
      <c r="G14" s="421" t="s">
        <v>1724</v>
      </c>
      <c r="H14" s="438">
        <v>618</v>
      </c>
      <c r="I14" s="59" t="s">
        <v>865</v>
      </c>
      <c r="J14" s="59" t="s">
        <v>865</v>
      </c>
      <c r="K14" s="448" t="s">
        <v>1389</v>
      </c>
      <c r="L14" s="59" t="s">
        <v>1276</v>
      </c>
      <c r="M14" s="59" t="s">
        <v>1276</v>
      </c>
      <c r="N14" s="59" t="s">
        <v>1386</v>
      </c>
      <c r="O14" s="59" t="s">
        <v>1164</v>
      </c>
      <c r="P14" s="59" t="s">
        <v>26</v>
      </c>
      <c r="Q14" s="448" t="s">
        <v>1276</v>
      </c>
      <c r="R14" s="59" t="s">
        <v>1276</v>
      </c>
      <c r="S14" s="57" t="s">
        <v>1276</v>
      </c>
      <c r="T14" s="448"/>
      <c r="U14" s="401" t="s">
        <v>1348</v>
      </c>
      <c r="V14" s="446"/>
    </row>
    <row r="15" spans="1:22" s="355" customFormat="1" ht="63.75">
      <c r="A15" s="102"/>
      <c r="B15" s="377" t="s">
        <v>1375</v>
      </c>
      <c r="C15" s="378">
        <v>40427</v>
      </c>
      <c r="D15" s="378">
        <v>40427</v>
      </c>
      <c r="E15" s="378" t="s">
        <v>1722</v>
      </c>
      <c r="F15" s="378" t="s">
        <v>79</v>
      </c>
      <c r="G15" s="378" t="s">
        <v>1346</v>
      </c>
      <c r="H15" s="445">
        <v>720</v>
      </c>
      <c r="I15" s="378" t="s">
        <v>865</v>
      </c>
      <c r="J15" s="378" t="s">
        <v>865</v>
      </c>
      <c r="K15" s="20" t="s">
        <v>1732</v>
      </c>
      <c r="L15" s="355" t="s">
        <v>722</v>
      </c>
      <c r="M15" s="377" t="s">
        <v>721</v>
      </c>
      <c r="N15" s="16" t="s">
        <v>1387</v>
      </c>
      <c r="O15" s="377" t="s">
        <v>1261</v>
      </c>
      <c r="P15" s="434" t="s">
        <v>1734</v>
      </c>
      <c r="Q15" s="20" t="s">
        <v>1739</v>
      </c>
      <c r="R15" s="16" t="s">
        <v>1740</v>
      </c>
      <c r="S15" s="378">
        <v>40427</v>
      </c>
      <c r="T15" s="20" t="s">
        <v>1741</v>
      </c>
      <c r="U15" s="401" t="s">
        <v>1348</v>
      </c>
      <c r="V15" s="446"/>
    </row>
    <row r="16" spans="1:21" s="4" customFormat="1" ht="12.75">
      <c r="A16" s="329"/>
      <c r="B16" s="436"/>
      <c r="C16" s="436"/>
      <c r="D16" s="436"/>
      <c r="E16" s="436"/>
      <c r="F16" s="436"/>
      <c r="G16" s="436"/>
      <c r="H16" s="436"/>
      <c r="I16" s="436"/>
      <c r="J16" s="444"/>
      <c r="K16" s="449"/>
      <c r="L16" s="436"/>
      <c r="M16" s="436"/>
      <c r="N16" s="436"/>
      <c r="O16" s="436"/>
      <c r="P16" s="436"/>
      <c r="Q16" s="436"/>
      <c r="R16" s="436"/>
      <c r="S16" s="436"/>
      <c r="T16" s="436"/>
      <c r="U16" s="436"/>
    </row>
    <row r="17" spans="1:21" s="355" customFormat="1" ht="89.25">
      <c r="A17" s="102"/>
      <c r="B17" s="377" t="s">
        <v>1374</v>
      </c>
      <c r="C17" s="356">
        <v>40421</v>
      </c>
      <c r="D17" s="356">
        <v>40423</v>
      </c>
      <c r="E17" s="356" t="s">
        <v>1700</v>
      </c>
      <c r="F17" s="378" t="s">
        <v>1276</v>
      </c>
      <c r="G17" s="378" t="s">
        <v>1276</v>
      </c>
      <c r="H17" s="378" t="s">
        <v>1276</v>
      </c>
      <c r="I17" s="378" t="s">
        <v>865</v>
      </c>
      <c r="J17" s="378" t="s">
        <v>1286</v>
      </c>
      <c r="K17" s="17" t="s">
        <v>1698</v>
      </c>
      <c r="L17" s="16" t="s">
        <v>392</v>
      </c>
      <c r="M17" s="377" t="s">
        <v>1390</v>
      </c>
      <c r="N17" s="439" t="s">
        <v>1699</v>
      </c>
      <c r="O17" s="377" t="s">
        <v>1261</v>
      </c>
      <c r="P17" s="434" t="s">
        <v>1733</v>
      </c>
      <c r="Q17" s="16" t="s">
        <v>1713</v>
      </c>
      <c r="R17" s="16" t="s">
        <v>1714</v>
      </c>
      <c r="S17" s="356">
        <v>40423</v>
      </c>
      <c r="T17" s="16" t="s">
        <v>1715</v>
      </c>
      <c r="U17" s="401" t="s">
        <v>1348</v>
      </c>
    </row>
    <row r="18" spans="1:21" s="355" customFormat="1" ht="38.25">
      <c r="A18" s="102"/>
      <c r="B18" s="377" t="s">
        <v>1374</v>
      </c>
      <c r="C18" s="356">
        <v>40420</v>
      </c>
      <c r="D18" s="356">
        <v>40421</v>
      </c>
      <c r="E18" s="378" t="s">
        <v>1707</v>
      </c>
      <c r="F18" s="377" t="s">
        <v>1471</v>
      </c>
      <c r="G18" s="377" t="s">
        <v>1709</v>
      </c>
      <c r="H18" s="355">
        <v>270</v>
      </c>
      <c r="I18" s="377" t="s">
        <v>865</v>
      </c>
      <c r="J18" s="377" t="s">
        <v>1462</v>
      </c>
      <c r="K18" s="20" t="s">
        <v>1718</v>
      </c>
      <c r="L18" s="16" t="s">
        <v>392</v>
      </c>
      <c r="M18" s="377" t="s">
        <v>721</v>
      </c>
      <c r="N18" s="377" t="s">
        <v>1387</v>
      </c>
      <c r="O18" s="377" t="s">
        <v>1261</v>
      </c>
      <c r="P18" s="377" t="s">
        <v>1276</v>
      </c>
      <c r="Q18" s="16" t="s">
        <v>1717</v>
      </c>
      <c r="R18" s="16" t="s">
        <v>1705</v>
      </c>
      <c r="S18" s="356">
        <v>40420</v>
      </c>
      <c r="T18" s="16" t="s">
        <v>1716</v>
      </c>
      <c r="U18" s="401" t="s">
        <v>1348</v>
      </c>
    </row>
    <row r="19" spans="1:21" s="355" customFormat="1" ht="38.25">
      <c r="A19" s="102"/>
      <c r="B19" s="377" t="s">
        <v>1374</v>
      </c>
      <c r="C19" s="356">
        <v>40420</v>
      </c>
      <c r="D19" s="356">
        <v>40420</v>
      </c>
      <c r="E19" s="378" t="s">
        <v>1706</v>
      </c>
      <c r="F19" s="377" t="s">
        <v>28</v>
      </c>
      <c r="G19" s="377" t="s">
        <v>1708</v>
      </c>
      <c r="H19" s="355">
        <v>50</v>
      </c>
      <c r="I19" s="377" t="s">
        <v>865</v>
      </c>
      <c r="J19" s="377" t="s">
        <v>1462</v>
      </c>
      <c r="K19" s="20" t="s">
        <v>1712</v>
      </c>
      <c r="L19" s="16" t="s">
        <v>1704</v>
      </c>
      <c r="M19" s="377" t="s">
        <v>721</v>
      </c>
      <c r="N19" s="377" t="s">
        <v>1387</v>
      </c>
      <c r="O19" s="377" t="s">
        <v>1261</v>
      </c>
      <c r="P19" s="377" t="s">
        <v>1276</v>
      </c>
      <c r="Q19" s="377" t="s">
        <v>1711</v>
      </c>
      <c r="R19" s="16" t="s">
        <v>1710</v>
      </c>
      <c r="S19" s="356">
        <v>40420</v>
      </c>
      <c r="U19" s="401" t="s">
        <v>1348</v>
      </c>
    </row>
    <row r="20" spans="1:21" s="355" customFormat="1" ht="76.5">
      <c r="A20" s="102"/>
      <c r="B20" s="377" t="s">
        <v>1374</v>
      </c>
      <c r="C20" s="356">
        <v>40408</v>
      </c>
      <c r="D20" s="442">
        <v>40408</v>
      </c>
      <c r="E20" s="443" t="s">
        <v>1720</v>
      </c>
      <c r="F20" s="377" t="s">
        <v>1276</v>
      </c>
      <c r="G20" s="377" t="s">
        <v>1276</v>
      </c>
      <c r="H20" s="355">
        <v>0</v>
      </c>
      <c r="I20" s="377" t="s">
        <v>1276</v>
      </c>
      <c r="J20" s="377" t="s">
        <v>1462</v>
      </c>
      <c r="K20" s="125" t="s">
        <v>1719</v>
      </c>
      <c r="L20" s="16"/>
      <c r="M20" s="377" t="s">
        <v>1276</v>
      </c>
      <c r="N20" s="377" t="s">
        <v>1276</v>
      </c>
      <c r="O20" s="377"/>
      <c r="P20" s="377" t="s">
        <v>1276</v>
      </c>
      <c r="Q20" s="377"/>
      <c r="R20" s="16"/>
      <c r="S20" s="356"/>
      <c r="T20" s="7" t="s">
        <v>1721</v>
      </c>
      <c r="U20" s="401"/>
    </row>
    <row r="21" spans="1:21" s="355" customFormat="1" ht="25.5">
      <c r="A21" s="102"/>
      <c r="B21" s="421" t="s">
        <v>1374</v>
      </c>
      <c r="C21" s="421">
        <v>40405</v>
      </c>
      <c r="D21" s="421">
        <v>40395</v>
      </c>
      <c r="E21" s="421" t="s">
        <v>1696</v>
      </c>
      <c r="F21" s="421" t="s">
        <v>1383</v>
      </c>
      <c r="G21" s="421" t="s">
        <v>1697</v>
      </c>
      <c r="H21" s="438">
        <v>618</v>
      </c>
      <c r="I21" s="59" t="s">
        <v>865</v>
      </c>
      <c r="J21" s="59" t="s">
        <v>865</v>
      </c>
      <c r="K21" s="59" t="s">
        <v>1389</v>
      </c>
      <c r="L21" s="59" t="s">
        <v>1276</v>
      </c>
      <c r="M21" s="59" t="s">
        <v>1276</v>
      </c>
      <c r="N21" s="59" t="s">
        <v>1386</v>
      </c>
      <c r="O21" s="59" t="s">
        <v>1164</v>
      </c>
      <c r="P21" s="59" t="s">
        <v>26</v>
      </c>
      <c r="Q21" s="59" t="s">
        <v>1276</v>
      </c>
      <c r="R21" s="59" t="s">
        <v>1276</v>
      </c>
      <c r="S21" s="57" t="s">
        <v>1276</v>
      </c>
      <c r="T21" s="59"/>
      <c r="U21" s="401" t="s">
        <v>1348</v>
      </c>
    </row>
    <row r="22" spans="2:21" ht="25.5">
      <c r="B22" s="59" t="s">
        <v>1374</v>
      </c>
      <c r="C22" s="421">
        <v>40398</v>
      </c>
      <c r="D22" s="421">
        <v>40351</v>
      </c>
      <c r="E22" s="59" t="s">
        <v>1695</v>
      </c>
      <c r="F22" s="59" t="s">
        <v>670</v>
      </c>
      <c r="G22" s="59" t="s">
        <v>420</v>
      </c>
      <c r="H22" s="59">
        <v>690</v>
      </c>
      <c r="I22" s="59" t="s">
        <v>865</v>
      </c>
      <c r="J22" s="59" t="s">
        <v>865</v>
      </c>
      <c r="K22" s="59" t="s">
        <v>1389</v>
      </c>
      <c r="L22" s="59" t="s">
        <v>1276</v>
      </c>
      <c r="M22" s="59" t="s">
        <v>1276</v>
      </c>
      <c r="N22" s="59" t="s">
        <v>1386</v>
      </c>
      <c r="O22" s="59" t="s">
        <v>1164</v>
      </c>
      <c r="P22" s="59" t="s">
        <v>26</v>
      </c>
      <c r="Q22" s="59" t="s">
        <v>1276</v>
      </c>
      <c r="R22" s="59" t="s">
        <v>1276</v>
      </c>
      <c r="S22" s="57" t="s">
        <v>1276</v>
      </c>
      <c r="T22" s="59"/>
      <c r="U22" s="401" t="s">
        <v>1348</v>
      </c>
    </row>
    <row r="23" spans="1:21" s="355" customFormat="1" ht="90">
      <c r="A23" s="102"/>
      <c r="B23" s="377" t="s">
        <v>1374</v>
      </c>
      <c r="C23" s="356">
        <v>40397</v>
      </c>
      <c r="D23" s="356">
        <v>40399</v>
      </c>
      <c r="E23" s="356" t="s">
        <v>1694</v>
      </c>
      <c r="F23" s="377" t="s">
        <v>1692</v>
      </c>
      <c r="G23" s="377" t="s">
        <v>1198</v>
      </c>
      <c r="H23" s="355">
        <v>80</v>
      </c>
      <c r="I23" s="377" t="s">
        <v>1388</v>
      </c>
      <c r="J23" s="377" t="s">
        <v>1519</v>
      </c>
      <c r="K23" s="437" t="s">
        <v>1693</v>
      </c>
      <c r="L23" s="355" t="s">
        <v>722</v>
      </c>
      <c r="M23" s="355" t="s">
        <v>721</v>
      </c>
      <c r="N23" s="377" t="s">
        <v>1387</v>
      </c>
      <c r="O23" s="355" t="s">
        <v>1261</v>
      </c>
      <c r="P23" s="434" t="s">
        <v>1736</v>
      </c>
      <c r="Q23" s="440" t="s">
        <v>1702</v>
      </c>
      <c r="R23" s="440" t="s">
        <v>1703</v>
      </c>
      <c r="S23" s="441">
        <v>40397</v>
      </c>
      <c r="T23" s="440" t="s">
        <v>1701</v>
      </c>
      <c r="U23" s="435" t="s">
        <v>1348</v>
      </c>
    </row>
    <row r="24" spans="1:21" s="4" customFormat="1" ht="12.75">
      <c r="A24" s="329"/>
      <c r="B24" s="388"/>
      <c r="C24" s="388"/>
      <c r="D24" s="388"/>
      <c r="E24" s="436"/>
      <c r="F24" s="388"/>
      <c r="G24" s="388"/>
      <c r="H24" s="388"/>
      <c r="I24" s="388"/>
      <c r="J24" s="389"/>
      <c r="K24" s="436"/>
      <c r="L24" s="388"/>
      <c r="M24" s="388"/>
      <c r="N24" s="388"/>
      <c r="O24" s="388"/>
      <c r="P24" s="388"/>
      <c r="Q24" s="388"/>
      <c r="R24" s="388"/>
      <c r="S24" s="388"/>
      <c r="T24" s="388"/>
      <c r="U24" s="388"/>
    </row>
    <row r="25" spans="2:21" s="427" customFormat="1" ht="89.25">
      <c r="B25" s="428" t="s">
        <v>1373</v>
      </c>
      <c r="C25" s="429">
        <v>40386</v>
      </c>
      <c r="D25" s="429">
        <v>40387</v>
      </c>
      <c r="E25" s="4" t="s">
        <v>1685</v>
      </c>
      <c r="F25" s="428" t="s">
        <v>1276</v>
      </c>
      <c r="G25" s="430" t="s">
        <v>1276</v>
      </c>
      <c r="H25" s="428" t="s">
        <v>1276</v>
      </c>
      <c r="I25" s="399" t="s">
        <v>1388</v>
      </c>
      <c r="J25" s="399" t="s">
        <v>1388</v>
      </c>
      <c r="K25" s="7" t="s">
        <v>1686</v>
      </c>
      <c r="L25" s="404" t="s">
        <v>392</v>
      </c>
      <c r="M25" s="428" t="s">
        <v>1390</v>
      </c>
      <c r="N25" s="428" t="s">
        <v>1390</v>
      </c>
      <c r="O25" s="404" t="s">
        <v>1038</v>
      </c>
      <c r="P25" s="434" t="s">
        <v>1683</v>
      </c>
      <c r="Q25" s="404" t="s">
        <v>244</v>
      </c>
      <c r="R25" s="404" t="s">
        <v>615</v>
      </c>
      <c r="S25" s="431">
        <v>40387</v>
      </c>
      <c r="T25" s="428" t="s">
        <v>1690</v>
      </c>
      <c r="U25" s="426" t="s">
        <v>1348</v>
      </c>
    </row>
    <row r="26" spans="1:21" s="432" customFormat="1" ht="25.5" customHeight="1">
      <c r="A26" s="329"/>
      <c r="B26" s="432" t="s">
        <v>1373</v>
      </c>
      <c r="C26" s="433">
        <v>40378</v>
      </c>
      <c r="D26" s="433">
        <v>40378</v>
      </c>
      <c r="E26" s="432" t="s">
        <v>1679</v>
      </c>
      <c r="F26" s="432" t="s">
        <v>1681</v>
      </c>
      <c r="G26" s="432" t="s">
        <v>1682</v>
      </c>
      <c r="H26" s="432">
        <v>57</v>
      </c>
      <c r="I26" s="432" t="s">
        <v>865</v>
      </c>
      <c r="J26" s="432" t="s">
        <v>1519</v>
      </c>
      <c r="K26" s="473" t="s">
        <v>1688</v>
      </c>
      <c r="L26" s="432" t="s">
        <v>724</v>
      </c>
      <c r="M26" s="432" t="s">
        <v>721</v>
      </c>
      <c r="N26" s="432" t="s">
        <v>1387</v>
      </c>
      <c r="O26" s="417" t="s">
        <v>1261</v>
      </c>
      <c r="P26" s="469" t="s">
        <v>1687</v>
      </c>
      <c r="Q26" s="471" t="s">
        <v>1689</v>
      </c>
      <c r="S26" s="475">
        <v>40378</v>
      </c>
      <c r="U26" s="477" t="s">
        <v>1348</v>
      </c>
    </row>
    <row r="27" spans="1:21" s="432" customFormat="1" ht="25.5" customHeight="1">
      <c r="A27" s="329"/>
      <c r="B27" s="432" t="s">
        <v>1373</v>
      </c>
      <c r="C27" s="433">
        <v>40378</v>
      </c>
      <c r="D27" s="433">
        <v>40378</v>
      </c>
      <c r="E27" s="432" t="s">
        <v>1679</v>
      </c>
      <c r="F27" s="432" t="s">
        <v>1684</v>
      </c>
      <c r="G27" s="432" t="s">
        <v>1680</v>
      </c>
      <c r="H27" s="432">
        <v>179</v>
      </c>
      <c r="I27" s="432" t="s">
        <v>865</v>
      </c>
      <c r="J27" s="432" t="s">
        <v>1519</v>
      </c>
      <c r="K27" s="474"/>
      <c r="L27" s="432" t="s">
        <v>724</v>
      </c>
      <c r="M27" s="432" t="s">
        <v>721</v>
      </c>
      <c r="N27" s="432" t="s">
        <v>1387</v>
      </c>
      <c r="O27" s="417" t="s">
        <v>1261</v>
      </c>
      <c r="P27" s="470"/>
      <c r="Q27" s="472"/>
      <c r="S27" s="476"/>
      <c r="U27" s="478"/>
    </row>
    <row r="28" spans="2:21" ht="25.5">
      <c r="B28" s="423" t="s">
        <v>1373</v>
      </c>
      <c r="C28" s="424">
        <v>40370</v>
      </c>
      <c r="D28" s="424">
        <v>40360</v>
      </c>
      <c r="E28" s="423" t="s">
        <v>1691</v>
      </c>
      <c r="F28" s="423" t="s">
        <v>670</v>
      </c>
      <c r="G28" s="423" t="s">
        <v>859</v>
      </c>
      <c r="H28" s="423">
        <v>870</v>
      </c>
      <c r="I28" s="423" t="s">
        <v>865</v>
      </c>
      <c r="J28" s="423" t="s">
        <v>865</v>
      </c>
      <c r="K28" s="423" t="s">
        <v>1389</v>
      </c>
      <c r="L28" s="423" t="s">
        <v>1276</v>
      </c>
      <c r="M28" s="423" t="s">
        <v>1276</v>
      </c>
      <c r="N28" s="423" t="s">
        <v>1386</v>
      </c>
      <c r="O28" s="423" t="s">
        <v>1164</v>
      </c>
      <c r="P28" s="423" t="s">
        <v>26</v>
      </c>
      <c r="Q28" s="423" t="s">
        <v>1276</v>
      </c>
      <c r="R28" s="423" t="s">
        <v>1276</v>
      </c>
      <c r="S28" s="425" t="s">
        <v>1276</v>
      </c>
      <c r="T28" s="423"/>
      <c r="U28" s="426" t="s">
        <v>1348</v>
      </c>
    </row>
    <row r="29" spans="1:21" s="4" customFormat="1" ht="12.75">
      <c r="A29" s="329"/>
      <c r="B29" s="331"/>
      <c r="C29" s="331"/>
      <c r="D29" s="331"/>
      <c r="E29" s="331"/>
      <c r="F29" s="331"/>
      <c r="G29" s="331"/>
      <c r="H29" s="331"/>
      <c r="I29" s="331"/>
      <c r="J29" s="332"/>
      <c r="K29" s="331"/>
      <c r="L29" s="331"/>
      <c r="M29" s="331"/>
      <c r="N29" s="331"/>
      <c r="O29" s="331"/>
      <c r="P29" s="331"/>
      <c r="Q29" s="331"/>
      <c r="R29" s="331"/>
      <c r="S29" s="331"/>
      <c r="T29" s="331"/>
      <c r="U29" s="331"/>
    </row>
    <row r="30" spans="1:21" s="52" customFormat="1" ht="63.75">
      <c r="A30" s="320"/>
      <c r="B30" s="377" t="s">
        <v>1372</v>
      </c>
      <c r="C30" s="356">
        <v>40359</v>
      </c>
      <c r="D30" s="377" t="s">
        <v>1276</v>
      </c>
      <c r="E30" s="377" t="s">
        <v>1276</v>
      </c>
      <c r="F30" s="377" t="s">
        <v>1674</v>
      </c>
      <c r="G30" s="377" t="s">
        <v>1675</v>
      </c>
      <c r="H30" s="377" t="s">
        <v>1276</v>
      </c>
      <c r="I30" s="355" t="s">
        <v>1276</v>
      </c>
      <c r="J30" s="377" t="s">
        <v>1519</v>
      </c>
      <c r="K30" s="422" t="s">
        <v>1676</v>
      </c>
      <c r="L30" s="355"/>
      <c r="M30" s="377" t="s">
        <v>1390</v>
      </c>
      <c r="N30" s="377" t="s">
        <v>1390</v>
      </c>
      <c r="O30" s="377" t="s">
        <v>1261</v>
      </c>
      <c r="P30" s="379" t="s">
        <v>1677</v>
      </c>
      <c r="Q30" s="355"/>
      <c r="R30" s="377" t="s">
        <v>1678</v>
      </c>
      <c r="S30" s="356">
        <v>40359</v>
      </c>
      <c r="T30" s="355"/>
      <c r="U30" s="401" t="s">
        <v>1348</v>
      </c>
    </row>
    <row r="31" spans="2:21" ht="25.5">
      <c r="B31" s="59" t="s">
        <v>1372</v>
      </c>
      <c r="C31" s="421">
        <v>40355</v>
      </c>
      <c r="D31" s="421">
        <v>40351</v>
      </c>
      <c r="E31" s="59" t="s">
        <v>1672</v>
      </c>
      <c r="F31" s="59" t="s">
        <v>1434</v>
      </c>
      <c r="G31" s="59" t="s">
        <v>1673</v>
      </c>
      <c r="H31" s="59">
        <v>2047</v>
      </c>
      <c r="I31" s="59" t="s">
        <v>865</v>
      </c>
      <c r="J31" s="59" t="s">
        <v>865</v>
      </c>
      <c r="K31" s="59" t="s">
        <v>1389</v>
      </c>
      <c r="L31" s="59" t="s">
        <v>1276</v>
      </c>
      <c r="M31" s="59" t="s">
        <v>1276</v>
      </c>
      <c r="N31" s="59" t="s">
        <v>1386</v>
      </c>
      <c r="O31" s="59" t="s">
        <v>1164</v>
      </c>
      <c r="P31" s="59" t="s">
        <v>26</v>
      </c>
      <c r="Q31" s="59" t="s">
        <v>1276</v>
      </c>
      <c r="R31" s="59" t="s">
        <v>1276</v>
      </c>
      <c r="S31" s="57" t="s">
        <v>1276</v>
      </c>
      <c r="T31" s="59"/>
      <c r="U31" s="401" t="s">
        <v>1348</v>
      </c>
    </row>
    <row r="32" spans="2:21" ht="25.5">
      <c r="B32" s="59" t="s">
        <v>1372</v>
      </c>
      <c r="C32" s="421">
        <v>40342</v>
      </c>
      <c r="D32" s="421">
        <v>40332</v>
      </c>
      <c r="E32" s="59" t="s">
        <v>1670</v>
      </c>
      <c r="F32" s="59" t="s">
        <v>670</v>
      </c>
      <c r="G32" s="59" t="s">
        <v>1671</v>
      </c>
      <c r="H32" s="59">
        <v>662</v>
      </c>
      <c r="I32" s="59" t="s">
        <v>865</v>
      </c>
      <c r="J32" s="59" t="s">
        <v>865</v>
      </c>
      <c r="K32" s="59" t="s">
        <v>1389</v>
      </c>
      <c r="L32" s="59" t="s">
        <v>1276</v>
      </c>
      <c r="M32" s="59" t="s">
        <v>1276</v>
      </c>
      <c r="N32" s="59" t="s">
        <v>1386</v>
      </c>
      <c r="O32" s="59" t="s">
        <v>1164</v>
      </c>
      <c r="P32" s="59" t="s">
        <v>26</v>
      </c>
      <c r="Q32" s="59" t="s">
        <v>1276</v>
      </c>
      <c r="R32" s="59" t="s">
        <v>1276</v>
      </c>
      <c r="S32" s="57" t="s">
        <v>1276</v>
      </c>
      <c r="T32" s="59"/>
      <c r="U32" s="401" t="s">
        <v>1348</v>
      </c>
    </row>
    <row r="33" spans="2:256" ht="25.5">
      <c r="B33" s="59" t="s">
        <v>1372</v>
      </c>
      <c r="C33" s="421">
        <v>40335</v>
      </c>
      <c r="D33" s="421">
        <v>40324</v>
      </c>
      <c r="E33" s="59" t="s">
        <v>1669</v>
      </c>
      <c r="F33" s="59" t="s">
        <v>670</v>
      </c>
      <c r="G33" s="59" t="s">
        <v>1140</v>
      </c>
      <c r="H33" s="59">
        <v>725</v>
      </c>
      <c r="I33" s="59" t="s">
        <v>865</v>
      </c>
      <c r="J33" s="59" t="s">
        <v>865</v>
      </c>
      <c r="K33" s="59" t="s">
        <v>1389</v>
      </c>
      <c r="L33" s="59" t="s">
        <v>1276</v>
      </c>
      <c r="M33" s="59" t="s">
        <v>1276</v>
      </c>
      <c r="N33" s="59" t="s">
        <v>1386</v>
      </c>
      <c r="O33" s="59" t="s">
        <v>1164</v>
      </c>
      <c r="P33" s="59" t="s">
        <v>26</v>
      </c>
      <c r="Q33" s="59" t="s">
        <v>1276</v>
      </c>
      <c r="R33" s="59" t="s">
        <v>1276</v>
      </c>
      <c r="S33" s="57" t="s">
        <v>1276</v>
      </c>
      <c r="T33" s="59"/>
      <c r="U33" s="401" t="s">
        <v>1348</v>
      </c>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1" s="4" customFormat="1" ht="12.75">
      <c r="A34" s="329"/>
      <c r="B34" s="331"/>
      <c r="C34" s="331"/>
      <c r="D34" s="331"/>
      <c r="E34" s="331"/>
      <c r="F34" s="331"/>
      <c r="G34" s="331"/>
      <c r="H34" s="331"/>
      <c r="I34" s="331"/>
      <c r="J34" s="332"/>
      <c r="K34" s="331"/>
      <c r="L34" s="331"/>
      <c r="M34" s="331"/>
      <c r="N34" s="331"/>
      <c r="O34" s="331"/>
      <c r="P34" s="331"/>
      <c r="Q34" s="331"/>
      <c r="R34" s="331"/>
      <c r="S34" s="331"/>
      <c r="T34" s="331"/>
      <c r="U34" s="331"/>
    </row>
    <row r="35" spans="1:21" s="4" customFormat="1" ht="63.75">
      <c r="A35" s="329"/>
      <c r="B35" s="417" t="s">
        <v>1371</v>
      </c>
      <c r="C35" s="418">
        <v>40324</v>
      </c>
      <c r="D35" s="418">
        <v>40324</v>
      </c>
      <c r="E35" s="418" t="s">
        <v>1645</v>
      </c>
      <c r="F35" s="417" t="s">
        <v>1644</v>
      </c>
      <c r="G35" s="417" t="s">
        <v>205</v>
      </c>
      <c r="H35" s="417">
        <v>77</v>
      </c>
      <c r="I35" s="417" t="s">
        <v>865</v>
      </c>
      <c r="J35" s="404" t="s">
        <v>1519</v>
      </c>
      <c r="K35" s="417" t="s">
        <v>1656</v>
      </c>
      <c r="L35" s="417" t="s">
        <v>392</v>
      </c>
      <c r="M35" s="417" t="s">
        <v>721</v>
      </c>
      <c r="N35" s="417" t="s">
        <v>1387</v>
      </c>
      <c r="O35" s="417" t="s">
        <v>1261</v>
      </c>
      <c r="P35" s="379" t="s">
        <v>1664</v>
      </c>
      <c r="Q35" s="417" t="s">
        <v>1667</v>
      </c>
      <c r="R35" s="417" t="s">
        <v>1657</v>
      </c>
      <c r="S35" s="418">
        <v>40324</v>
      </c>
      <c r="T35" s="417" t="s">
        <v>1658</v>
      </c>
      <c r="U35" s="401" t="s">
        <v>1348</v>
      </c>
    </row>
    <row r="36" spans="1:21" s="4" customFormat="1" ht="63.75">
      <c r="A36" s="329"/>
      <c r="B36" s="417" t="s">
        <v>1371</v>
      </c>
      <c r="C36" s="418">
        <v>40323</v>
      </c>
      <c r="D36" s="418">
        <v>40323</v>
      </c>
      <c r="E36" s="420" t="s">
        <v>1659</v>
      </c>
      <c r="F36" s="417" t="s">
        <v>670</v>
      </c>
      <c r="G36" s="417" t="s">
        <v>1660</v>
      </c>
      <c r="H36" s="417">
        <v>179</v>
      </c>
      <c r="I36" s="417" t="s">
        <v>865</v>
      </c>
      <c r="J36" s="404" t="s">
        <v>1519</v>
      </c>
      <c r="K36" s="7" t="s">
        <v>1661</v>
      </c>
      <c r="L36" s="419" t="s">
        <v>722</v>
      </c>
      <c r="M36" s="417" t="s">
        <v>721</v>
      </c>
      <c r="N36" s="417" t="s">
        <v>1387</v>
      </c>
      <c r="O36" s="417" t="s">
        <v>1261</v>
      </c>
      <c r="P36" s="379" t="s">
        <v>1663</v>
      </c>
      <c r="Q36" s="291" t="s">
        <v>1666</v>
      </c>
      <c r="R36" s="417"/>
      <c r="S36" s="418">
        <v>40323</v>
      </c>
      <c r="T36" s="417"/>
      <c r="U36" s="401" t="s">
        <v>1348</v>
      </c>
    </row>
    <row r="37" spans="1:21" s="4" customFormat="1" ht="51">
      <c r="A37" s="329"/>
      <c r="B37" s="417" t="s">
        <v>1371</v>
      </c>
      <c r="C37" s="418">
        <v>40315</v>
      </c>
      <c r="D37" s="418">
        <v>40315</v>
      </c>
      <c r="E37" s="418" t="s">
        <v>1638</v>
      </c>
      <c r="F37" s="417" t="s">
        <v>1624</v>
      </c>
      <c r="G37" s="417" t="s">
        <v>1642</v>
      </c>
      <c r="H37" s="417">
        <v>25</v>
      </c>
      <c r="I37" s="417" t="s">
        <v>1462</v>
      </c>
      <c r="J37" s="417" t="s">
        <v>1622</v>
      </c>
      <c r="K37" s="417" t="s">
        <v>1643</v>
      </c>
      <c r="L37" s="408" t="s">
        <v>722</v>
      </c>
      <c r="M37" s="417" t="s">
        <v>721</v>
      </c>
      <c r="N37" s="417" t="s">
        <v>1387</v>
      </c>
      <c r="O37" s="417" t="s">
        <v>1261</v>
      </c>
      <c r="P37" s="417" t="s">
        <v>26</v>
      </c>
      <c r="Q37" s="417" t="s">
        <v>1668</v>
      </c>
      <c r="R37" s="417" t="s">
        <v>1648</v>
      </c>
      <c r="S37" s="418">
        <v>40315</v>
      </c>
      <c r="T37" s="417" t="s">
        <v>1647</v>
      </c>
      <c r="U37" s="401" t="s">
        <v>1348</v>
      </c>
    </row>
    <row r="38" spans="1:21" s="4" customFormat="1" ht="51">
      <c r="A38" s="329"/>
      <c r="B38" s="417" t="s">
        <v>1371</v>
      </c>
      <c r="C38" s="418">
        <v>40315</v>
      </c>
      <c r="D38" s="418">
        <v>40315</v>
      </c>
      <c r="E38" s="418" t="s">
        <v>1641</v>
      </c>
      <c r="F38" s="417" t="s">
        <v>1639</v>
      </c>
      <c r="G38" s="417" t="s">
        <v>1640</v>
      </c>
      <c r="H38" s="417">
        <v>121</v>
      </c>
      <c r="I38" s="417" t="s">
        <v>1462</v>
      </c>
      <c r="J38" s="417" t="s">
        <v>1622</v>
      </c>
      <c r="K38" s="417" t="s">
        <v>1621</v>
      </c>
      <c r="L38" s="408" t="s">
        <v>722</v>
      </c>
      <c r="M38" s="417" t="s">
        <v>721</v>
      </c>
      <c r="N38" s="417" t="s">
        <v>1387</v>
      </c>
      <c r="O38" s="417" t="s">
        <v>1261</v>
      </c>
      <c r="P38" s="417" t="s">
        <v>26</v>
      </c>
      <c r="Q38" s="298" t="s">
        <v>260</v>
      </c>
      <c r="R38" s="379" t="s">
        <v>1655</v>
      </c>
      <c r="S38" s="418">
        <v>40315</v>
      </c>
      <c r="T38" s="417" t="s">
        <v>1647</v>
      </c>
      <c r="U38" s="401" t="s">
        <v>1348</v>
      </c>
    </row>
    <row r="39" spans="1:21" s="4" customFormat="1" ht="51">
      <c r="A39" s="329"/>
      <c r="B39" s="417" t="s">
        <v>1371</v>
      </c>
      <c r="C39" s="418">
        <v>40311</v>
      </c>
      <c r="D39" s="418">
        <v>40311</v>
      </c>
      <c r="E39" s="418" t="s">
        <v>1637</v>
      </c>
      <c r="F39" s="417" t="s">
        <v>788</v>
      </c>
      <c r="G39" s="417" t="s">
        <v>1665</v>
      </c>
      <c r="H39" s="417">
        <v>28</v>
      </c>
      <c r="I39" s="417" t="s">
        <v>1462</v>
      </c>
      <c r="J39" s="417" t="s">
        <v>1622</v>
      </c>
      <c r="K39" s="417" t="s">
        <v>1621</v>
      </c>
      <c r="L39" s="408" t="s">
        <v>722</v>
      </c>
      <c r="M39" s="417" t="s">
        <v>721</v>
      </c>
      <c r="N39" s="417" t="s">
        <v>1387</v>
      </c>
      <c r="O39" s="417" t="s">
        <v>1261</v>
      </c>
      <c r="P39" s="417" t="s">
        <v>26</v>
      </c>
      <c r="Q39" s="298" t="s">
        <v>260</v>
      </c>
      <c r="R39" s="379" t="s">
        <v>1655</v>
      </c>
      <c r="S39" s="418">
        <v>40310</v>
      </c>
      <c r="T39" s="417" t="s">
        <v>1647</v>
      </c>
      <c r="U39" s="401" t="s">
        <v>1348</v>
      </c>
    </row>
    <row r="40" spans="1:21" s="4" customFormat="1" ht="51">
      <c r="A40" s="329"/>
      <c r="B40" s="417" t="s">
        <v>1371</v>
      </c>
      <c r="C40" s="418">
        <v>40310</v>
      </c>
      <c r="D40" s="418">
        <v>40310</v>
      </c>
      <c r="E40" s="418" t="s">
        <v>1637</v>
      </c>
      <c r="F40" s="417" t="s">
        <v>1145</v>
      </c>
      <c r="G40" s="417" t="s">
        <v>1636</v>
      </c>
      <c r="H40" s="417">
        <v>110</v>
      </c>
      <c r="I40" s="417" t="s">
        <v>1462</v>
      </c>
      <c r="J40" s="417" t="s">
        <v>1622</v>
      </c>
      <c r="K40" s="417" t="s">
        <v>1621</v>
      </c>
      <c r="L40" s="408" t="s">
        <v>722</v>
      </c>
      <c r="M40" s="417" t="s">
        <v>721</v>
      </c>
      <c r="N40" s="417" t="s">
        <v>1387</v>
      </c>
      <c r="O40" s="417" t="s">
        <v>1261</v>
      </c>
      <c r="P40" s="417" t="s">
        <v>26</v>
      </c>
      <c r="Q40" s="298" t="s">
        <v>260</v>
      </c>
      <c r="R40" s="379" t="s">
        <v>1655</v>
      </c>
      <c r="S40" s="418">
        <v>40310</v>
      </c>
      <c r="T40" s="417" t="s">
        <v>1647</v>
      </c>
      <c r="U40" s="401" t="s">
        <v>1348</v>
      </c>
    </row>
    <row r="41" spans="1:21" s="4" customFormat="1" ht="25.5">
      <c r="A41" s="329"/>
      <c r="B41" s="59" t="s">
        <v>1371</v>
      </c>
      <c r="C41" s="57">
        <v>40320</v>
      </c>
      <c r="D41" s="57">
        <v>40290</v>
      </c>
      <c r="E41" s="57" t="s">
        <v>1635</v>
      </c>
      <c r="F41" s="59" t="s">
        <v>1434</v>
      </c>
      <c r="G41" s="59" t="s">
        <v>1486</v>
      </c>
      <c r="H41" s="59">
        <v>2160</v>
      </c>
      <c r="I41" s="59" t="s">
        <v>865</v>
      </c>
      <c r="J41" s="59" t="s">
        <v>865</v>
      </c>
      <c r="K41" s="59" t="s">
        <v>1389</v>
      </c>
      <c r="L41" s="59" t="s">
        <v>1276</v>
      </c>
      <c r="M41" s="59" t="s">
        <v>1276</v>
      </c>
      <c r="N41" s="59" t="s">
        <v>1386</v>
      </c>
      <c r="O41" s="59" t="s">
        <v>1164</v>
      </c>
      <c r="P41" s="59" t="s">
        <v>26</v>
      </c>
      <c r="Q41" s="59" t="s">
        <v>1276</v>
      </c>
      <c r="R41" s="59" t="s">
        <v>1276</v>
      </c>
      <c r="S41" s="57" t="s">
        <v>1276</v>
      </c>
      <c r="T41" s="59"/>
      <c r="U41" s="401" t="s">
        <v>1348</v>
      </c>
    </row>
    <row r="42" spans="1:21" s="4" customFormat="1" ht="63.75">
      <c r="A42" s="329"/>
      <c r="B42" s="417" t="s">
        <v>1371</v>
      </c>
      <c r="C42" s="418">
        <v>40305</v>
      </c>
      <c r="D42" s="418">
        <v>40305</v>
      </c>
      <c r="E42" s="418" t="s">
        <v>1634</v>
      </c>
      <c r="F42" s="417" t="s">
        <v>1628</v>
      </c>
      <c r="G42" s="417" t="s">
        <v>1629</v>
      </c>
      <c r="H42" s="417">
        <f>5*60+(42-27)</f>
        <v>315</v>
      </c>
      <c r="I42" s="417" t="s">
        <v>865</v>
      </c>
      <c r="J42" s="417" t="s">
        <v>865</v>
      </c>
      <c r="K42" s="417" t="s">
        <v>1631</v>
      </c>
      <c r="L42" s="417" t="s">
        <v>722</v>
      </c>
      <c r="M42" s="417" t="s">
        <v>721</v>
      </c>
      <c r="N42" s="417" t="s">
        <v>1387</v>
      </c>
      <c r="O42" s="417" t="s">
        <v>1630</v>
      </c>
      <c r="P42" s="379" t="s">
        <v>1662</v>
      </c>
      <c r="Q42" s="417" t="s">
        <v>1649</v>
      </c>
      <c r="R42" s="417" t="s">
        <v>1632</v>
      </c>
      <c r="S42" s="418">
        <v>40305</v>
      </c>
      <c r="T42" s="417" t="s">
        <v>1650</v>
      </c>
      <c r="U42" s="401" t="s">
        <v>1348</v>
      </c>
    </row>
    <row r="43" spans="1:21" s="4" customFormat="1" ht="25.5">
      <c r="A43" s="329"/>
      <c r="B43" s="59" t="s">
        <v>1371</v>
      </c>
      <c r="C43" s="57">
        <v>40307</v>
      </c>
      <c r="D43" s="57">
        <v>40305</v>
      </c>
      <c r="E43" s="57" t="s">
        <v>1626</v>
      </c>
      <c r="F43" s="59" t="s">
        <v>670</v>
      </c>
      <c r="G43" s="59" t="s">
        <v>1633</v>
      </c>
      <c r="H43" s="59">
        <f>(12*60)-17</f>
        <v>703</v>
      </c>
      <c r="I43" s="59" t="s">
        <v>865</v>
      </c>
      <c r="J43" s="59" t="s">
        <v>865</v>
      </c>
      <c r="K43" s="59" t="s">
        <v>1389</v>
      </c>
      <c r="L43" s="59" t="s">
        <v>1276</v>
      </c>
      <c r="M43" s="59" t="s">
        <v>1276</v>
      </c>
      <c r="N43" s="59" t="s">
        <v>1386</v>
      </c>
      <c r="O43" s="59" t="s">
        <v>1164</v>
      </c>
      <c r="P43" s="59" t="s">
        <v>26</v>
      </c>
      <c r="Q43" s="59" t="s">
        <v>1276</v>
      </c>
      <c r="R43" s="59" t="s">
        <v>1276</v>
      </c>
      <c r="S43" s="57" t="s">
        <v>1276</v>
      </c>
      <c r="T43" s="59"/>
      <c r="U43" s="401" t="s">
        <v>1348</v>
      </c>
    </row>
    <row r="44" spans="1:21" s="4" customFormat="1" ht="51">
      <c r="A44" s="329"/>
      <c r="B44" s="417" t="s">
        <v>1371</v>
      </c>
      <c r="C44" s="418">
        <v>40304</v>
      </c>
      <c r="D44" s="418">
        <v>40304</v>
      </c>
      <c r="E44" s="418" t="s">
        <v>1646</v>
      </c>
      <c r="F44" s="417" t="s">
        <v>1623</v>
      </c>
      <c r="G44" s="417" t="s">
        <v>1624</v>
      </c>
      <c r="H44" s="417">
        <v>36</v>
      </c>
      <c r="I44" s="417" t="s">
        <v>1462</v>
      </c>
      <c r="J44" s="417" t="s">
        <v>1622</v>
      </c>
      <c r="K44" s="417" t="s">
        <v>1621</v>
      </c>
      <c r="L44" s="408" t="s">
        <v>722</v>
      </c>
      <c r="M44" s="417" t="s">
        <v>721</v>
      </c>
      <c r="N44" s="417" t="s">
        <v>1387</v>
      </c>
      <c r="O44" s="417" t="s">
        <v>1261</v>
      </c>
      <c r="P44" s="417" t="s">
        <v>26</v>
      </c>
      <c r="Q44" s="298" t="s">
        <v>260</v>
      </c>
      <c r="R44" s="379" t="s">
        <v>1655</v>
      </c>
      <c r="S44" s="418">
        <v>40304</v>
      </c>
      <c r="T44" s="417" t="s">
        <v>1647</v>
      </c>
      <c r="U44" s="401"/>
    </row>
    <row r="45" spans="1:21" s="4" customFormat="1" ht="51">
      <c r="A45" s="329"/>
      <c r="B45" s="417" t="s">
        <v>1371</v>
      </c>
      <c r="C45" s="418">
        <v>40300</v>
      </c>
      <c r="D45" s="418">
        <v>40301</v>
      </c>
      <c r="E45" s="418" t="s">
        <v>1618</v>
      </c>
      <c r="F45" s="417" t="s">
        <v>1619</v>
      </c>
      <c r="G45" s="417" t="s">
        <v>1620</v>
      </c>
      <c r="H45" s="417" t="s">
        <v>1276</v>
      </c>
      <c r="I45" s="417" t="s">
        <v>1462</v>
      </c>
      <c r="J45" s="417" t="s">
        <v>1622</v>
      </c>
      <c r="K45" s="417" t="s">
        <v>1625</v>
      </c>
      <c r="L45" s="408" t="s">
        <v>722</v>
      </c>
      <c r="M45" s="417" t="s">
        <v>1390</v>
      </c>
      <c r="N45" s="417" t="s">
        <v>1390</v>
      </c>
      <c r="O45" s="417" t="s">
        <v>1261</v>
      </c>
      <c r="P45" s="417" t="s">
        <v>26</v>
      </c>
      <c r="Q45" s="298" t="s">
        <v>260</v>
      </c>
      <c r="R45" s="379" t="s">
        <v>1655</v>
      </c>
      <c r="S45" s="418">
        <v>40301</v>
      </c>
      <c r="T45" s="417" t="s">
        <v>1647</v>
      </c>
      <c r="U45" s="401" t="s">
        <v>1348</v>
      </c>
    </row>
    <row r="46" spans="1:21" s="4" customFormat="1" ht="63.75">
      <c r="A46" s="329"/>
      <c r="B46" s="417" t="s">
        <v>1371</v>
      </c>
      <c r="C46" s="418">
        <v>40300</v>
      </c>
      <c r="D46" s="418">
        <v>40290</v>
      </c>
      <c r="E46" s="418" t="s">
        <v>1616</v>
      </c>
      <c r="F46" s="417" t="s">
        <v>1428</v>
      </c>
      <c r="G46" s="417" t="s">
        <v>1617</v>
      </c>
      <c r="H46" s="417">
        <v>166</v>
      </c>
      <c r="I46" s="417" t="s">
        <v>865</v>
      </c>
      <c r="J46" s="404" t="s">
        <v>1519</v>
      </c>
      <c r="K46" s="417" t="s">
        <v>1651</v>
      </c>
      <c r="L46" s="417" t="s">
        <v>722</v>
      </c>
      <c r="M46" s="417" t="s">
        <v>1390</v>
      </c>
      <c r="N46" s="417" t="s">
        <v>1387</v>
      </c>
      <c r="O46" s="417" t="s">
        <v>1261</v>
      </c>
      <c r="P46" s="379" t="s">
        <v>1408</v>
      </c>
      <c r="Q46" s="417" t="s">
        <v>1653</v>
      </c>
      <c r="R46" s="417" t="s">
        <v>1654</v>
      </c>
      <c r="S46" s="418">
        <v>40300</v>
      </c>
      <c r="T46" s="417" t="s">
        <v>1652</v>
      </c>
      <c r="U46" s="401" t="s">
        <v>1348</v>
      </c>
    </row>
    <row r="47" spans="1:21" s="4" customFormat="1" ht="25.5">
      <c r="A47" s="329"/>
      <c r="B47" s="59" t="s">
        <v>1371</v>
      </c>
      <c r="C47" s="57">
        <v>40300</v>
      </c>
      <c r="D47" s="57">
        <v>40290</v>
      </c>
      <c r="E47" s="57" t="s">
        <v>1627</v>
      </c>
      <c r="F47" s="59" t="s">
        <v>670</v>
      </c>
      <c r="G47" s="59" t="s">
        <v>1472</v>
      </c>
      <c r="H47" s="59">
        <f>15*60</f>
        <v>900</v>
      </c>
      <c r="I47" s="59" t="s">
        <v>865</v>
      </c>
      <c r="J47" s="59" t="s">
        <v>865</v>
      </c>
      <c r="K47" s="59" t="s">
        <v>1389</v>
      </c>
      <c r="L47" s="59" t="s">
        <v>1276</v>
      </c>
      <c r="M47" s="59" t="s">
        <v>1276</v>
      </c>
      <c r="N47" s="59" t="s">
        <v>1386</v>
      </c>
      <c r="O47" s="59" t="s">
        <v>1164</v>
      </c>
      <c r="P47" s="59" t="s">
        <v>26</v>
      </c>
      <c r="Q47" s="59" t="s">
        <v>1276</v>
      </c>
      <c r="R47" s="59" t="s">
        <v>1276</v>
      </c>
      <c r="S47" s="57" t="s">
        <v>1276</v>
      </c>
      <c r="T47" s="59"/>
      <c r="U47" s="401" t="s">
        <v>1348</v>
      </c>
    </row>
    <row r="48" spans="1:21" s="4" customFormat="1" ht="12.75">
      <c r="A48" s="329"/>
      <c r="B48" s="331"/>
      <c r="C48" s="331"/>
      <c r="D48" s="331"/>
      <c r="E48" s="331"/>
      <c r="F48" s="331"/>
      <c r="G48" s="331"/>
      <c r="H48" s="331"/>
      <c r="I48" s="331"/>
      <c r="J48" s="332"/>
      <c r="K48" s="331"/>
      <c r="L48" s="331"/>
      <c r="M48" s="331"/>
      <c r="N48" s="331"/>
      <c r="O48" s="331"/>
      <c r="P48" s="331"/>
      <c r="Q48" s="331"/>
      <c r="R48" s="331"/>
      <c r="S48" s="331"/>
      <c r="T48" s="331"/>
      <c r="U48" s="331"/>
    </row>
    <row r="49" spans="1:21" s="4" customFormat="1" ht="25.5">
      <c r="A49" s="329"/>
      <c r="B49" s="59" t="s">
        <v>1370</v>
      </c>
      <c r="C49" s="57">
        <v>40292</v>
      </c>
      <c r="D49" s="57">
        <v>40261</v>
      </c>
      <c r="E49" s="57" t="s">
        <v>235</v>
      </c>
      <c r="F49" s="59" t="s">
        <v>1434</v>
      </c>
      <c r="G49" s="59" t="s">
        <v>229</v>
      </c>
      <c r="H49" s="59">
        <v>507</v>
      </c>
      <c r="I49" s="59" t="s">
        <v>865</v>
      </c>
      <c r="J49" s="59" t="s">
        <v>865</v>
      </c>
      <c r="K49" s="59" t="s">
        <v>1389</v>
      </c>
      <c r="L49" s="59" t="s">
        <v>1276</v>
      </c>
      <c r="M49" s="59" t="s">
        <v>1276</v>
      </c>
      <c r="N49" s="59" t="s">
        <v>1386</v>
      </c>
      <c r="O49" s="59" t="s">
        <v>1164</v>
      </c>
      <c r="P49" s="59" t="s">
        <v>26</v>
      </c>
      <c r="Q49" s="59" t="s">
        <v>1276</v>
      </c>
      <c r="R49" s="59" t="s">
        <v>1276</v>
      </c>
      <c r="S49" s="57" t="s">
        <v>1276</v>
      </c>
      <c r="T49" s="59"/>
      <c r="U49" s="401" t="s">
        <v>1348</v>
      </c>
    </row>
    <row r="50" spans="1:21" s="4" customFormat="1" ht="25.5">
      <c r="A50" s="329"/>
      <c r="B50" s="59" t="s">
        <v>1370</v>
      </c>
      <c r="C50" s="57">
        <v>40286</v>
      </c>
      <c r="D50" s="57">
        <v>40276</v>
      </c>
      <c r="E50" s="57" t="s">
        <v>234</v>
      </c>
      <c r="F50" s="59" t="s">
        <v>1383</v>
      </c>
      <c r="G50" s="59" t="s">
        <v>228</v>
      </c>
      <c r="H50" s="59">
        <v>573</v>
      </c>
      <c r="I50" s="59" t="s">
        <v>865</v>
      </c>
      <c r="J50" s="59" t="s">
        <v>865</v>
      </c>
      <c r="K50" s="59" t="s">
        <v>1389</v>
      </c>
      <c r="L50" s="59" t="s">
        <v>1276</v>
      </c>
      <c r="M50" s="59" t="s">
        <v>1276</v>
      </c>
      <c r="N50" s="59" t="s">
        <v>1386</v>
      </c>
      <c r="O50" s="59" t="s">
        <v>1164</v>
      </c>
      <c r="P50" s="59" t="s">
        <v>26</v>
      </c>
      <c r="Q50" s="59" t="s">
        <v>1276</v>
      </c>
      <c r="R50" s="59" t="s">
        <v>1276</v>
      </c>
      <c r="S50" s="57" t="s">
        <v>1276</v>
      </c>
      <c r="T50" s="59"/>
      <c r="U50" s="401" t="s">
        <v>1348</v>
      </c>
    </row>
    <row r="51" spans="1:21" s="4" customFormat="1" ht="38.25">
      <c r="A51" s="329"/>
      <c r="B51" s="399" t="s">
        <v>1370</v>
      </c>
      <c r="C51" s="379">
        <v>40281</v>
      </c>
      <c r="D51" s="378">
        <v>40281</v>
      </c>
      <c r="E51" s="377" t="s">
        <v>233</v>
      </c>
      <c r="F51" s="399" t="s">
        <v>223</v>
      </c>
      <c r="G51" s="399" t="s">
        <v>1471</v>
      </c>
      <c r="H51" s="399">
        <v>40</v>
      </c>
      <c r="I51" s="377" t="s">
        <v>1388</v>
      </c>
      <c r="J51" s="377" t="s">
        <v>1462</v>
      </c>
      <c r="K51" s="413" t="s">
        <v>239</v>
      </c>
      <c r="L51" s="377" t="s">
        <v>695</v>
      </c>
      <c r="M51" s="399" t="s">
        <v>721</v>
      </c>
      <c r="N51" s="399" t="s">
        <v>1387</v>
      </c>
      <c r="O51" s="404" t="s">
        <v>1261</v>
      </c>
      <c r="P51" s="379" t="s">
        <v>26</v>
      </c>
      <c r="Q51" s="399" t="s">
        <v>26</v>
      </c>
      <c r="R51" s="399" t="s">
        <v>240</v>
      </c>
      <c r="S51" s="414">
        <v>40281</v>
      </c>
      <c r="T51" s="399"/>
      <c r="U51" s="401" t="s">
        <v>1348</v>
      </c>
    </row>
    <row r="52" spans="1:21" s="4" customFormat="1" ht="63.75">
      <c r="A52" s="329"/>
      <c r="B52" s="399" t="s">
        <v>1370</v>
      </c>
      <c r="C52" s="379">
        <v>40280</v>
      </c>
      <c r="D52" s="378">
        <v>40280</v>
      </c>
      <c r="E52" s="16" t="s">
        <v>232</v>
      </c>
      <c r="F52" s="415" t="s">
        <v>224</v>
      </c>
      <c r="G52" s="399" t="s">
        <v>225</v>
      </c>
      <c r="H52" s="399">
        <v>149</v>
      </c>
      <c r="I52" s="377" t="s">
        <v>1388</v>
      </c>
      <c r="J52" s="377" t="s">
        <v>1388</v>
      </c>
      <c r="K52" s="413" t="s">
        <v>238</v>
      </c>
      <c r="L52" s="408" t="s">
        <v>722</v>
      </c>
      <c r="M52" s="399" t="s">
        <v>721</v>
      </c>
      <c r="N52" s="399" t="s">
        <v>1387</v>
      </c>
      <c r="O52" s="404" t="s">
        <v>1261</v>
      </c>
      <c r="P52" s="379" t="s">
        <v>227</v>
      </c>
      <c r="Q52" s="408" t="s">
        <v>217</v>
      </c>
      <c r="R52" s="408" t="s">
        <v>237</v>
      </c>
      <c r="S52" s="414">
        <v>40280</v>
      </c>
      <c r="T52" s="399" t="s">
        <v>241</v>
      </c>
      <c r="U52" s="401" t="s">
        <v>1348</v>
      </c>
    </row>
    <row r="53" spans="1:21" s="4" customFormat="1" ht="63.75">
      <c r="A53" s="329"/>
      <c r="B53" s="399" t="s">
        <v>1370</v>
      </c>
      <c r="C53" s="379" t="s">
        <v>222</v>
      </c>
      <c r="D53" s="378">
        <v>40269</v>
      </c>
      <c r="E53" s="377" t="s">
        <v>230</v>
      </c>
      <c r="F53" s="399" t="s">
        <v>220</v>
      </c>
      <c r="G53" s="399" t="s">
        <v>221</v>
      </c>
      <c r="H53" s="399">
        <v>148</v>
      </c>
      <c r="I53" s="399" t="s">
        <v>1388</v>
      </c>
      <c r="J53" s="399" t="s">
        <v>1388</v>
      </c>
      <c r="K53" s="413" t="s">
        <v>236</v>
      </c>
      <c r="L53" s="408" t="s">
        <v>722</v>
      </c>
      <c r="M53" s="399" t="s">
        <v>721</v>
      </c>
      <c r="N53" s="399" t="s">
        <v>1387</v>
      </c>
      <c r="O53" s="399" t="s">
        <v>1261</v>
      </c>
      <c r="P53" s="379" t="s">
        <v>226</v>
      </c>
      <c r="Q53" s="408" t="s">
        <v>217</v>
      </c>
      <c r="R53" s="408" t="s">
        <v>237</v>
      </c>
      <c r="S53" s="414">
        <v>40269</v>
      </c>
      <c r="T53" s="399" t="s">
        <v>242</v>
      </c>
      <c r="U53" s="401" t="s">
        <v>1348</v>
      </c>
    </row>
    <row r="54" spans="1:21" s="4" customFormat="1" ht="12.75">
      <c r="A54" s="329"/>
      <c r="B54" s="331"/>
      <c r="C54" s="331"/>
      <c r="D54" s="331"/>
      <c r="E54" s="331"/>
      <c r="F54" s="331"/>
      <c r="G54" s="331"/>
      <c r="H54" s="331"/>
      <c r="I54" s="331"/>
      <c r="J54" s="332"/>
      <c r="K54" s="331"/>
      <c r="L54" s="331"/>
      <c r="M54" s="331"/>
      <c r="N54" s="331"/>
      <c r="O54" s="331"/>
      <c r="P54" s="331"/>
      <c r="Q54" s="331"/>
      <c r="R54" s="331"/>
      <c r="S54" s="331"/>
      <c r="T54" s="331"/>
      <c r="U54" s="331"/>
    </row>
    <row r="55" spans="1:21" s="4" customFormat="1" ht="63.75">
      <c r="A55" s="329"/>
      <c r="B55" s="404" t="s">
        <v>1369</v>
      </c>
      <c r="C55" s="405">
        <v>40265</v>
      </c>
      <c r="D55" s="405">
        <v>40267</v>
      </c>
      <c r="E55" s="108" t="s">
        <v>231</v>
      </c>
      <c r="F55" s="404" t="s">
        <v>1276</v>
      </c>
      <c r="G55" s="404" t="s">
        <v>1276</v>
      </c>
      <c r="H55" s="404" t="s">
        <v>1276</v>
      </c>
      <c r="I55" s="404" t="s">
        <v>202</v>
      </c>
      <c r="J55" s="404" t="s">
        <v>865</v>
      </c>
      <c r="K55" s="399" t="s">
        <v>203</v>
      </c>
      <c r="L55" s="404" t="s">
        <v>392</v>
      </c>
      <c r="M55" s="404" t="s">
        <v>1390</v>
      </c>
      <c r="N55" s="404" t="s">
        <v>1390</v>
      </c>
      <c r="O55" s="404" t="s">
        <v>1261</v>
      </c>
      <c r="P55" s="379" t="s">
        <v>214</v>
      </c>
      <c r="Q55" s="404" t="s">
        <v>216</v>
      </c>
      <c r="R55" s="404" t="s">
        <v>218</v>
      </c>
      <c r="S55" s="407">
        <v>40269</v>
      </c>
      <c r="T55" s="404"/>
      <c r="U55" s="401" t="s">
        <v>1348</v>
      </c>
    </row>
    <row r="56" spans="1:21" s="4" customFormat="1" ht="25.5">
      <c r="A56" s="329"/>
      <c r="B56" s="59" t="s">
        <v>1369</v>
      </c>
      <c r="C56" s="57">
        <v>40264</v>
      </c>
      <c r="D56" s="57">
        <v>40254</v>
      </c>
      <c r="E56" s="59" t="s">
        <v>201</v>
      </c>
      <c r="F56" s="59" t="s">
        <v>208</v>
      </c>
      <c r="G56" s="59" t="s">
        <v>209</v>
      </c>
      <c r="H56" s="59">
        <v>1803</v>
      </c>
      <c r="I56" s="59" t="s">
        <v>865</v>
      </c>
      <c r="J56" s="59" t="s">
        <v>865</v>
      </c>
      <c r="K56" s="59" t="s">
        <v>1389</v>
      </c>
      <c r="L56" s="59" t="s">
        <v>1276</v>
      </c>
      <c r="M56" s="59" t="s">
        <v>1276</v>
      </c>
      <c r="N56" s="59" t="s">
        <v>1386</v>
      </c>
      <c r="O56" s="59" t="s">
        <v>1164</v>
      </c>
      <c r="P56" s="59" t="s">
        <v>26</v>
      </c>
      <c r="Q56" s="59" t="s">
        <v>1276</v>
      </c>
      <c r="R56" s="59" t="s">
        <v>1276</v>
      </c>
      <c r="S56" s="57" t="s">
        <v>1276</v>
      </c>
      <c r="T56" s="59"/>
      <c r="U56" s="401" t="s">
        <v>1348</v>
      </c>
    </row>
    <row r="57" spans="1:21" s="4" customFormat="1" ht="25.5">
      <c r="A57" s="329"/>
      <c r="B57" s="59" t="s">
        <v>1369</v>
      </c>
      <c r="C57" s="57">
        <v>40262</v>
      </c>
      <c r="D57" s="57">
        <v>40262</v>
      </c>
      <c r="E57" s="59" t="s">
        <v>197</v>
      </c>
      <c r="F57" s="59" t="s">
        <v>198</v>
      </c>
      <c r="G57" s="59" t="s">
        <v>199</v>
      </c>
      <c r="H57" s="59">
        <v>720</v>
      </c>
      <c r="I57" s="59" t="s">
        <v>1388</v>
      </c>
      <c r="J57" s="59" t="s">
        <v>1456</v>
      </c>
      <c r="K57" s="59" t="s">
        <v>567</v>
      </c>
      <c r="L57" s="59" t="s">
        <v>1276</v>
      </c>
      <c r="M57" s="59" t="s">
        <v>1276</v>
      </c>
      <c r="N57" s="59" t="s">
        <v>1386</v>
      </c>
      <c r="O57" s="59" t="s">
        <v>1164</v>
      </c>
      <c r="P57" s="59" t="s">
        <v>26</v>
      </c>
      <c r="Q57" s="59" t="s">
        <v>200</v>
      </c>
      <c r="R57" s="59" t="s">
        <v>1276</v>
      </c>
      <c r="S57" s="57" t="s">
        <v>1276</v>
      </c>
      <c r="T57" s="59" t="s">
        <v>215</v>
      </c>
      <c r="U57" s="401" t="s">
        <v>1348</v>
      </c>
    </row>
    <row r="58" spans="1:21" s="4" customFormat="1" ht="25.5">
      <c r="A58" s="329"/>
      <c r="B58" s="59" t="s">
        <v>1369</v>
      </c>
      <c r="C58" s="57">
        <v>40251</v>
      </c>
      <c r="D58" s="57">
        <v>40241</v>
      </c>
      <c r="E58" s="59" t="s">
        <v>195</v>
      </c>
      <c r="F58" s="59" t="s">
        <v>670</v>
      </c>
      <c r="G58" s="59" t="s">
        <v>196</v>
      </c>
      <c r="H58" s="59">
        <v>505</v>
      </c>
      <c r="I58" s="59" t="s">
        <v>865</v>
      </c>
      <c r="J58" s="59" t="s">
        <v>865</v>
      </c>
      <c r="K58" s="59" t="s">
        <v>1389</v>
      </c>
      <c r="L58" s="59" t="s">
        <v>1276</v>
      </c>
      <c r="M58" s="59" t="s">
        <v>1276</v>
      </c>
      <c r="N58" s="59" t="s">
        <v>1386</v>
      </c>
      <c r="O58" s="59" t="s">
        <v>1164</v>
      </c>
      <c r="P58" s="59" t="s">
        <v>26</v>
      </c>
      <c r="Q58" s="59" t="s">
        <v>1276</v>
      </c>
      <c r="R58" s="59" t="s">
        <v>1276</v>
      </c>
      <c r="S58" s="57" t="s">
        <v>1276</v>
      </c>
      <c r="T58" s="59"/>
      <c r="U58" s="401" t="s">
        <v>1348</v>
      </c>
    </row>
    <row r="59" spans="1:21" s="4" customFormat="1" ht="12.75">
      <c r="A59" s="329"/>
      <c r="B59" s="411"/>
      <c r="C59" s="412"/>
      <c r="D59" s="412"/>
      <c r="E59" s="411"/>
      <c r="F59" s="411"/>
      <c r="G59" s="411"/>
      <c r="H59" s="411"/>
      <c r="I59" s="411"/>
      <c r="J59" s="411"/>
      <c r="K59" s="411"/>
      <c r="L59" s="411"/>
      <c r="M59" s="411"/>
      <c r="N59" s="411"/>
      <c r="O59" s="411"/>
      <c r="P59" s="59"/>
      <c r="Q59" s="411"/>
      <c r="R59" s="411"/>
      <c r="S59" s="412"/>
      <c r="T59" s="411"/>
      <c r="U59" s="401"/>
    </row>
    <row r="60" spans="2:21" s="329" customFormat="1" ht="63.75">
      <c r="B60" s="408" t="s">
        <v>1369</v>
      </c>
      <c r="C60" s="409" t="s">
        <v>206</v>
      </c>
      <c r="D60" s="409">
        <v>40244</v>
      </c>
      <c r="E60" s="408" t="s">
        <v>204</v>
      </c>
      <c r="F60" s="408" t="s">
        <v>1472</v>
      </c>
      <c r="G60" s="408" t="s">
        <v>205</v>
      </c>
      <c r="H60" s="408">
        <v>633</v>
      </c>
      <c r="I60" s="408" t="s">
        <v>865</v>
      </c>
      <c r="J60" s="404" t="s">
        <v>1519</v>
      </c>
      <c r="K60" s="408" t="s">
        <v>243</v>
      </c>
      <c r="L60" s="408" t="s">
        <v>722</v>
      </c>
      <c r="M60" s="408" t="s">
        <v>721</v>
      </c>
      <c r="N60" s="408" t="s">
        <v>1387</v>
      </c>
      <c r="O60" s="408" t="s">
        <v>1261</v>
      </c>
      <c r="P60" s="379" t="s">
        <v>213</v>
      </c>
      <c r="Q60" s="408" t="s">
        <v>217</v>
      </c>
      <c r="R60" s="408" t="s">
        <v>210</v>
      </c>
      <c r="S60" s="409" t="s">
        <v>211</v>
      </c>
      <c r="T60" s="408" t="s">
        <v>219</v>
      </c>
      <c r="U60" s="401" t="s">
        <v>1348</v>
      </c>
    </row>
    <row r="61" spans="1:21" s="4" customFormat="1" ht="25.5">
      <c r="A61" s="329"/>
      <c r="B61" s="59" t="s">
        <v>1369</v>
      </c>
      <c r="C61" s="57">
        <v>40244</v>
      </c>
      <c r="D61" s="57">
        <v>40234</v>
      </c>
      <c r="E61" s="59" t="s">
        <v>194</v>
      </c>
      <c r="F61" s="59" t="s">
        <v>207</v>
      </c>
      <c r="G61" s="59" t="s">
        <v>1472</v>
      </c>
      <c r="H61" s="59">
        <v>900</v>
      </c>
      <c r="I61" s="59" t="s">
        <v>865</v>
      </c>
      <c r="J61" s="59" t="s">
        <v>865</v>
      </c>
      <c r="K61" s="59" t="s">
        <v>1389</v>
      </c>
      <c r="L61" s="59" t="s">
        <v>1276</v>
      </c>
      <c r="M61" s="59" t="s">
        <v>1276</v>
      </c>
      <c r="N61" s="59" t="s">
        <v>1386</v>
      </c>
      <c r="O61" s="59" t="s">
        <v>1164</v>
      </c>
      <c r="P61" s="59" t="s">
        <v>26</v>
      </c>
      <c r="Q61" s="59" t="s">
        <v>1276</v>
      </c>
      <c r="R61" s="59" t="s">
        <v>1276</v>
      </c>
      <c r="S61" s="57" t="s">
        <v>1276</v>
      </c>
      <c r="T61" s="59"/>
      <c r="U61" s="401" t="s">
        <v>1348</v>
      </c>
    </row>
    <row r="62" spans="1:21" s="4" customFormat="1" ht="38.25">
      <c r="A62" s="329"/>
      <c r="B62" s="404" t="s">
        <v>1369</v>
      </c>
      <c r="C62" s="405">
        <v>40238</v>
      </c>
      <c r="D62" s="405">
        <v>40239</v>
      </c>
      <c r="E62" s="406" t="s">
        <v>193</v>
      </c>
      <c r="F62" s="404" t="s">
        <v>190</v>
      </c>
      <c r="G62" s="404" t="s">
        <v>191</v>
      </c>
      <c r="H62" s="404">
        <v>103</v>
      </c>
      <c r="I62" s="404" t="s">
        <v>1388</v>
      </c>
      <c r="J62" s="404" t="s">
        <v>1462</v>
      </c>
      <c r="K62" s="404" t="s">
        <v>192</v>
      </c>
      <c r="L62" s="404" t="s">
        <v>722</v>
      </c>
      <c r="M62" s="404" t="s">
        <v>721</v>
      </c>
      <c r="N62" s="404" t="s">
        <v>1387</v>
      </c>
      <c r="O62" s="404" t="s">
        <v>1261</v>
      </c>
      <c r="P62" s="404"/>
      <c r="Q62" s="404" t="s">
        <v>1262</v>
      </c>
      <c r="R62" s="404" t="s">
        <v>212</v>
      </c>
      <c r="S62" s="407">
        <v>40238</v>
      </c>
      <c r="T62" s="404"/>
      <c r="U62" s="401" t="s">
        <v>1348</v>
      </c>
    </row>
    <row r="63" spans="1:21" s="4" customFormat="1" ht="12.75">
      <c r="A63" s="329"/>
      <c r="B63" s="331"/>
      <c r="C63" s="331"/>
      <c r="D63" s="331"/>
      <c r="E63" s="331"/>
      <c r="F63" s="331"/>
      <c r="G63" s="331"/>
      <c r="H63" s="331"/>
      <c r="I63" s="331"/>
      <c r="J63" s="332"/>
      <c r="K63" s="331"/>
      <c r="L63" s="331"/>
      <c r="M63" s="331"/>
      <c r="N63" s="331"/>
      <c r="O63" s="331"/>
      <c r="P63" s="331"/>
      <c r="Q63" s="331"/>
      <c r="R63" s="331"/>
      <c r="S63" s="331"/>
      <c r="T63" s="331"/>
      <c r="U63" s="331"/>
    </row>
    <row r="64" spans="1:21" s="4" customFormat="1" ht="25.5">
      <c r="A64" s="329"/>
      <c r="B64" s="59" t="s">
        <v>1368</v>
      </c>
      <c r="C64" s="57">
        <v>40223</v>
      </c>
      <c r="D64" s="57">
        <v>40212</v>
      </c>
      <c r="E64" s="59" t="s">
        <v>1036</v>
      </c>
      <c r="F64" s="59" t="s">
        <v>670</v>
      </c>
      <c r="G64" s="59" t="s">
        <v>28</v>
      </c>
      <c r="H64" s="59">
        <f>8*60+40</f>
        <v>520</v>
      </c>
      <c r="I64" s="59" t="s">
        <v>865</v>
      </c>
      <c r="J64" s="59" t="s">
        <v>865</v>
      </c>
      <c r="K64" s="59" t="s">
        <v>1389</v>
      </c>
      <c r="L64" s="59" t="s">
        <v>1276</v>
      </c>
      <c r="M64" s="59" t="s">
        <v>1276</v>
      </c>
      <c r="N64" s="59" t="s">
        <v>1386</v>
      </c>
      <c r="O64" s="59" t="s">
        <v>1164</v>
      </c>
      <c r="P64" s="59" t="s">
        <v>26</v>
      </c>
      <c r="Q64" s="59" t="s">
        <v>1276</v>
      </c>
      <c r="R64" s="59" t="s">
        <v>1276</v>
      </c>
      <c r="S64" s="57" t="s">
        <v>1276</v>
      </c>
      <c r="T64" s="59"/>
      <c r="U64" s="401" t="s">
        <v>1348</v>
      </c>
    </row>
    <row r="65" spans="1:26" s="4" customFormat="1" ht="25.5">
      <c r="A65" s="329"/>
      <c r="B65" s="59" t="s">
        <v>1368</v>
      </c>
      <c r="C65" s="57">
        <v>40216</v>
      </c>
      <c r="D65" s="57">
        <v>39840</v>
      </c>
      <c r="E65" s="59" t="s">
        <v>1033</v>
      </c>
      <c r="F65" s="59" t="s">
        <v>670</v>
      </c>
      <c r="G65" s="59" t="s">
        <v>1034</v>
      </c>
      <c r="H65" s="59">
        <f>(12*60)+48</f>
        <v>768</v>
      </c>
      <c r="I65" s="59" t="s">
        <v>865</v>
      </c>
      <c r="J65" s="59" t="s">
        <v>865</v>
      </c>
      <c r="K65" s="59" t="s">
        <v>1389</v>
      </c>
      <c r="L65" s="59" t="s">
        <v>1276</v>
      </c>
      <c r="M65" s="59" t="s">
        <v>1276</v>
      </c>
      <c r="N65" s="59" t="s">
        <v>1386</v>
      </c>
      <c r="O65" s="59" t="s">
        <v>1164</v>
      </c>
      <c r="P65" s="59" t="s">
        <v>26</v>
      </c>
      <c r="Q65" s="59" t="s">
        <v>1276</v>
      </c>
      <c r="R65" s="59" t="s">
        <v>1276</v>
      </c>
      <c r="S65" s="57" t="s">
        <v>1276</v>
      </c>
      <c r="T65" s="59"/>
      <c r="U65" s="401" t="s">
        <v>1348</v>
      </c>
      <c r="V65" s="18"/>
      <c r="W65" s="399"/>
      <c r="X65" s="379"/>
      <c r="Y65" s="399"/>
      <c r="Z65" s="401"/>
    </row>
    <row r="66" spans="1:21" s="4" customFormat="1" ht="102">
      <c r="A66" s="329"/>
      <c r="B66" s="404" t="s">
        <v>1368</v>
      </c>
      <c r="C66" s="405">
        <v>40214</v>
      </c>
      <c r="D66" s="405">
        <v>40217</v>
      </c>
      <c r="E66" s="406" t="s">
        <v>1035</v>
      </c>
      <c r="F66" s="404" t="s">
        <v>1276</v>
      </c>
      <c r="G66" s="404" t="s">
        <v>1276</v>
      </c>
      <c r="H66" s="404" t="s">
        <v>1276</v>
      </c>
      <c r="I66" s="399" t="s">
        <v>1388</v>
      </c>
      <c r="J66" s="399" t="s">
        <v>1388</v>
      </c>
      <c r="K66" s="404" t="s">
        <v>1037</v>
      </c>
      <c r="L66" s="404" t="s">
        <v>392</v>
      </c>
      <c r="M66" s="404" t="s">
        <v>1390</v>
      </c>
      <c r="N66" s="404" t="s">
        <v>1390</v>
      </c>
      <c r="O66" s="404" t="s">
        <v>1038</v>
      </c>
      <c r="P66" s="404"/>
      <c r="Q66" s="404" t="s">
        <v>244</v>
      </c>
      <c r="R66" s="404" t="s">
        <v>615</v>
      </c>
      <c r="S66" s="407">
        <v>40215</v>
      </c>
      <c r="T66" s="404" t="s">
        <v>245</v>
      </c>
      <c r="U66" s="401" t="s">
        <v>1348</v>
      </c>
    </row>
    <row r="67" spans="1:26" s="4" customFormat="1" ht="25.5">
      <c r="A67" s="329"/>
      <c r="B67" s="399" t="s">
        <v>1368</v>
      </c>
      <c r="C67" s="405">
        <v>40213</v>
      </c>
      <c r="D67" s="405">
        <v>40213</v>
      </c>
      <c r="E67" s="377" t="s">
        <v>1032</v>
      </c>
      <c r="F67" s="399" t="s">
        <v>1030</v>
      </c>
      <c r="G67" s="399" t="s">
        <v>1031</v>
      </c>
      <c r="H67" s="399">
        <v>34</v>
      </c>
      <c r="I67" s="399" t="s">
        <v>1388</v>
      </c>
      <c r="J67" s="18" t="s">
        <v>1388</v>
      </c>
      <c r="K67" s="400" t="s">
        <v>1042</v>
      </c>
      <c r="L67" s="399" t="s">
        <v>722</v>
      </c>
      <c r="M67" s="399" t="s">
        <v>721</v>
      </c>
      <c r="N67" s="399" t="s">
        <v>1387</v>
      </c>
      <c r="O67" s="399" t="s">
        <v>1261</v>
      </c>
      <c r="P67" s="399"/>
      <c r="Q67" s="18" t="s">
        <v>1039</v>
      </c>
      <c r="R67" s="399" t="s">
        <v>1040</v>
      </c>
      <c r="S67" s="379">
        <v>40213</v>
      </c>
      <c r="T67" s="399" t="s">
        <v>1041</v>
      </c>
      <c r="U67" s="401" t="s">
        <v>1348</v>
      </c>
      <c r="V67" s="18"/>
      <c r="W67" s="399"/>
      <c r="X67" s="379"/>
      <c r="Y67" s="399"/>
      <c r="Z67" s="401"/>
    </row>
    <row r="68" spans="1:21" s="4" customFormat="1" ht="12.75">
      <c r="A68" s="329"/>
      <c r="B68" s="331"/>
      <c r="C68" s="331"/>
      <c r="D68" s="331"/>
      <c r="E68" s="331"/>
      <c r="F68" s="331"/>
      <c r="G68" s="331"/>
      <c r="H68" s="331"/>
      <c r="I68" s="331"/>
      <c r="J68" s="332"/>
      <c r="K68" s="331"/>
      <c r="L68" s="331"/>
      <c r="M68" s="331"/>
      <c r="N68" s="331"/>
      <c r="O68" s="331"/>
      <c r="P68" s="331"/>
      <c r="Q68" s="331"/>
      <c r="R68" s="331"/>
      <c r="S68" s="331"/>
      <c r="T68" s="331"/>
      <c r="U68" s="331"/>
    </row>
    <row r="69" spans="2:21" s="23" customFormat="1" ht="38.25">
      <c r="B69" s="399" t="s">
        <v>1366</v>
      </c>
      <c r="C69" s="379">
        <v>40206</v>
      </c>
      <c r="D69" s="379">
        <v>40206</v>
      </c>
      <c r="E69" s="377" t="s">
        <v>550</v>
      </c>
      <c r="F69" s="399" t="s">
        <v>1595</v>
      </c>
      <c r="G69" s="399" t="s">
        <v>551</v>
      </c>
      <c r="H69" s="399">
        <v>58</v>
      </c>
      <c r="I69" s="399" t="s">
        <v>1388</v>
      </c>
      <c r="J69" s="18" t="s">
        <v>1388</v>
      </c>
      <c r="K69" s="400" t="s">
        <v>568</v>
      </c>
      <c r="L69" s="399" t="s">
        <v>722</v>
      </c>
      <c r="M69" s="399" t="s">
        <v>721</v>
      </c>
      <c r="N69" s="399" t="s">
        <v>1387</v>
      </c>
      <c r="O69" s="399" t="s">
        <v>1261</v>
      </c>
      <c r="P69" s="399"/>
      <c r="Q69" s="18" t="s">
        <v>246</v>
      </c>
      <c r="R69" s="399" t="s">
        <v>561</v>
      </c>
      <c r="S69" s="379">
        <v>40206</v>
      </c>
      <c r="T69" s="399" t="s">
        <v>560</v>
      </c>
      <c r="U69" s="401" t="s">
        <v>1348</v>
      </c>
    </row>
    <row r="70" spans="2:21" s="23" customFormat="1" ht="25.5">
      <c r="B70" s="399" t="s">
        <v>1366</v>
      </c>
      <c r="C70" s="379">
        <v>40200</v>
      </c>
      <c r="D70" s="379" t="s">
        <v>1276</v>
      </c>
      <c r="E70" s="377" t="s">
        <v>1276</v>
      </c>
      <c r="F70" s="399" t="s">
        <v>563</v>
      </c>
      <c r="G70" s="399" t="s">
        <v>562</v>
      </c>
      <c r="H70" s="399">
        <v>21</v>
      </c>
      <c r="I70" s="399" t="s">
        <v>1388</v>
      </c>
      <c r="J70" s="18" t="s">
        <v>1456</v>
      </c>
      <c r="K70" s="402" t="s">
        <v>567</v>
      </c>
      <c r="L70" s="399" t="s">
        <v>724</v>
      </c>
      <c r="M70" s="399" t="s">
        <v>721</v>
      </c>
      <c r="N70" s="399" t="s">
        <v>1387</v>
      </c>
      <c r="O70" s="399" t="s">
        <v>1261</v>
      </c>
      <c r="P70" s="399"/>
      <c r="Q70" s="18" t="s">
        <v>566</v>
      </c>
      <c r="R70" s="399"/>
      <c r="S70" s="379"/>
      <c r="T70" s="399"/>
      <c r="U70" s="401" t="s">
        <v>1348</v>
      </c>
    </row>
    <row r="71" spans="2:21" s="23" customFormat="1" ht="63.75">
      <c r="B71" s="399" t="s">
        <v>1366</v>
      </c>
      <c r="C71" s="379" t="s">
        <v>554</v>
      </c>
      <c r="D71" s="379">
        <v>40204</v>
      </c>
      <c r="E71" s="377" t="s">
        <v>555</v>
      </c>
      <c r="F71" s="399" t="s">
        <v>553</v>
      </c>
      <c r="G71" s="399" t="s">
        <v>1595</v>
      </c>
      <c r="H71" s="399">
        <v>1468</v>
      </c>
      <c r="I71" s="399" t="s">
        <v>1388</v>
      </c>
      <c r="J71" s="399" t="s">
        <v>1388</v>
      </c>
      <c r="K71" s="16" t="s">
        <v>1390</v>
      </c>
      <c r="L71" s="399" t="s">
        <v>722</v>
      </c>
      <c r="M71" s="399" t="s">
        <v>1390</v>
      </c>
      <c r="N71" s="18" t="s">
        <v>1390</v>
      </c>
      <c r="O71" s="399" t="s">
        <v>1261</v>
      </c>
      <c r="P71" s="379" t="s">
        <v>571</v>
      </c>
      <c r="Q71" s="18" t="s">
        <v>559</v>
      </c>
      <c r="R71" s="399" t="s">
        <v>561</v>
      </c>
      <c r="S71" s="379">
        <v>40206</v>
      </c>
      <c r="T71" s="399" t="s">
        <v>560</v>
      </c>
      <c r="U71" s="401" t="s">
        <v>1348</v>
      </c>
    </row>
    <row r="72" spans="2:21" s="23" customFormat="1" ht="25.5">
      <c r="B72" s="381" t="s">
        <v>1366</v>
      </c>
      <c r="C72" s="57">
        <v>40189</v>
      </c>
      <c r="D72" s="57">
        <v>40170</v>
      </c>
      <c r="E72" s="381" t="s">
        <v>552</v>
      </c>
      <c r="F72" s="59" t="s">
        <v>1434</v>
      </c>
      <c r="G72" s="59" t="s">
        <v>553</v>
      </c>
      <c r="H72" s="59">
        <v>1546</v>
      </c>
      <c r="I72" s="59" t="s">
        <v>865</v>
      </c>
      <c r="J72" s="59" t="s">
        <v>865</v>
      </c>
      <c r="K72" s="59" t="s">
        <v>1389</v>
      </c>
      <c r="L72" s="59" t="s">
        <v>1276</v>
      </c>
      <c r="M72" s="59" t="s">
        <v>1276</v>
      </c>
      <c r="N72" s="59" t="s">
        <v>1386</v>
      </c>
      <c r="O72" s="59" t="s">
        <v>1164</v>
      </c>
      <c r="P72" s="59" t="s">
        <v>26</v>
      </c>
      <c r="Q72" s="59" t="s">
        <v>1276</v>
      </c>
      <c r="R72" s="59" t="s">
        <v>1276</v>
      </c>
      <c r="S72" s="57" t="s">
        <v>1276</v>
      </c>
      <c r="T72" s="59"/>
      <c r="U72" s="401" t="s">
        <v>1348</v>
      </c>
    </row>
    <row r="73" spans="2:21" s="23" customFormat="1" ht="51">
      <c r="B73" s="392" t="s">
        <v>1366</v>
      </c>
      <c r="C73" s="13" t="s">
        <v>556</v>
      </c>
      <c r="D73" s="13" t="s">
        <v>1276</v>
      </c>
      <c r="E73" s="392" t="s">
        <v>1276</v>
      </c>
      <c r="F73" s="18" t="s">
        <v>565</v>
      </c>
      <c r="G73" s="18" t="s">
        <v>564</v>
      </c>
      <c r="H73" s="18" t="s">
        <v>1276</v>
      </c>
      <c r="I73" s="18" t="s">
        <v>1388</v>
      </c>
      <c r="J73" s="18" t="s">
        <v>1462</v>
      </c>
      <c r="K73" s="291" t="s">
        <v>557</v>
      </c>
      <c r="L73" s="18" t="s">
        <v>26</v>
      </c>
      <c r="M73" s="18" t="s">
        <v>1390</v>
      </c>
      <c r="N73" s="18" t="s">
        <v>1390</v>
      </c>
      <c r="O73" s="18" t="s">
        <v>1261</v>
      </c>
      <c r="P73" s="18"/>
      <c r="Q73" s="18" t="s">
        <v>26</v>
      </c>
      <c r="R73" s="18" t="s">
        <v>247</v>
      </c>
      <c r="S73" s="13">
        <v>40201</v>
      </c>
      <c r="T73" s="403" t="s">
        <v>558</v>
      </c>
      <c r="U73" s="401"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sheetData>
  <sheetProtection/>
  <mergeCells count="5">
    <mergeCell ref="P26:P27"/>
    <mergeCell ref="Q26:Q27"/>
    <mergeCell ref="K26:K27"/>
    <mergeCell ref="S26:S27"/>
    <mergeCell ref="U26:U27"/>
  </mergeCells>
  <printOptions/>
  <pageMargins left="0.7" right="0.7" top="0.75" bottom="0.75" header="0.3" footer="0.3"/>
  <pageSetup fitToHeight="2" fitToWidth="1" horizontalDpi="600" verticalDpi="600" orientation="landscape" paperSize="5" scale="38"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3" sqref="F13"/>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4" t="s">
        <v>549</v>
      </c>
      <c r="B1" s="484"/>
      <c r="C1" s="484"/>
      <c r="D1" s="484"/>
      <c r="E1" s="484"/>
      <c r="F1" s="484"/>
      <c r="G1" s="484"/>
      <c r="H1" s="484"/>
      <c r="I1" s="484"/>
      <c r="J1" s="484"/>
      <c r="K1" s="484"/>
      <c r="L1" s="484"/>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 aca="true" t="shared" si="0" ref="G4:G13">(C4+H4-F4)/(C4+H4)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1368</v>
      </c>
      <c r="B5" s="211" t="s">
        <v>1367</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1369</v>
      </c>
      <c r="B6" s="34" t="s">
        <v>1367</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1371</v>
      </c>
      <c r="B8" s="34" t="s">
        <v>1367</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1372</v>
      </c>
      <c r="B9" s="34" t="s">
        <v>1367</v>
      </c>
      <c r="C9" s="35">
        <f>21*60*12</f>
        <v>15120</v>
      </c>
      <c r="D9" s="35">
        <v>0</v>
      </c>
      <c r="E9" s="175">
        <f t="shared" si="4"/>
        <v>15120</v>
      </c>
      <c r="F9" s="255">
        <v>0</v>
      </c>
      <c r="G9" s="296">
        <f t="shared" si="0"/>
        <v>1</v>
      </c>
      <c r="H9" s="271">
        <v>0</v>
      </c>
      <c r="I9" s="240">
        <v>0</v>
      </c>
      <c r="J9" s="297">
        <f t="shared" si="1"/>
        <v>1</v>
      </c>
      <c r="K9" s="218">
        <f t="shared" si="2"/>
        <v>0.6904761904761905</v>
      </c>
      <c r="L9" s="241">
        <f t="shared" si="3"/>
        <v>1</v>
      </c>
    </row>
    <row r="10" spans="1:12" ht="23.25" customHeight="1" thickBot="1">
      <c r="A10" s="34" t="s">
        <v>1373</v>
      </c>
      <c r="B10" s="34" t="s">
        <v>1367</v>
      </c>
      <c r="C10" s="35">
        <f>22*60*12</f>
        <v>15840</v>
      </c>
      <c r="D10" s="35">
        <v>0</v>
      </c>
      <c r="E10" s="175">
        <f t="shared" si="4"/>
        <v>15840</v>
      </c>
      <c r="F10" s="224">
        <v>179</v>
      </c>
      <c r="G10" s="296">
        <f t="shared" si="0"/>
        <v>0.9886994949494949</v>
      </c>
      <c r="H10" s="271">
        <v>0</v>
      </c>
      <c r="I10" s="240">
        <v>0</v>
      </c>
      <c r="J10" s="297">
        <f>(C10-H10-F10)/(C10-H10)</f>
        <v>0.9886994949494949</v>
      </c>
      <c r="K10" s="218">
        <f>(C10-4680)/C10</f>
        <v>0.7045454545454546</v>
      </c>
      <c r="L10" s="241">
        <f>(C10-D10-F10-I10)/C10</f>
        <v>0.9886994949494949</v>
      </c>
    </row>
    <row r="11" spans="1:12" ht="23.25" customHeight="1" thickBot="1">
      <c r="A11" s="34" t="s">
        <v>1374</v>
      </c>
      <c r="B11" s="34" t="s">
        <v>1367</v>
      </c>
      <c r="C11" s="35">
        <f>22*60*12</f>
        <v>15840</v>
      </c>
      <c r="D11" s="35">
        <v>0</v>
      </c>
      <c r="E11" s="175">
        <f t="shared" si="4"/>
        <v>15840</v>
      </c>
      <c r="F11" s="224">
        <v>0</v>
      </c>
      <c r="G11" s="296">
        <f t="shared" si="0"/>
        <v>1</v>
      </c>
      <c r="H11" s="271">
        <v>0</v>
      </c>
      <c r="I11" s="240">
        <v>0</v>
      </c>
      <c r="J11" s="297">
        <f>(C11-H11-F11)/(C11-H11)</f>
        <v>1</v>
      </c>
      <c r="K11" s="218">
        <f>(C11-4680)/C11</f>
        <v>0.7045454545454546</v>
      </c>
      <c r="L11" s="241">
        <f>(C11-D11-F11-I11)/C11</f>
        <v>1</v>
      </c>
    </row>
    <row r="12" spans="1:12" ht="23.25" customHeight="1" thickBot="1">
      <c r="A12" s="34" t="s">
        <v>1375</v>
      </c>
      <c r="B12" s="34" t="s">
        <v>1367</v>
      </c>
      <c r="C12" s="35">
        <f>21*60*12</f>
        <v>15120</v>
      </c>
      <c r="D12" s="35">
        <v>0</v>
      </c>
      <c r="E12" s="175">
        <f t="shared" si="4"/>
        <v>15120</v>
      </c>
      <c r="F12" s="224">
        <v>43</v>
      </c>
      <c r="G12" s="296">
        <f t="shared" si="0"/>
        <v>0.9971560846560846</v>
      </c>
      <c r="H12" s="271">
        <v>0</v>
      </c>
      <c r="I12" s="240">
        <v>0</v>
      </c>
      <c r="J12" s="297">
        <f>(C12-H12-F12)/(C12-H12)</f>
        <v>0.9971560846560846</v>
      </c>
      <c r="K12" s="218">
        <f>(C12-4680)/C12</f>
        <v>0.6904761904761905</v>
      </c>
      <c r="L12" s="241">
        <f>(C12-D12-F12-I12)/C12</f>
        <v>0.9971560846560846</v>
      </c>
    </row>
    <row r="13" spans="1:12" ht="23.25" customHeight="1" thickBot="1">
      <c r="A13" s="37" t="s">
        <v>1376</v>
      </c>
      <c r="B13" s="37" t="s">
        <v>1367</v>
      </c>
      <c r="C13" s="35">
        <f>21*60*12</f>
        <v>15120</v>
      </c>
      <c r="D13" s="35">
        <v>0</v>
      </c>
      <c r="E13" s="175">
        <f t="shared" si="4"/>
        <v>15120</v>
      </c>
      <c r="F13" s="224">
        <v>84</v>
      </c>
      <c r="G13" s="296">
        <f t="shared" si="0"/>
        <v>0.9944444444444445</v>
      </c>
      <c r="H13" s="271">
        <v>0</v>
      </c>
      <c r="I13" s="240">
        <v>0</v>
      </c>
      <c r="J13" s="297">
        <f>(C13-H13-F13)/(C13-H13)</f>
        <v>0.9944444444444445</v>
      </c>
      <c r="K13" s="218">
        <f>(C13-4680)/C13</f>
        <v>0.6904761904761905</v>
      </c>
      <c r="L13" s="241">
        <f>(C13-D13-F13-I13)/C13</f>
        <v>0.9944444444444445</v>
      </c>
    </row>
    <row r="14" spans="1:12" ht="23.25" customHeight="1" thickBot="1">
      <c r="A14" s="37" t="s">
        <v>1453</v>
      </c>
      <c r="B14" s="37" t="s">
        <v>1367</v>
      </c>
      <c r="C14" s="35"/>
      <c r="D14" s="35">
        <v>0</v>
      </c>
      <c r="E14" s="175">
        <f t="shared" si="4"/>
        <v>0</v>
      </c>
      <c r="F14" s="224"/>
      <c r="G14" s="296"/>
      <c r="H14" s="271"/>
      <c r="I14" s="240"/>
      <c r="J14" s="297"/>
      <c r="K14" s="218"/>
      <c r="L14" s="241"/>
    </row>
    <row r="15" spans="1:12" ht="23.25" customHeight="1" thickBot="1">
      <c r="A15" s="37" t="s">
        <v>1454</v>
      </c>
      <c r="B15" s="37" t="s">
        <v>1367</v>
      </c>
      <c r="C15" s="35"/>
      <c r="D15" s="35">
        <v>0</v>
      </c>
      <c r="E15" s="175">
        <f t="shared" si="4"/>
        <v>0</v>
      </c>
      <c r="F15" s="230"/>
      <c r="G15" s="296"/>
      <c r="H15" s="271"/>
      <c r="I15" s="240"/>
      <c r="J15" s="235"/>
      <c r="K15" s="235"/>
      <c r="L15" s="241"/>
    </row>
    <row r="16" spans="1:11" ht="23.25" customHeight="1" thickBot="1">
      <c r="A16" s="485" t="s">
        <v>1557</v>
      </c>
      <c r="B16" s="485" t="s">
        <v>1367</v>
      </c>
      <c r="C16" s="40">
        <f>SUM(C4:C15)</f>
        <v>154080</v>
      </c>
      <c r="D16" s="487">
        <f>SUM(D4:D15)</f>
        <v>0</v>
      </c>
      <c r="E16" s="489">
        <f>C16-D16</f>
        <v>154080</v>
      </c>
      <c r="F16" s="491">
        <f>SUM(F4:F15)</f>
        <v>980</v>
      </c>
      <c r="G16" s="492">
        <f>(C16-F16)/C16</f>
        <v>0.9936396677050883</v>
      </c>
      <c r="H16" s="479">
        <f>SUM(H4:H15)</f>
        <v>0</v>
      </c>
      <c r="I16" s="481">
        <f>SUM(I4:I15)</f>
        <v>0</v>
      </c>
      <c r="J16" s="481"/>
      <c r="K16" s="482">
        <f>(C16-D16)/C16</f>
        <v>1</v>
      </c>
    </row>
    <row r="17" spans="1:12" ht="23.25" customHeight="1" thickBot="1">
      <c r="A17" s="486"/>
      <c r="B17" s="486"/>
      <c r="C17" s="41" t="s">
        <v>1558</v>
      </c>
      <c r="D17" s="488"/>
      <c r="E17" s="490"/>
      <c r="F17" s="480"/>
      <c r="G17" s="483"/>
      <c r="H17" s="480"/>
      <c r="I17" s="480"/>
      <c r="J17" s="480"/>
      <c r="K17" s="483"/>
      <c r="L17" s="294">
        <f>(C16-D16-F16-I16)/C16</f>
        <v>0.9936396677050883</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I13" sqref="I13"/>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4" t="s">
        <v>549</v>
      </c>
      <c r="B1" s="484"/>
      <c r="C1" s="484"/>
      <c r="D1" s="484"/>
      <c r="E1" s="484"/>
      <c r="F1" s="484"/>
      <c r="G1" s="484"/>
      <c r="H1" s="484"/>
      <c r="I1" s="484"/>
      <c r="J1" s="484"/>
      <c r="K1" s="484"/>
      <c r="L1" s="484"/>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1368</v>
      </c>
      <c r="B5" s="211" t="s">
        <v>1367</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1369</v>
      </c>
      <c r="B6" s="34" t="s">
        <v>1367</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1371</v>
      </c>
      <c r="B8" s="34" t="s">
        <v>1367</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1372</v>
      </c>
      <c r="B9" s="34" t="s">
        <v>1367</v>
      </c>
      <c r="C9" s="35">
        <f>(30*24*60)-'2010 Retail Business Hours'!C9</f>
        <v>28080</v>
      </c>
      <c r="D9" s="35">
        <v>3434</v>
      </c>
      <c r="E9" s="175">
        <f t="shared" si="0"/>
        <v>24646</v>
      </c>
      <c r="F9" s="224">
        <v>0</v>
      </c>
      <c r="G9" s="296">
        <f t="shared" si="1"/>
        <v>1</v>
      </c>
      <c r="H9" s="271">
        <v>0</v>
      </c>
      <c r="I9" s="240">
        <v>0</v>
      </c>
      <c r="J9" s="297">
        <f t="shared" si="2"/>
        <v>1</v>
      </c>
      <c r="K9" s="218">
        <f t="shared" si="3"/>
        <v>0.8333333333333334</v>
      </c>
      <c r="L9" s="241">
        <f t="shared" si="4"/>
        <v>0.8777065527065527</v>
      </c>
    </row>
    <row r="10" spans="1:12" ht="23.25" customHeight="1" thickBot="1">
      <c r="A10" s="34" t="s">
        <v>1373</v>
      </c>
      <c r="B10" s="34" t="s">
        <v>1367</v>
      </c>
      <c r="C10" s="35">
        <f>(31*24*60)-'2010 Retail Business Hours'!C10</f>
        <v>28800</v>
      </c>
      <c r="D10" s="35">
        <v>870</v>
      </c>
      <c r="E10" s="175">
        <f>SUM(C10-D10)</f>
        <v>27930</v>
      </c>
      <c r="F10" s="224">
        <v>57</v>
      </c>
      <c r="G10" s="296">
        <f>(E10+H10-F10)/(E10+H10)</f>
        <v>0.9979591836734694</v>
      </c>
      <c r="H10" s="271">
        <v>0</v>
      </c>
      <c r="I10" s="240">
        <v>0</v>
      </c>
      <c r="J10" s="297">
        <f>(E10-H10-F10)/(E10-H10)</f>
        <v>0.9979591836734694</v>
      </c>
      <c r="K10" s="218">
        <f>(C10-4680)/C10</f>
        <v>0.8375</v>
      </c>
      <c r="L10" s="241">
        <f>(C10-D10-F10-I10)/C10</f>
        <v>0.9678125</v>
      </c>
    </row>
    <row r="11" spans="1:12" ht="23.25" customHeight="1" thickBot="1">
      <c r="A11" s="34" t="s">
        <v>1374</v>
      </c>
      <c r="B11" s="34" t="s">
        <v>1367</v>
      </c>
      <c r="C11" s="35">
        <f>(31*24*60)-'2010 Retail Business Hours'!C11</f>
        <v>28800</v>
      </c>
      <c r="D11" s="35">
        <v>1308</v>
      </c>
      <c r="E11" s="175">
        <f>SUM(C11-D11)</f>
        <v>27492</v>
      </c>
      <c r="F11" s="224">
        <v>80</v>
      </c>
      <c r="G11" s="296">
        <f>(E11+H11-F11)/(E11+H11)</f>
        <v>0.9970900625636548</v>
      </c>
      <c r="H11" s="271">
        <v>0</v>
      </c>
      <c r="I11" s="240">
        <v>0</v>
      </c>
      <c r="J11" s="297">
        <f>(E11-H11-F11)/(E11-H11)</f>
        <v>0.9970900625636548</v>
      </c>
      <c r="K11" s="218">
        <f>(C11-4680)/C11</f>
        <v>0.8375</v>
      </c>
      <c r="L11" s="241">
        <f>(C11-D11-F11-I11)/C11</f>
        <v>0.9518055555555556</v>
      </c>
    </row>
    <row r="12" spans="1:12" ht="23.25" customHeight="1" thickBot="1">
      <c r="A12" s="34" t="s">
        <v>1375</v>
      </c>
      <c r="B12" s="34" t="s">
        <v>1367</v>
      </c>
      <c r="C12" s="35">
        <f>(30*24*60)-'2010 Retail Business Hours'!C12</f>
        <v>28080</v>
      </c>
      <c r="D12" s="35">
        <v>1213</v>
      </c>
      <c r="E12" s="175">
        <f>SUM(C12-D12)</f>
        <v>26867</v>
      </c>
      <c r="F12" s="224">
        <v>720</v>
      </c>
      <c r="G12" s="296">
        <f>(E12+H12-F12)/(E12+H12)</f>
        <v>0.973201325045595</v>
      </c>
      <c r="H12" s="271">
        <v>0</v>
      </c>
      <c r="I12" s="240">
        <v>0</v>
      </c>
      <c r="J12" s="297">
        <f>(E12-H12-F12)/(E12-H12)</f>
        <v>0.973201325045595</v>
      </c>
      <c r="K12" s="218">
        <f>(C12-4680)/C12</f>
        <v>0.8333333333333334</v>
      </c>
      <c r="L12" s="241">
        <f>(C12-D12-F12-I12)/C12</f>
        <v>0.9311609686609686</v>
      </c>
    </row>
    <row r="13" spans="1:12" ht="23.25" customHeight="1" thickBot="1">
      <c r="A13" s="37" t="s">
        <v>1376</v>
      </c>
      <c r="B13" s="37" t="s">
        <v>1367</v>
      </c>
      <c r="C13" s="35">
        <f>(31*24*60)-'2010 Retail Business Hours'!C13</f>
        <v>29520</v>
      </c>
      <c r="D13" s="35">
        <v>1160</v>
      </c>
      <c r="E13" s="175">
        <f>SUM(C13-D13)</f>
        <v>28360</v>
      </c>
      <c r="F13" s="224">
        <v>240</v>
      </c>
      <c r="G13" s="296">
        <f>(E13+H13-F13)/(E13+H13)</f>
        <v>0.9915373765867419</v>
      </c>
      <c r="H13" s="271">
        <v>0</v>
      </c>
      <c r="I13" s="240">
        <v>0</v>
      </c>
      <c r="J13" s="297">
        <f>(E13-H13-F13)/(E13-H13)</f>
        <v>0.9915373765867419</v>
      </c>
      <c r="K13" s="218">
        <f>(C13-4680)/C13</f>
        <v>0.8414634146341463</v>
      </c>
      <c r="L13" s="241">
        <f>(C13-D13-F13-I13)/C13</f>
        <v>0.9525745257452575</v>
      </c>
    </row>
    <row r="14" spans="1:12" ht="23.25" customHeight="1" thickBot="1">
      <c r="A14" s="37" t="s">
        <v>1453</v>
      </c>
      <c r="B14" s="37" t="s">
        <v>1367</v>
      </c>
      <c r="C14" s="35"/>
      <c r="D14" s="35"/>
      <c r="E14" s="175"/>
      <c r="F14" s="224"/>
      <c r="G14" s="296"/>
      <c r="H14" s="271"/>
      <c r="I14" s="240"/>
      <c r="J14" s="297"/>
      <c r="K14" s="218"/>
      <c r="L14" s="241"/>
    </row>
    <row r="15" spans="1:12" ht="23.25" customHeight="1" thickBot="1">
      <c r="A15" s="37" t="s">
        <v>1454</v>
      </c>
      <c r="B15" s="37" t="s">
        <v>1367</v>
      </c>
      <c r="C15" s="35"/>
      <c r="D15" s="35"/>
      <c r="E15" s="175"/>
      <c r="F15" s="230"/>
      <c r="G15" s="296"/>
      <c r="H15" s="271"/>
      <c r="I15" s="240"/>
      <c r="J15" s="235"/>
      <c r="K15" s="235"/>
      <c r="L15" s="241"/>
    </row>
    <row r="16" spans="1:11" ht="23.25" customHeight="1" thickBot="1">
      <c r="A16" s="485" t="s">
        <v>1557</v>
      </c>
      <c r="B16" s="485" t="s">
        <v>1367</v>
      </c>
      <c r="C16" s="40">
        <f>SUM(C4:C15)</f>
        <v>283680</v>
      </c>
      <c r="D16" s="487">
        <f>SUM(D4:D15)</f>
        <v>18870</v>
      </c>
      <c r="E16" s="493">
        <f>C16-D16</f>
        <v>264810</v>
      </c>
      <c r="F16" s="491">
        <f>SUM(F4:F15)</f>
        <v>2182</v>
      </c>
      <c r="G16" s="492">
        <f>(E16-F16)/E16</f>
        <v>0.9917601299044598</v>
      </c>
      <c r="H16" s="479">
        <f>SUM(H4:H15)</f>
        <v>0</v>
      </c>
      <c r="I16" s="481">
        <f>SUM(I4:I15)</f>
        <v>0</v>
      </c>
      <c r="J16" s="481"/>
      <c r="K16" s="482">
        <f>(C16-D16)/C16</f>
        <v>0.9334813874788495</v>
      </c>
    </row>
    <row r="17" spans="1:12" ht="23.25" customHeight="1" thickBot="1">
      <c r="A17" s="486"/>
      <c r="B17" s="486"/>
      <c r="C17" s="41" t="s">
        <v>1558</v>
      </c>
      <c r="D17" s="488"/>
      <c r="E17" s="494"/>
      <c r="F17" s="480"/>
      <c r="G17" s="483"/>
      <c r="H17" s="480"/>
      <c r="I17" s="480"/>
      <c r="J17" s="480"/>
      <c r="K17" s="483"/>
      <c r="L17" s="294">
        <f>(C16-D16-F16-I16)/C16</f>
        <v>0.9257896221094191</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4" sqref="J1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570</v>
      </c>
      <c r="B1" s="484"/>
      <c r="C1" s="484"/>
      <c r="D1" s="484"/>
      <c r="E1" s="484"/>
      <c r="F1" s="484"/>
      <c r="G1" s="484"/>
      <c r="H1" s="484"/>
      <c r="I1" s="484"/>
      <c r="J1" s="484"/>
      <c r="K1" s="484"/>
      <c r="L1" s="484"/>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 aca="true" t="shared" si="0" ref="E4:E13">SUM(C4-D4)</f>
        <v>43094</v>
      </c>
      <c r="F4" s="240">
        <v>0</v>
      </c>
      <c r="G4" s="304">
        <f aca="true" t="shared" si="1" ref="G4:G13">(E4+H4-F4)/(E4+H4)</f>
        <v>1</v>
      </c>
      <c r="H4" s="224">
        <v>0</v>
      </c>
      <c r="I4" s="259">
        <v>0</v>
      </c>
      <c r="J4" s="304">
        <f aca="true" t="shared" si="2" ref="J4:J10">(E4-H4-F4)/(E4-H4)</f>
        <v>1</v>
      </c>
      <c r="K4" s="260">
        <f aca="true" t="shared" si="3" ref="K4:K10">(C4-4680)/C4</f>
        <v>0.8951612903225806</v>
      </c>
      <c r="L4" s="241">
        <f aca="true" t="shared" si="4" ref="L4:L11">(C4-D4-F4-I4)/C4</f>
        <v>0.9653673835125448</v>
      </c>
    </row>
    <row r="5" spans="1:12" ht="23.25" customHeight="1" thickBot="1">
      <c r="A5" s="34" t="s">
        <v>1368</v>
      </c>
      <c r="B5" s="34" t="s">
        <v>883</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1369</v>
      </c>
      <c r="B6" s="34" t="s">
        <v>883</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1370</v>
      </c>
      <c r="B7" s="34" t="s">
        <v>883</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1371</v>
      </c>
      <c r="B8" s="34" t="s">
        <v>883</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1372</v>
      </c>
      <c r="B9" s="34" t="s">
        <v>883</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1373</v>
      </c>
      <c r="B10" s="34" t="s">
        <v>883</v>
      </c>
      <c r="C10" s="248">
        <f>31*24*60</f>
        <v>44640</v>
      </c>
      <c r="D10" s="248">
        <v>870</v>
      </c>
      <c r="E10" s="252">
        <f t="shared" si="0"/>
        <v>43770</v>
      </c>
      <c r="F10" s="240">
        <v>0</v>
      </c>
      <c r="G10" s="304">
        <f t="shared" si="1"/>
        <v>1</v>
      </c>
      <c r="H10" s="224">
        <v>0</v>
      </c>
      <c r="I10" s="259">
        <v>0</v>
      </c>
      <c r="J10" s="304">
        <f t="shared" si="2"/>
        <v>1</v>
      </c>
      <c r="K10" s="260">
        <f t="shared" si="3"/>
        <v>0.8951612903225806</v>
      </c>
      <c r="L10" s="241">
        <f t="shared" si="4"/>
        <v>0.980510752688172</v>
      </c>
    </row>
    <row r="11" spans="1:12" ht="23.25" customHeight="1" thickBot="1">
      <c r="A11" s="34" t="s">
        <v>1374</v>
      </c>
      <c r="B11" s="34" t="s">
        <v>883</v>
      </c>
      <c r="C11" s="248">
        <f>30*24*60</f>
        <v>43200</v>
      </c>
      <c r="D11" s="248">
        <v>1308</v>
      </c>
      <c r="E11" s="175">
        <f t="shared" si="0"/>
        <v>41892</v>
      </c>
      <c r="F11" s="240">
        <v>320</v>
      </c>
      <c r="G11" s="304">
        <f t="shared" si="1"/>
        <v>0.9923613100353289</v>
      </c>
      <c r="H11" s="224">
        <v>0</v>
      </c>
      <c r="I11" s="259">
        <v>0</v>
      </c>
      <c r="J11" s="304">
        <f>(E11-H11-F11)/(E11-H11)</f>
        <v>0.9923613100353289</v>
      </c>
      <c r="K11" s="260">
        <f>(C11-4680)/C11</f>
        <v>0.8916666666666667</v>
      </c>
      <c r="L11" s="241">
        <f t="shared" si="4"/>
        <v>0.9623148148148148</v>
      </c>
    </row>
    <row r="12" spans="1:12" ht="23.25" customHeight="1" thickBot="1">
      <c r="A12" s="34" t="s">
        <v>1375</v>
      </c>
      <c r="B12" s="34" t="s">
        <v>883</v>
      </c>
      <c r="C12" s="248">
        <f>31*24*60</f>
        <v>44640</v>
      </c>
      <c r="D12" s="35">
        <v>1213</v>
      </c>
      <c r="E12" s="175">
        <f t="shared" si="0"/>
        <v>43427</v>
      </c>
      <c r="F12" s="240">
        <v>720</v>
      </c>
      <c r="G12" s="304">
        <f t="shared" si="1"/>
        <v>0.9834204527137496</v>
      </c>
      <c r="H12" s="224">
        <v>0</v>
      </c>
      <c r="I12" s="259">
        <v>0</v>
      </c>
      <c r="J12" s="304">
        <f>(E12-H12-F12)/(E12-H12)</f>
        <v>0.9834204527137496</v>
      </c>
      <c r="K12" s="260">
        <f>(C12-4680)/C12</f>
        <v>0.8951612903225806</v>
      </c>
      <c r="L12" s="241">
        <f>(C12-D12-F12-I12)/C12</f>
        <v>0.9566980286738351</v>
      </c>
    </row>
    <row r="13" spans="1:12" ht="23.25" customHeight="1" thickBot="1">
      <c r="A13" s="37" t="s">
        <v>1376</v>
      </c>
      <c r="B13" s="34" t="s">
        <v>883</v>
      </c>
      <c r="C13" s="248">
        <f>31*24*60</f>
        <v>44640</v>
      </c>
      <c r="D13" s="35">
        <v>1160</v>
      </c>
      <c r="E13" s="175">
        <f t="shared" si="0"/>
        <v>43480</v>
      </c>
      <c r="F13" s="240">
        <v>237</v>
      </c>
      <c r="G13" s="304">
        <f t="shared" si="1"/>
        <v>0.9945492180312787</v>
      </c>
      <c r="H13" s="224">
        <v>0</v>
      </c>
      <c r="I13" s="259">
        <v>0</v>
      </c>
      <c r="J13" s="304">
        <f>(E13-H13-F13)/(E13-H13)</f>
        <v>0.9945492180312787</v>
      </c>
      <c r="K13" s="260">
        <f>(C13-4680)/C13</f>
        <v>0.8951612903225806</v>
      </c>
      <c r="L13" s="241"/>
    </row>
    <row r="14" spans="1:12" ht="23.25" customHeight="1" thickBot="1">
      <c r="A14" s="37" t="s">
        <v>1453</v>
      </c>
      <c r="B14" s="34" t="s">
        <v>883</v>
      </c>
      <c r="C14" s="35"/>
      <c r="D14" s="248"/>
      <c r="E14" s="220"/>
      <c r="F14" s="240"/>
      <c r="G14" s="235"/>
      <c r="H14" s="224"/>
      <c r="I14" s="259"/>
      <c r="J14" s="235"/>
      <c r="K14" s="260"/>
      <c r="L14" s="241"/>
    </row>
    <row r="15" spans="1:12" ht="23.25" customHeight="1" thickBot="1">
      <c r="A15" s="37" t="s">
        <v>1454</v>
      </c>
      <c r="B15" s="34" t="s">
        <v>883</v>
      </c>
      <c r="C15" s="38"/>
      <c r="D15" s="248"/>
      <c r="E15" s="220"/>
      <c r="F15" s="240"/>
      <c r="G15" s="235"/>
      <c r="H15" s="224"/>
      <c r="I15" s="259"/>
      <c r="J15" s="235"/>
      <c r="K15" s="303"/>
      <c r="L15" s="241"/>
    </row>
    <row r="16" spans="1:11" ht="23.25" customHeight="1" thickBot="1">
      <c r="A16" s="485" t="s">
        <v>1557</v>
      </c>
      <c r="B16" s="485" t="s">
        <v>883</v>
      </c>
      <c r="C16" s="40">
        <f>SUM(C4:C15)</f>
        <v>437760</v>
      </c>
      <c r="D16" s="487">
        <f>SUM(D4:D15)</f>
        <v>18870</v>
      </c>
      <c r="E16" s="493">
        <f>C16-D16</f>
        <v>418890</v>
      </c>
      <c r="F16" s="479">
        <f>SUM(F4:F15)</f>
        <v>1740</v>
      </c>
      <c r="G16" s="492">
        <f>(E16-F16)/E16</f>
        <v>0.9958461648642842</v>
      </c>
      <c r="H16" s="479">
        <f>SUM(H4:H15)</f>
        <v>0</v>
      </c>
      <c r="I16" s="479">
        <f>SUM(I4:I15)</f>
        <v>0</v>
      </c>
      <c r="J16" s="479"/>
      <c r="K16" s="492">
        <f>(C16-D16)/C16</f>
        <v>0.9568941885964912</v>
      </c>
    </row>
    <row r="17" spans="1:12" ht="23.25" customHeight="1" thickBot="1">
      <c r="A17" s="486"/>
      <c r="B17" s="486"/>
      <c r="C17" s="41" t="s">
        <v>1558</v>
      </c>
      <c r="D17" s="488"/>
      <c r="E17" s="494"/>
      <c r="F17" s="480"/>
      <c r="G17" s="483"/>
      <c r="H17" s="480"/>
      <c r="I17" s="480"/>
      <c r="J17" s="480"/>
      <c r="K17" s="483"/>
      <c r="L17" s="293">
        <f>(C16-D16-F16-I16)/C16</f>
        <v>0.9529194078947368</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K14" sqref="K1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569</v>
      </c>
      <c r="B1" s="484"/>
      <c r="C1" s="484"/>
      <c r="D1" s="484"/>
      <c r="E1" s="484"/>
      <c r="F1" s="484"/>
      <c r="G1" s="484"/>
      <c r="H1" s="484"/>
      <c r="I1" s="484"/>
      <c r="J1" s="484"/>
      <c r="K1" s="484"/>
      <c r="L1" s="484"/>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 aca="true" t="shared" si="0" ref="E4:E13">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1368</v>
      </c>
      <c r="B5" s="34" t="s">
        <v>882</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1369</v>
      </c>
      <c r="B6" s="34" t="s">
        <v>882</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1370</v>
      </c>
      <c r="B7" s="34" t="s">
        <v>882</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1371</v>
      </c>
      <c r="B8" s="34" t="s">
        <v>882</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1372</v>
      </c>
      <c r="B9" s="34" t="s">
        <v>882</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1373</v>
      </c>
      <c r="B10" s="34" t="s">
        <v>882</v>
      </c>
      <c r="C10" s="35">
        <f>(21*12*60)+(5*4*60)</f>
        <v>16320</v>
      </c>
      <c r="D10" s="35">
        <v>870</v>
      </c>
      <c r="E10" s="35">
        <f t="shared" si="0"/>
        <v>15450</v>
      </c>
      <c r="F10" s="175">
        <v>0</v>
      </c>
      <c r="G10" s="304">
        <f>(E10+H10-F10)/(E10+H10)</f>
        <v>1</v>
      </c>
      <c r="H10" s="224">
        <v>0</v>
      </c>
      <c r="I10" s="259">
        <v>0</v>
      </c>
      <c r="J10" s="256">
        <f>(E10-H10-F10)/(E10-H10)</f>
        <v>1</v>
      </c>
      <c r="K10" s="260">
        <f>(C10-4680)/C10</f>
        <v>0.7132352941176471</v>
      </c>
      <c r="L10" s="241">
        <f>(C10-D10-F10-I10)/C10</f>
        <v>0.9466911764705882</v>
      </c>
      <c r="M10">
        <v>18</v>
      </c>
      <c r="N10" s="140">
        <v>1080</v>
      </c>
    </row>
    <row r="11" spans="1:12" ht="23.25" customHeight="1" thickBot="1">
      <c r="A11" s="34" t="s">
        <v>1374</v>
      </c>
      <c r="B11" s="34" t="s">
        <v>882</v>
      </c>
      <c r="C11" s="35">
        <f>(22*12*60)+(4*4*60)</f>
        <v>16800</v>
      </c>
      <c r="D11" s="35">
        <v>1308</v>
      </c>
      <c r="E11" s="35">
        <f t="shared" si="0"/>
        <v>15492</v>
      </c>
      <c r="F11" s="175">
        <v>0</v>
      </c>
      <c r="G11" s="304">
        <f>(E11+H11-F11)/(E11+H11)</f>
        <v>1</v>
      </c>
      <c r="H11" s="224">
        <v>0</v>
      </c>
      <c r="I11" s="259">
        <v>0</v>
      </c>
      <c r="J11" s="256">
        <f>(E11-H11-F11)/(E11-H11)</f>
        <v>1</v>
      </c>
      <c r="K11" s="260">
        <f>(C11-4680)/C11</f>
        <v>0.7214285714285714</v>
      </c>
      <c r="L11" s="241">
        <f>(C11-D11-F11-I11)/C11</f>
        <v>0.9221428571428572</v>
      </c>
    </row>
    <row r="12" spans="1:12" ht="23.25" customHeight="1" thickBot="1">
      <c r="A12" s="34" t="s">
        <v>1375</v>
      </c>
      <c r="B12" s="34" t="s">
        <v>882</v>
      </c>
      <c r="C12" s="35">
        <f>(21*12*60)+(4*4*60)</f>
        <v>16080</v>
      </c>
      <c r="D12" s="35">
        <v>1213</v>
      </c>
      <c r="E12" s="35">
        <f t="shared" si="0"/>
        <v>14867</v>
      </c>
      <c r="F12" s="175">
        <v>0</v>
      </c>
      <c r="G12" s="304">
        <f>(E12+H12-F12)/(E12+H12)</f>
        <v>1</v>
      </c>
      <c r="H12" s="224">
        <v>0</v>
      </c>
      <c r="I12" s="259">
        <v>0</v>
      </c>
      <c r="J12" s="256">
        <f>(E12-H12-F12)/(E12-H12)</f>
        <v>1</v>
      </c>
      <c r="K12" s="260">
        <f>(C12-4680)/C12</f>
        <v>0.7089552238805971</v>
      </c>
      <c r="L12" s="241">
        <f>(C12-D12-F12-I12)/C12</f>
        <v>0.9245646766169154</v>
      </c>
    </row>
    <row r="13" spans="1:12" ht="23.25" customHeight="1" thickBot="1">
      <c r="A13" s="37" t="s">
        <v>1376</v>
      </c>
      <c r="B13" s="34" t="s">
        <v>882</v>
      </c>
      <c r="C13" s="35">
        <f>(21*12*60)+(5*4*60)</f>
        <v>16320</v>
      </c>
      <c r="D13" s="35">
        <v>1220</v>
      </c>
      <c r="E13" s="220">
        <f t="shared" si="0"/>
        <v>15100</v>
      </c>
      <c r="F13" s="175">
        <v>0</v>
      </c>
      <c r="G13" s="304">
        <f>(E13+H13-F13)/(E13+H13)</f>
        <v>1</v>
      </c>
      <c r="H13" s="224">
        <v>0</v>
      </c>
      <c r="I13" s="259">
        <v>0</v>
      </c>
      <c r="J13" s="256">
        <f>(E13-H13-F13)/(E13-H13)</f>
        <v>1</v>
      </c>
      <c r="K13" s="260">
        <f>(C13-4680)/C13</f>
        <v>0.7132352941176471</v>
      </c>
      <c r="L13" s="241">
        <f>(C13-D13-F13-I13)/C13</f>
        <v>0.9252450980392157</v>
      </c>
    </row>
    <row r="14" spans="1:12" ht="23.25" customHeight="1" thickBot="1">
      <c r="A14" s="37" t="s">
        <v>1453</v>
      </c>
      <c r="B14" s="34" t="s">
        <v>882</v>
      </c>
      <c r="C14" s="35"/>
      <c r="D14" s="35"/>
      <c r="E14" s="220"/>
      <c r="F14" s="175"/>
      <c r="G14" s="235"/>
      <c r="H14" s="38"/>
      <c r="I14" s="255"/>
      <c r="J14" s="266"/>
      <c r="K14" s="260"/>
      <c r="L14" s="43"/>
    </row>
    <row r="15" spans="1:12" ht="23.25" customHeight="1" thickBot="1">
      <c r="A15" s="37" t="s">
        <v>1454</v>
      </c>
      <c r="B15" s="34" t="s">
        <v>882</v>
      </c>
      <c r="C15" s="35"/>
      <c r="D15" s="35"/>
      <c r="E15" s="38"/>
      <c r="F15" s="175"/>
      <c r="G15" s="235"/>
      <c r="H15" s="38"/>
      <c r="I15" s="258"/>
      <c r="J15" s="266"/>
      <c r="K15" s="219"/>
      <c r="L15" s="43"/>
    </row>
    <row r="16" spans="1:11" ht="23.25" customHeight="1" thickBot="1">
      <c r="A16" s="485" t="s">
        <v>1557</v>
      </c>
      <c r="B16" s="485" t="s">
        <v>882</v>
      </c>
      <c r="C16" s="40">
        <f>SUM(C4:C15)</f>
        <v>164640</v>
      </c>
      <c r="D16" s="487">
        <f>SUM(D4:D15)</f>
        <v>19650</v>
      </c>
      <c r="E16" s="487">
        <f>C16-D16</f>
        <v>144990</v>
      </c>
      <c r="F16" s="497">
        <f>SUM(F4:F15)</f>
        <v>21</v>
      </c>
      <c r="G16" s="492">
        <f>(E16-F16)/E16</f>
        <v>0.9998551624249948</v>
      </c>
      <c r="H16" s="479">
        <f>SUM(H4:H15)</f>
        <v>0</v>
      </c>
      <c r="I16" s="479">
        <f>SUM(I4:I15)</f>
        <v>0</v>
      </c>
      <c r="J16" s="479"/>
      <c r="K16" s="495">
        <f>(C16-D16)/C16</f>
        <v>0.8806486880466472</v>
      </c>
    </row>
    <row r="17" spans="1:12" ht="23.25" customHeight="1" thickBot="1">
      <c r="A17" s="486"/>
      <c r="B17" s="486"/>
      <c r="C17" s="41" t="s">
        <v>1558</v>
      </c>
      <c r="D17" s="488"/>
      <c r="E17" s="488"/>
      <c r="F17" s="498"/>
      <c r="G17" s="483"/>
      <c r="H17" s="480"/>
      <c r="I17" s="480"/>
      <c r="J17" s="480"/>
      <c r="K17" s="496"/>
      <c r="L17" s="295">
        <f>(C16-D16-F16-I16)/C16</f>
        <v>0.880521137026239</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501"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502"/>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501"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502"/>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499"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500"/>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2010-11-03T13:50:28Z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