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<sst xmlns="http://schemas.openxmlformats.org/spreadsheetml/2006/main" count="6466" uniqueCount="1669">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</sst>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s>
  <fonts count="6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67" fillId="0" borderId="0" xfId="0" applyFont="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10"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7"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2"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8" t="s">
        <v>1554</v>
      </c>
      <c r="B1" s="428"/>
      <c r="C1" s="428"/>
      <c r="D1" s="428"/>
      <c r="E1" s="428"/>
      <c r="F1" s="428"/>
      <c r="G1" s="428"/>
      <c r="H1" s="428"/>
      <c r="I1" s="428"/>
      <c r="J1" s="428"/>
      <c r="K1" s="428"/>
      <c r="L1" s="428"/>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9" t="s">
        <v>1557</v>
      </c>
      <c r="B16" s="429" t="s">
        <v>1367</v>
      </c>
      <c r="C16" s="40">
        <f>SUM(C4:C15)</f>
        <v>525600</v>
      </c>
      <c r="D16" s="431">
        <f>SUM(D4:D15)</f>
        <v>24943</v>
      </c>
      <c r="E16" s="442">
        <f>C16-D16</f>
        <v>500657</v>
      </c>
      <c r="F16" s="435">
        <f>SUM(F4:F15)</f>
        <v>1448</v>
      </c>
      <c r="G16" s="437">
        <f>(E16-F16)/E16</f>
        <v>0.9971078003503396</v>
      </c>
      <c r="H16" s="439">
        <f>SUM(H4:H15)</f>
        <v>0</v>
      </c>
      <c r="I16" s="440">
        <f>SUM(I4:I15)</f>
        <v>0</v>
      </c>
      <c r="J16" s="440"/>
      <c r="K16" s="441">
        <f>(C16-D16)/C16</f>
        <v>0.9525437595129376</v>
      </c>
    </row>
    <row r="17" spans="1:12" ht="23.25" customHeight="1" thickBot="1">
      <c r="A17" s="430"/>
      <c r="B17" s="430"/>
      <c r="C17" s="41" t="s">
        <v>1558</v>
      </c>
      <c r="D17" s="432"/>
      <c r="E17" s="443"/>
      <c r="F17" s="436"/>
      <c r="G17" s="438"/>
      <c r="H17" s="436"/>
      <c r="I17" s="436"/>
      <c r="J17" s="436"/>
      <c r="K17" s="438"/>
      <c r="L17" s="294">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8" t="s">
        <v>1555</v>
      </c>
      <c r="B1" s="428"/>
      <c r="C1" s="428"/>
      <c r="D1" s="428"/>
      <c r="E1" s="428"/>
      <c r="F1" s="428"/>
      <c r="G1" s="428"/>
      <c r="H1" s="428"/>
      <c r="I1" s="428"/>
      <c r="J1" s="428"/>
      <c r="K1" s="428"/>
      <c r="L1" s="428"/>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9" t="s">
        <v>1557</v>
      </c>
      <c r="B16" s="429" t="s">
        <v>883</v>
      </c>
      <c r="C16" s="40">
        <f>SUM(C4:C15)</f>
        <v>525600</v>
      </c>
      <c r="D16" s="431">
        <f>SUM(D4:D15)</f>
        <v>25009</v>
      </c>
      <c r="E16" s="442">
        <f>C16-D16</f>
        <v>500591</v>
      </c>
      <c r="F16" s="439">
        <f>SUM(F4:F15)</f>
        <v>1651</v>
      </c>
      <c r="G16" s="437">
        <f>(E16-F16)/E16</f>
        <v>0.9967018983561431</v>
      </c>
      <c r="H16" s="439">
        <f>SUM(H4:H15)</f>
        <v>0</v>
      </c>
      <c r="I16" s="439">
        <f>SUM(I4:I15)</f>
        <v>0</v>
      </c>
      <c r="J16" s="439"/>
      <c r="K16" s="437">
        <f>(C16-D16)/C16</f>
        <v>0.9524181887366819</v>
      </c>
    </row>
    <row r="17" spans="1:12" ht="23.25" customHeight="1" thickBot="1">
      <c r="A17" s="430"/>
      <c r="B17" s="430"/>
      <c r="C17" s="41" t="s">
        <v>1558</v>
      </c>
      <c r="D17" s="432"/>
      <c r="E17" s="443"/>
      <c r="F17" s="436"/>
      <c r="G17" s="438"/>
      <c r="H17" s="436"/>
      <c r="I17" s="436"/>
      <c r="J17" s="436"/>
      <c r="K17" s="438"/>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2" t="s">
        <v>1556</v>
      </c>
      <c r="B1" s="428"/>
      <c r="C1" s="428"/>
      <c r="D1" s="428"/>
      <c r="E1" s="428"/>
      <c r="F1" s="428"/>
      <c r="G1" s="428"/>
      <c r="H1" s="428"/>
      <c r="I1" s="428"/>
      <c r="J1" s="428"/>
      <c r="K1" s="428"/>
      <c r="L1" s="428"/>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9" t="s">
        <v>1557</v>
      </c>
      <c r="B16" s="429" t="s">
        <v>882</v>
      </c>
      <c r="C16" s="40">
        <f>SUM(C4:C15)</f>
        <v>199920</v>
      </c>
      <c r="D16" s="431">
        <f>SUM(D4:D15)</f>
        <v>16684</v>
      </c>
      <c r="E16" s="431">
        <f>C16-D16</f>
        <v>183236</v>
      </c>
      <c r="F16" s="444">
        <f>SUM(F4:F15)</f>
        <v>325</v>
      </c>
      <c r="G16" s="437">
        <f>(E16-F16)/E16</f>
        <v>0.9982263310703137</v>
      </c>
      <c r="H16" s="439">
        <f>SUM(H4:H15)</f>
        <v>0</v>
      </c>
      <c r="I16" s="439">
        <f>SUM(I4:I15)</f>
        <v>0</v>
      </c>
      <c r="J16" s="439"/>
      <c r="K16" s="446">
        <f>(C16-D16)/C16</f>
        <v>0.916546618647459</v>
      </c>
    </row>
    <row r="17" spans="1:12" ht="23.25" customHeight="1" thickBot="1">
      <c r="A17" s="430"/>
      <c r="B17" s="430"/>
      <c r="C17" s="41" t="s">
        <v>1558</v>
      </c>
      <c r="D17" s="432"/>
      <c r="E17" s="432"/>
      <c r="F17" s="445"/>
      <c r="G17" s="438"/>
      <c r="H17" s="436"/>
      <c r="I17" s="436"/>
      <c r="J17" s="436"/>
      <c r="K17" s="447"/>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3"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53">
        <v>2009</v>
      </c>
      <c r="C4" s="453"/>
      <c r="D4" s="453"/>
      <c r="E4" s="453"/>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53">
        <v>2008</v>
      </c>
      <c r="C7" s="453"/>
      <c r="D7" s="453"/>
      <c r="E7" s="453"/>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53">
        <v>2007</v>
      </c>
      <c r="C11" s="453"/>
      <c r="D11" s="453"/>
      <c r="E11" s="453"/>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scale="99"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8" t="s">
        <v>1246</v>
      </c>
      <c r="B1" s="428"/>
      <c r="C1" s="428"/>
      <c r="D1" s="428"/>
      <c r="E1" s="428"/>
      <c r="F1" s="428"/>
      <c r="G1" s="428"/>
      <c r="H1" s="428"/>
      <c r="I1" s="428"/>
      <c r="J1" s="428"/>
      <c r="K1" s="428"/>
      <c r="L1" s="428"/>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9" t="s">
        <v>1249</v>
      </c>
      <c r="B16" s="429" t="s">
        <v>1367</v>
      </c>
      <c r="C16" s="40">
        <f>SUM(C4:C15)</f>
        <v>527040</v>
      </c>
      <c r="D16" s="431">
        <f>SUM(D4:D15)</f>
        <v>21942</v>
      </c>
      <c r="E16" s="442">
        <f>C16-D16</f>
        <v>505098</v>
      </c>
      <c r="F16" s="435">
        <f>SUM(F4:F15)</f>
        <v>2670</v>
      </c>
      <c r="G16" s="437">
        <f>(E16-F16)/E16</f>
        <v>0.9947138971051163</v>
      </c>
      <c r="H16" s="439">
        <f>SUM(H4:H15)</f>
        <v>4320</v>
      </c>
      <c r="I16" s="440">
        <f>SUM(I4:I15)</f>
        <v>2520</v>
      </c>
      <c r="J16" s="440"/>
      <c r="K16" s="441">
        <f>(C16-D16)/C16</f>
        <v>0.9583674863387979</v>
      </c>
    </row>
    <row r="17" spans="1:12" ht="23.25" customHeight="1" thickBot="1">
      <c r="A17" s="430"/>
      <c r="B17" s="430"/>
      <c r="C17" s="41" t="s">
        <v>301</v>
      </c>
      <c r="D17" s="432"/>
      <c r="E17" s="443"/>
      <c r="F17" s="436"/>
      <c r="G17" s="438"/>
      <c r="H17" s="436"/>
      <c r="I17" s="436"/>
      <c r="J17" s="436"/>
      <c r="K17" s="438"/>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3"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8" t="s">
        <v>1248</v>
      </c>
      <c r="B1" s="428"/>
      <c r="C1" s="428"/>
      <c r="D1" s="428"/>
      <c r="E1" s="428"/>
      <c r="F1" s="428"/>
      <c r="G1" s="428"/>
      <c r="H1" s="428"/>
      <c r="I1" s="428"/>
      <c r="J1" s="428"/>
      <c r="K1" s="428"/>
      <c r="L1" s="428"/>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9" t="s">
        <v>1249</v>
      </c>
      <c r="B16" s="429" t="s">
        <v>883</v>
      </c>
      <c r="C16" s="40">
        <f>SUM(C4:C15)</f>
        <v>527040</v>
      </c>
      <c r="D16" s="431">
        <f>SUM(D4:D15)</f>
        <v>19382</v>
      </c>
      <c r="E16" s="442">
        <f>C16-D16</f>
        <v>507658</v>
      </c>
      <c r="F16" s="439">
        <f>SUM(F4:F15)</f>
        <v>2375</v>
      </c>
      <c r="G16" s="437">
        <f>(E16-F16)/E16</f>
        <v>0.9953216535541645</v>
      </c>
      <c r="H16" s="439">
        <f>SUM(H4:H15)</f>
        <v>4320</v>
      </c>
      <c r="I16" s="439">
        <f>SUM(I4:I15)</f>
        <v>2520</v>
      </c>
      <c r="J16" s="439"/>
      <c r="K16" s="437">
        <f>(C16-D16)/C16</f>
        <v>0.963224802671524</v>
      </c>
    </row>
    <row r="17" spans="1:12" ht="23.25" customHeight="1" thickBot="1">
      <c r="A17" s="430"/>
      <c r="B17" s="430"/>
      <c r="C17" s="41" t="s">
        <v>301</v>
      </c>
      <c r="D17" s="432"/>
      <c r="E17" s="443"/>
      <c r="F17" s="436"/>
      <c r="G17" s="438"/>
      <c r="H17" s="436"/>
      <c r="I17" s="436"/>
      <c r="J17" s="436"/>
      <c r="K17" s="438"/>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2" t="s">
        <v>1247</v>
      </c>
      <c r="B1" s="428"/>
      <c r="C1" s="428"/>
      <c r="D1" s="428"/>
      <c r="E1" s="428"/>
      <c r="F1" s="428"/>
      <c r="G1" s="428"/>
      <c r="H1" s="428"/>
      <c r="I1" s="428"/>
      <c r="J1" s="428"/>
      <c r="K1" s="428"/>
      <c r="L1" s="428"/>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9" t="s">
        <v>1249</v>
      </c>
      <c r="B16" s="429" t="s">
        <v>882</v>
      </c>
      <c r="C16" s="40">
        <f>SUM(C4:C15)</f>
        <v>188640</v>
      </c>
      <c r="D16" s="431">
        <f>SUM(D4:D15)</f>
        <v>0</v>
      </c>
      <c r="E16" s="431">
        <f>C16-D16</f>
        <v>188640</v>
      </c>
      <c r="F16" s="444">
        <f>SUM(F4:F15)</f>
        <v>1602</v>
      </c>
      <c r="G16" s="437">
        <f>(E16-F16)/E16</f>
        <v>0.9915076335877863</v>
      </c>
      <c r="H16" s="439">
        <f>SUM(H4:H15)</f>
        <v>0</v>
      </c>
      <c r="I16" s="439">
        <f>SUM(I4:I15)</f>
        <v>0</v>
      </c>
      <c r="J16" s="439"/>
      <c r="K16" s="446">
        <f>(C16-D16)/C16</f>
        <v>1</v>
      </c>
    </row>
    <row r="17" spans="1:12" ht="23.25" customHeight="1" thickBot="1">
      <c r="A17" s="430"/>
      <c r="B17" s="430"/>
      <c r="C17" s="41" t="s">
        <v>301</v>
      </c>
      <c r="D17" s="432"/>
      <c r="E17" s="432"/>
      <c r="F17" s="445"/>
      <c r="G17" s="438"/>
      <c r="H17" s="436"/>
      <c r="I17" s="436"/>
      <c r="J17" s="436"/>
      <c r="K17" s="447"/>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3"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28" t="s">
        <v>399</v>
      </c>
      <c r="B1" s="428"/>
      <c r="C1" s="428"/>
      <c r="D1" s="428"/>
      <c r="E1" s="428"/>
      <c r="F1" s="428"/>
      <c r="G1" s="428"/>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29" t="s">
        <v>866</v>
      </c>
      <c r="B9" s="429" t="s">
        <v>1367</v>
      </c>
      <c r="C9" s="40">
        <f>SUM(C4:C8)</f>
        <v>217440</v>
      </c>
      <c r="D9" s="431">
        <f>SUM(D4:D8)</f>
        <v>6395</v>
      </c>
      <c r="E9" s="431">
        <f>C9-D9</f>
        <v>211045</v>
      </c>
      <c r="F9" s="444">
        <f>SUM(F4:F8)</f>
        <v>2002</v>
      </c>
      <c r="G9" s="454">
        <f t="shared" si="0"/>
        <v>0.990513871449217</v>
      </c>
    </row>
    <row r="10" spans="1:7" ht="23.25" customHeight="1" thickBot="1">
      <c r="A10" s="430"/>
      <c r="B10" s="430"/>
      <c r="C10" s="41" t="s">
        <v>739</v>
      </c>
      <c r="D10" s="432"/>
      <c r="E10" s="432"/>
      <c r="F10" s="445"/>
      <c r="G10" s="455"/>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29" t="s">
        <v>35</v>
      </c>
      <c r="B21" s="429" t="s">
        <v>1367</v>
      </c>
      <c r="C21" s="40">
        <f>C9+SUM(C14:C20)</f>
        <v>525600</v>
      </c>
      <c r="D21" s="431">
        <f>D9+SUM(D14:D20)</f>
        <v>22140</v>
      </c>
      <c r="E21" s="431">
        <f>C21-D21</f>
        <v>503460</v>
      </c>
      <c r="F21" s="444">
        <f>F9+SUM(F14:F20)</f>
        <v>4486</v>
      </c>
      <c r="G21" s="456">
        <f>(E21-F21)/E21</f>
        <v>0.9910896595558734</v>
      </c>
    </row>
    <row r="22" spans="1:7" ht="23.25" customHeight="1" thickBot="1">
      <c r="A22" s="430"/>
      <c r="B22" s="430"/>
      <c r="C22" s="41" t="s">
        <v>1244</v>
      </c>
      <c r="D22" s="432"/>
      <c r="E22" s="432"/>
      <c r="F22" s="445"/>
      <c r="G22" s="455"/>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G24" sqref="G2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c r="K11" s="67"/>
    </row>
    <row r="12" spans="2:11" ht="12.75">
      <c r="B12" s="72"/>
      <c r="C12" s="127"/>
      <c r="D12" s="172"/>
      <c r="E12" s="103"/>
      <c r="F12" s="51"/>
      <c r="G12" s="107"/>
      <c r="H12" s="103"/>
      <c r="I12" s="51"/>
      <c r="J12" s="97"/>
      <c r="K12" s="67"/>
    </row>
    <row r="13" spans="2:11" ht="12.75">
      <c r="B13" s="72" t="s">
        <v>700</v>
      </c>
      <c r="C13" s="127"/>
      <c r="D13" s="172"/>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74</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1</v>
      </c>
      <c r="D17" s="172">
        <v>40</v>
      </c>
      <c r="E17" s="103"/>
      <c r="F17" s="51" t="s">
        <v>695</v>
      </c>
      <c r="G17" s="107"/>
      <c r="H17" s="103"/>
      <c r="I17" s="51" t="s">
        <v>396</v>
      </c>
      <c r="J17" s="97"/>
      <c r="K17" s="67"/>
    </row>
    <row r="18" spans="2:13" ht="12.75">
      <c r="B18" s="72"/>
      <c r="C18" s="127"/>
      <c r="D18" s="172"/>
      <c r="E18" s="103"/>
      <c r="F18" s="51"/>
      <c r="G18" s="107"/>
      <c r="H18" s="103"/>
      <c r="I18" s="51"/>
      <c r="J18" s="97"/>
      <c r="K18" s="67"/>
      <c r="M18" s="63"/>
    </row>
    <row r="19" spans="2:11" ht="12.75">
      <c r="B19" s="72" t="s">
        <v>710</v>
      </c>
      <c r="C19" s="127">
        <v>1</v>
      </c>
      <c r="D19" s="172">
        <v>5</v>
      </c>
      <c r="E19" s="103"/>
      <c r="F19" s="51" t="s">
        <v>710</v>
      </c>
      <c r="G19" s="107"/>
      <c r="H19" s="103"/>
      <c r="I19" s="51" t="s">
        <v>397</v>
      </c>
      <c r="J19" s="97">
        <v>2</v>
      </c>
      <c r="K19" s="146"/>
    </row>
    <row r="20" spans="2:11" ht="12.75">
      <c r="B20" s="72"/>
      <c r="C20" s="127"/>
      <c r="D20" s="172"/>
      <c r="E20" s="103"/>
      <c r="F20" s="51"/>
      <c r="G20" s="107"/>
      <c r="H20" s="103"/>
      <c r="I20" s="51"/>
      <c r="J20" s="97"/>
      <c r="K20" s="67"/>
    </row>
    <row r="21" spans="2:11" ht="12.75">
      <c r="B21" s="72" t="s">
        <v>702</v>
      </c>
      <c r="C21" s="127">
        <v>1</v>
      </c>
      <c r="D21" s="172">
        <v>21</v>
      </c>
      <c r="E21" s="103"/>
      <c r="F21" s="51" t="s">
        <v>702</v>
      </c>
      <c r="G21" s="107"/>
      <c r="H21" s="103"/>
      <c r="I21" s="51" t="s">
        <v>404</v>
      </c>
      <c r="J21" s="97"/>
      <c r="K21" s="146"/>
    </row>
    <row r="22" spans="2:11" ht="12.75">
      <c r="B22" s="72"/>
      <c r="C22" s="127"/>
      <c r="D22" s="172"/>
      <c r="E22" s="103"/>
      <c r="F22" s="51"/>
      <c r="G22" s="107"/>
      <c r="H22" s="103"/>
      <c r="I22" s="51"/>
      <c r="J22" s="97"/>
      <c r="K22" s="67"/>
    </row>
    <row r="23" spans="2:11" ht="12.75">
      <c r="B23" s="72" t="s">
        <v>703</v>
      </c>
      <c r="C23" s="127">
        <f>1+2+2+5</f>
        <v>10</v>
      </c>
      <c r="D23" s="362">
        <f>34+736+297+607</f>
        <v>1674</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404</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28" t="s">
        <v>956</v>
      </c>
      <c r="B1" s="428"/>
      <c r="C1" s="428"/>
      <c r="D1" s="428"/>
      <c r="E1" s="428"/>
      <c r="F1" s="428"/>
      <c r="G1" s="428"/>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29" t="s">
        <v>869</v>
      </c>
      <c r="B16" s="429" t="s">
        <v>882</v>
      </c>
      <c r="C16" s="40">
        <f>SUM(C9:C15)</f>
        <v>105840</v>
      </c>
      <c r="D16" s="431">
        <f>SUM(D4:D15)</f>
        <v>750</v>
      </c>
      <c r="E16" s="431">
        <f>C16-D16</f>
        <v>105090</v>
      </c>
      <c r="F16" s="457">
        <f>SUM(F4:F15)</f>
        <v>2028</v>
      </c>
      <c r="G16" s="459">
        <f>(E16-F16)/E16</f>
        <v>0.9807022552098201</v>
      </c>
    </row>
    <row r="17" spans="1:7" ht="23.25" customHeight="1" thickBot="1">
      <c r="A17" s="430"/>
      <c r="B17" s="430"/>
      <c r="C17" s="41" t="s">
        <v>1242</v>
      </c>
      <c r="D17" s="432"/>
      <c r="E17" s="432"/>
      <c r="F17" s="458"/>
      <c r="G17" s="46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28" t="s">
        <v>957</v>
      </c>
      <c r="B1" s="428"/>
      <c r="C1" s="428"/>
      <c r="D1" s="428"/>
      <c r="E1" s="428"/>
      <c r="F1" s="428"/>
      <c r="G1" s="428"/>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29" t="s">
        <v>869</v>
      </c>
      <c r="B16" s="429" t="s">
        <v>883</v>
      </c>
      <c r="C16" s="40">
        <f>SUM(C9:C15)</f>
        <v>308160</v>
      </c>
      <c r="D16" s="431">
        <f>SUM(D4:D15)</f>
        <v>16405</v>
      </c>
      <c r="E16" s="431">
        <f>C16-D16</f>
        <v>291755</v>
      </c>
      <c r="F16" s="457">
        <f>SUM(F4:F15)</f>
        <v>4989</v>
      </c>
      <c r="G16" s="459">
        <f>(E16-F16)/E16</f>
        <v>0.9829000359891005</v>
      </c>
    </row>
    <row r="17" spans="1:7" ht="23.25" customHeight="1" thickBot="1">
      <c r="A17" s="430"/>
      <c r="B17" s="430"/>
      <c r="C17" s="41" t="s">
        <v>1242</v>
      </c>
      <c r="D17" s="432"/>
      <c r="E17" s="432"/>
      <c r="F17" s="458"/>
      <c r="G17" s="46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28" t="s">
        <v>956</v>
      </c>
      <c r="B1" s="428"/>
      <c r="C1" s="428"/>
      <c r="D1" s="428"/>
      <c r="E1" s="428"/>
      <c r="F1" s="428"/>
      <c r="G1" s="428"/>
    </row>
    <row r="2" spans="1:7" ht="23.25" customHeight="1" thickBot="1">
      <c r="A2" s="461" t="s">
        <v>870</v>
      </c>
      <c r="B2" s="46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29" t="s">
        <v>869</v>
      </c>
      <c r="B16" s="429" t="s">
        <v>882</v>
      </c>
      <c r="C16" s="40">
        <f>SUM(C9:C15)</f>
        <v>105840</v>
      </c>
      <c r="D16" s="431">
        <f>SUM(D4:D15)</f>
        <v>315</v>
      </c>
      <c r="E16" s="431">
        <f>C16-D16</f>
        <v>105525</v>
      </c>
      <c r="F16" s="457">
        <f>SUM(F4:F15)</f>
        <v>1723</v>
      </c>
      <c r="G16" s="459">
        <f>(E16-F16)/E16</f>
        <v>0.9836721156124141</v>
      </c>
    </row>
    <row r="17" spans="1:7" ht="23.25" customHeight="1" thickBot="1">
      <c r="A17" s="430"/>
      <c r="B17" s="430"/>
      <c r="C17" s="41" t="s">
        <v>1242</v>
      </c>
      <c r="D17" s="432"/>
      <c r="E17" s="432"/>
      <c r="F17" s="458"/>
      <c r="G17" s="460"/>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29" t="s">
        <v>1377</v>
      </c>
      <c r="B15" s="429" t="s">
        <v>1367</v>
      </c>
      <c r="C15" s="40">
        <f>SUM(C3:C14)</f>
        <v>525600</v>
      </c>
      <c r="D15" s="431">
        <f>SUM(D3:D14)</f>
        <v>13894</v>
      </c>
      <c r="E15" s="431">
        <f>C15-D15</f>
        <v>511706</v>
      </c>
      <c r="F15" s="429">
        <f>SUM(F3:F14)</f>
        <v>3700</v>
      </c>
      <c r="G15" s="459">
        <v>0.9927</v>
      </c>
    </row>
    <row r="16" spans="1:7" ht="23.25" customHeight="1" thickBot="1">
      <c r="A16" s="430"/>
      <c r="B16" s="430"/>
      <c r="C16" s="41" t="s">
        <v>1455</v>
      </c>
      <c r="D16" s="432"/>
      <c r="E16" s="432"/>
      <c r="F16" s="430"/>
      <c r="G16" s="460"/>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21" t="s">
        <v>715</v>
      </c>
      <c r="D5" s="422"/>
      <c r="E5" s="422"/>
      <c r="F5" s="422"/>
      <c r="G5" s="422"/>
      <c r="H5" s="422"/>
      <c r="I5" s="422"/>
      <c r="J5" s="422"/>
      <c r="K5" s="422"/>
      <c r="L5" s="422"/>
      <c r="M5" s="422"/>
      <c r="N5" s="423"/>
      <c r="O5" s="117"/>
      <c r="P5" s="424" t="s">
        <v>716</v>
      </c>
      <c r="Q5" s="425"/>
      <c r="R5" s="425"/>
      <c r="S5" s="425"/>
      <c r="T5" s="425"/>
      <c r="U5" s="425"/>
      <c r="V5" s="425"/>
      <c r="W5" s="425"/>
      <c r="X5" s="425"/>
      <c r="Y5" s="425"/>
      <c r="Z5" s="426"/>
      <c r="AA5" s="117"/>
      <c r="AB5" s="424" t="s">
        <v>717</v>
      </c>
      <c r="AC5" s="425"/>
      <c r="AD5" s="425"/>
      <c r="AE5" s="425"/>
      <c r="AF5" s="425"/>
      <c r="AG5" s="425"/>
      <c r="AH5" s="425"/>
      <c r="AI5" s="426"/>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24" t="s">
        <v>715</v>
      </c>
      <c r="D32" s="425"/>
      <c r="E32" s="425"/>
      <c r="F32" s="425"/>
      <c r="G32" s="425"/>
      <c r="H32" s="425"/>
      <c r="I32" s="425"/>
      <c r="J32" s="425"/>
      <c r="K32" s="425"/>
      <c r="L32" s="425"/>
      <c r="M32" s="425"/>
      <c r="N32" s="426"/>
      <c r="O32" s="117"/>
      <c r="P32" s="424" t="s">
        <v>716</v>
      </c>
      <c r="Q32" s="425"/>
      <c r="R32" s="425"/>
      <c r="S32" s="425"/>
      <c r="T32" s="425"/>
      <c r="U32" s="425"/>
      <c r="V32" s="425"/>
      <c r="W32" s="425"/>
      <c r="X32" s="425"/>
      <c r="Y32" s="425"/>
      <c r="Z32" s="426"/>
      <c r="AA32" s="117"/>
      <c r="AB32" s="424" t="s">
        <v>717</v>
      </c>
      <c r="AC32" s="425"/>
      <c r="AD32" s="425"/>
      <c r="AE32" s="425"/>
      <c r="AF32" s="425"/>
      <c r="AG32" s="425"/>
      <c r="AH32" s="425"/>
      <c r="AI32" s="426"/>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21" t="s">
        <v>715</v>
      </c>
      <c r="D59" s="422"/>
      <c r="E59" s="422"/>
      <c r="F59" s="422"/>
      <c r="G59" s="422"/>
      <c r="H59" s="422"/>
      <c r="I59" s="422"/>
      <c r="J59" s="422"/>
      <c r="K59" s="422"/>
      <c r="L59" s="422"/>
      <c r="M59" s="422"/>
      <c r="N59" s="423"/>
      <c r="O59" s="117"/>
      <c r="P59" s="424" t="s">
        <v>716</v>
      </c>
      <c r="Q59" s="425"/>
      <c r="R59" s="425"/>
      <c r="S59" s="425"/>
      <c r="T59" s="425"/>
      <c r="U59" s="425"/>
      <c r="V59" s="425"/>
      <c r="W59" s="425"/>
      <c r="X59" s="425"/>
      <c r="Y59" s="425"/>
      <c r="Z59" s="426"/>
      <c r="AA59" s="117"/>
      <c r="AB59" s="424" t="s">
        <v>717</v>
      </c>
      <c r="AC59" s="425"/>
      <c r="AD59" s="425"/>
      <c r="AE59" s="425"/>
      <c r="AF59" s="425"/>
      <c r="AG59" s="425"/>
      <c r="AH59" s="425"/>
      <c r="AI59" s="426"/>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24" t="s">
        <v>715</v>
      </c>
      <c r="D87" s="425"/>
      <c r="E87" s="425"/>
      <c r="F87" s="425"/>
      <c r="G87" s="425"/>
      <c r="H87" s="425"/>
      <c r="I87" s="425"/>
      <c r="J87" s="425"/>
      <c r="K87" s="425"/>
      <c r="L87" s="425"/>
      <c r="M87" s="425"/>
      <c r="N87" s="426"/>
      <c r="O87" s="117"/>
      <c r="P87" s="427" t="s">
        <v>716</v>
      </c>
      <c r="Q87" s="425"/>
      <c r="R87" s="425"/>
      <c r="S87" s="425"/>
      <c r="T87" s="425"/>
      <c r="U87" s="425"/>
      <c r="V87" s="425"/>
      <c r="W87" s="425"/>
      <c r="X87" s="425"/>
      <c r="Y87" s="425"/>
      <c r="Z87" s="426"/>
      <c r="AA87" s="117"/>
      <c r="AB87" s="424" t="s">
        <v>717</v>
      </c>
      <c r="AC87" s="425"/>
      <c r="AD87" s="425"/>
      <c r="AE87" s="425"/>
      <c r="AF87" s="425"/>
      <c r="AG87" s="425"/>
      <c r="AH87" s="425"/>
      <c r="AI87" s="426"/>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4" t="s">
        <v>715</v>
      </c>
      <c r="D115" s="425"/>
      <c r="E115" s="425"/>
      <c r="F115" s="425"/>
      <c r="G115" s="425"/>
      <c r="H115" s="425"/>
      <c r="I115" s="425"/>
      <c r="J115" s="425"/>
      <c r="K115" s="425"/>
      <c r="L115" s="425"/>
      <c r="M115" s="425"/>
      <c r="N115" s="426"/>
      <c r="O115" s="117"/>
      <c r="P115" s="427" t="s">
        <v>716</v>
      </c>
      <c r="Q115" s="425"/>
      <c r="R115" s="425"/>
      <c r="S115" s="425"/>
      <c r="T115" s="425"/>
      <c r="U115" s="425"/>
      <c r="V115" s="425"/>
      <c r="W115" s="425"/>
      <c r="X115" s="425"/>
      <c r="Y115" s="425"/>
      <c r="Z115" s="426"/>
      <c r="AA115" s="117"/>
      <c r="AB115" s="424" t="s">
        <v>717</v>
      </c>
      <c r="AC115" s="425"/>
      <c r="AD115" s="425"/>
      <c r="AE115" s="425"/>
      <c r="AF115" s="425"/>
      <c r="AG115" s="425"/>
      <c r="AH115" s="425"/>
      <c r="AI115" s="426"/>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9:N59"/>
    <mergeCell ref="P59:Z59"/>
    <mergeCell ref="AB59:AI59"/>
    <mergeCell ref="C87:N87"/>
    <mergeCell ref="C115:N115"/>
    <mergeCell ref="AB87:AI87"/>
    <mergeCell ref="AB115:AI115"/>
    <mergeCell ref="P87:Z87"/>
    <mergeCell ref="P115:Z115"/>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Z43"/>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1" s="4" customFormat="1" ht="63.75">
      <c r="A4" s="329"/>
      <c r="B4" s="417" t="s">
        <v>1371</v>
      </c>
      <c r="C4" s="418">
        <v>40324</v>
      </c>
      <c r="D4" s="418">
        <v>40324</v>
      </c>
      <c r="E4" s="418" t="s">
        <v>1645</v>
      </c>
      <c r="F4" s="417" t="s">
        <v>1644</v>
      </c>
      <c r="G4" s="417" t="s">
        <v>205</v>
      </c>
      <c r="H4" s="417">
        <v>77</v>
      </c>
      <c r="I4" s="417" t="s">
        <v>865</v>
      </c>
      <c r="J4" s="404" t="s">
        <v>1519</v>
      </c>
      <c r="K4" s="417" t="s">
        <v>1656</v>
      </c>
      <c r="L4" s="417" t="s">
        <v>392</v>
      </c>
      <c r="M4" s="417" t="s">
        <v>721</v>
      </c>
      <c r="N4" s="417" t="s">
        <v>1387</v>
      </c>
      <c r="O4" s="417" t="s">
        <v>1261</v>
      </c>
      <c r="P4" s="379" t="s">
        <v>1664</v>
      </c>
      <c r="Q4" s="417" t="s">
        <v>1667</v>
      </c>
      <c r="R4" s="417" t="s">
        <v>1657</v>
      </c>
      <c r="S4" s="418">
        <v>40324</v>
      </c>
      <c r="T4" s="417" t="s">
        <v>1658</v>
      </c>
      <c r="U4" s="401" t="s">
        <v>1348</v>
      </c>
    </row>
    <row r="5" spans="1:21" s="4" customFormat="1" ht="63.75">
      <c r="A5" s="329"/>
      <c r="B5" s="417" t="s">
        <v>1371</v>
      </c>
      <c r="C5" s="418">
        <v>40323</v>
      </c>
      <c r="D5" s="418">
        <v>40323</v>
      </c>
      <c r="E5" s="420" t="s">
        <v>1659</v>
      </c>
      <c r="F5" s="417" t="s">
        <v>670</v>
      </c>
      <c r="G5" s="417" t="s">
        <v>1660</v>
      </c>
      <c r="H5" s="417">
        <v>179</v>
      </c>
      <c r="I5" s="417" t="s">
        <v>865</v>
      </c>
      <c r="J5" s="404" t="s">
        <v>1519</v>
      </c>
      <c r="K5" s="7" t="s">
        <v>1661</v>
      </c>
      <c r="L5" s="419" t="s">
        <v>722</v>
      </c>
      <c r="M5" s="417" t="s">
        <v>721</v>
      </c>
      <c r="N5" s="417" t="s">
        <v>1387</v>
      </c>
      <c r="O5" s="417" t="s">
        <v>1261</v>
      </c>
      <c r="P5" s="379" t="s">
        <v>1663</v>
      </c>
      <c r="Q5" s="291" t="s">
        <v>1666</v>
      </c>
      <c r="R5" s="417"/>
      <c r="S5" s="418">
        <v>40323</v>
      </c>
      <c r="T5" s="417"/>
      <c r="U5" s="401" t="s">
        <v>1348</v>
      </c>
    </row>
    <row r="6" spans="1:21" s="4" customFormat="1" ht="51">
      <c r="A6" s="329"/>
      <c r="B6" s="417" t="s">
        <v>1371</v>
      </c>
      <c r="C6" s="418">
        <v>40315</v>
      </c>
      <c r="D6" s="418">
        <v>40315</v>
      </c>
      <c r="E6" s="418" t="s">
        <v>1638</v>
      </c>
      <c r="F6" s="417" t="s">
        <v>1624</v>
      </c>
      <c r="G6" s="417" t="s">
        <v>1642</v>
      </c>
      <c r="H6" s="417">
        <v>25</v>
      </c>
      <c r="I6" s="417" t="s">
        <v>1462</v>
      </c>
      <c r="J6" s="417" t="s">
        <v>1622</v>
      </c>
      <c r="K6" s="417" t="s">
        <v>1643</v>
      </c>
      <c r="L6" s="408" t="s">
        <v>722</v>
      </c>
      <c r="M6" s="417" t="s">
        <v>721</v>
      </c>
      <c r="N6" s="417" t="s">
        <v>1387</v>
      </c>
      <c r="O6" s="417" t="s">
        <v>1261</v>
      </c>
      <c r="P6" s="417" t="s">
        <v>26</v>
      </c>
      <c r="Q6" s="417" t="s">
        <v>1668</v>
      </c>
      <c r="R6" s="417" t="s">
        <v>1648</v>
      </c>
      <c r="S6" s="418">
        <v>40315</v>
      </c>
      <c r="T6" s="417" t="s">
        <v>1647</v>
      </c>
      <c r="U6" s="401" t="s">
        <v>1348</v>
      </c>
    </row>
    <row r="7" spans="1:21" s="4" customFormat="1" ht="51">
      <c r="A7" s="329"/>
      <c r="B7" s="417" t="s">
        <v>1371</v>
      </c>
      <c r="C7" s="418">
        <v>40315</v>
      </c>
      <c r="D7" s="418">
        <v>40315</v>
      </c>
      <c r="E7" s="418" t="s">
        <v>1641</v>
      </c>
      <c r="F7" s="417" t="s">
        <v>1639</v>
      </c>
      <c r="G7" s="417" t="s">
        <v>1640</v>
      </c>
      <c r="H7" s="417">
        <v>121</v>
      </c>
      <c r="I7" s="417" t="s">
        <v>1462</v>
      </c>
      <c r="J7" s="417" t="s">
        <v>1622</v>
      </c>
      <c r="K7" s="417" t="s">
        <v>1621</v>
      </c>
      <c r="L7" s="408" t="s">
        <v>722</v>
      </c>
      <c r="M7" s="417" t="s">
        <v>721</v>
      </c>
      <c r="N7" s="417" t="s">
        <v>1387</v>
      </c>
      <c r="O7" s="417" t="s">
        <v>1261</v>
      </c>
      <c r="P7" s="417" t="s">
        <v>26</v>
      </c>
      <c r="Q7" s="298" t="s">
        <v>260</v>
      </c>
      <c r="R7" s="379" t="s">
        <v>1655</v>
      </c>
      <c r="S7" s="418">
        <v>40315</v>
      </c>
      <c r="T7" s="417" t="s">
        <v>1647</v>
      </c>
      <c r="U7" s="401" t="s">
        <v>1348</v>
      </c>
    </row>
    <row r="8" spans="1:21" s="4" customFormat="1" ht="51">
      <c r="A8" s="329"/>
      <c r="B8" s="417" t="s">
        <v>1371</v>
      </c>
      <c r="C8" s="418">
        <v>40311</v>
      </c>
      <c r="D8" s="418">
        <v>40311</v>
      </c>
      <c r="E8" s="418" t="s">
        <v>1637</v>
      </c>
      <c r="F8" s="417" t="s">
        <v>788</v>
      </c>
      <c r="G8" s="417" t="s">
        <v>1665</v>
      </c>
      <c r="H8" s="417">
        <v>28</v>
      </c>
      <c r="I8" s="417" t="s">
        <v>1462</v>
      </c>
      <c r="J8" s="417" t="s">
        <v>1622</v>
      </c>
      <c r="K8" s="417" t="s">
        <v>1621</v>
      </c>
      <c r="L8" s="408" t="s">
        <v>722</v>
      </c>
      <c r="M8" s="417" t="s">
        <v>721</v>
      </c>
      <c r="N8" s="417" t="s">
        <v>1387</v>
      </c>
      <c r="O8" s="417" t="s">
        <v>1261</v>
      </c>
      <c r="P8" s="417" t="s">
        <v>26</v>
      </c>
      <c r="Q8" s="298" t="s">
        <v>260</v>
      </c>
      <c r="R8" s="379" t="s">
        <v>1655</v>
      </c>
      <c r="S8" s="418">
        <v>40310</v>
      </c>
      <c r="T8" s="417" t="s">
        <v>1647</v>
      </c>
      <c r="U8" s="401" t="s">
        <v>1348</v>
      </c>
    </row>
    <row r="9" spans="1:21" s="4" customFormat="1" ht="51">
      <c r="A9" s="329"/>
      <c r="B9" s="417" t="s">
        <v>1371</v>
      </c>
      <c r="C9" s="418">
        <v>40310</v>
      </c>
      <c r="D9" s="418">
        <v>40310</v>
      </c>
      <c r="E9" s="418" t="s">
        <v>1637</v>
      </c>
      <c r="F9" s="417" t="s">
        <v>1145</v>
      </c>
      <c r="G9" s="417" t="s">
        <v>1636</v>
      </c>
      <c r="H9" s="417">
        <v>110</v>
      </c>
      <c r="I9" s="417" t="s">
        <v>1462</v>
      </c>
      <c r="J9" s="417" t="s">
        <v>1622</v>
      </c>
      <c r="K9" s="417" t="s">
        <v>1621</v>
      </c>
      <c r="L9" s="408" t="s">
        <v>722</v>
      </c>
      <c r="M9" s="417" t="s">
        <v>721</v>
      </c>
      <c r="N9" s="417" t="s">
        <v>1387</v>
      </c>
      <c r="O9" s="417" t="s">
        <v>1261</v>
      </c>
      <c r="P9" s="417" t="s">
        <v>26</v>
      </c>
      <c r="Q9" s="298" t="s">
        <v>260</v>
      </c>
      <c r="R9" s="379" t="s">
        <v>1655</v>
      </c>
      <c r="S9" s="418">
        <v>40310</v>
      </c>
      <c r="T9" s="417" t="s">
        <v>1647</v>
      </c>
      <c r="U9" s="401" t="s">
        <v>1348</v>
      </c>
    </row>
    <row r="10" spans="1:21" s="4" customFormat="1" ht="25.5">
      <c r="A10" s="329"/>
      <c r="B10" s="59" t="s">
        <v>1371</v>
      </c>
      <c r="C10" s="57">
        <v>40320</v>
      </c>
      <c r="D10" s="57">
        <v>40290</v>
      </c>
      <c r="E10" s="57" t="s">
        <v>1635</v>
      </c>
      <c r="F10" s="59" t="s">
        <v>1434</v>
      </c>
      <c r="G10" s="59" t="s">
        <v>1486</v>
      </c>
      <c r="H10" s="59">
        <v>2160</v>
      </c>
      <c r="I10" s="59" t="s">
        <v>865</v>
      </c>
      <c r="J10" s="59" t="s">
        <v>865</v>
      </c>
      <c r="K10" s="59" t="s">
        <v>1389</v>
      </c>
      <c r="L10" s="59" t="s">
        <v>1276</v>
      </c>
      <c r="M10" s="59" t="s">
        <v>1276</v>
      </c>
      <c r="N10" s="59" t="s">
        <v>1386</v>
      </c>
      <c r="O10" s="59" t="s">
        <v>1164</v>
      </c>
      <c r="P10" s="59" t="s">
        <v>26</v>
      </c>
      <c r="Q10" s="59" t="s">
        <v>1276</v>
      </c>
      <c r="R10" s="59" t="s">
        <v>1276</v>
      </c>
      <c r="S10" s="57" t="s">
        <v>1276</v>
      </c>
      <c r="T10" s="59"/>
      <c r="U10" s="401" t="s">
        <v>1348</v>
      </c>
    </row>
    <row r="11" spans="1:21" s="4" customFormat="1" ht="63.75">
      <c r="A11" s="329"/>
      <c r="B11" s="417" t="s">
        <v>1371</v>
      </c>
      <c r="C11" s="418">
        <v>40305</v>
      </c>
      <c r="D11" s="418">
        <v>40305</v>
      </c>
      <c r="E11" s="418" t="s">
        <v>1634</v>
      </c>
      <c r="F11" s="417" t="s">
        <v>1628</v>
      </c>
      <c r="G11" s="417" t="s">
        <v>1629</v>
      </c>
      <c r="H11" s="417">
        <f>5*60+(42-27)</f>
        <v>315</v>
      </c>
      <c r="I11" s="417" t="s">
        <v>865</v>
      </c>
      <c r="J11" s="417" t="s">
        <v>865</v>
      </c>
      <c r="K11" s="417" t="s">
        <v>1631</v>
      </c>
      <c r="L11" s="417" t="s">
        <v>722</v>
      </c>
      <c r="M11" s="417" t="s">
        <v>721</v>
      </c>
      <c r="N11" s="417" t="s">
        <v>1387</v>
      </c>
      <c r="O11" s="417" t="s">
        <v>1630</v>
      </c>
      <c r="P11" s="379" t="s">
        <v>1662</v>
      </c>
      <c r="Q11" s="417" t="s">
        <v>1649</v>
      </c>
      <c r="R11" s="417" t="s">
        <v>1632</v>
      </c>
      <c r="S11" s="418">
        <v>40305</v>
      </c>
      <c r="T11" s="417" t="s">
        <v>1650</v>
      </c>
      <c r="U11" s="401" t="s">
        <v>1348</v>
      </c>
    </row>
    <row r="12" spans="1:21" s="4" customFormat="1" ht="25.5">
      <c r="A12" s="329"/>
      <c r="B12" s="59" t="s">
        <v>1371</v>
      </c>
      <c r="C12" s="57">
        <v>40307</v>
      </c>
      <c r="D12" s="57">
        <v>40305</v>
      </c>
      <c r="E12" s="57" t="s">
        <v>1626</v>
      </c>
      <c r="F12" s="59" t="s">
        <v>670</v>
      </c>
      <c r="G12" s="59" t="s">
        <v>1633</v>
      </c>
      <c r="H12" s="59">
        <f>(12*60)-17</f>
        <v>703</v>
      </c>
      <c r="I12" s="59" t="s">
        <v>865</v>
      </c>
      <c r="J12" s="59" t="s">
        <v>865</v>
      </c>
      <c r="K12" s="59" t="s">
        <v>1389</v>
      </c>
      <c r="L12" s="59" t="s">
        <v>1276</v>
      </c>
      <c r="M12" s="59" t="s">
        <v>1276</v>
      </c>
      <c r="N12" s="59" t="s">
        <v>1386</v>
      </c>
      <c r="O12" s="59" t="s">
        <v>1164</v>
      </c>
      <c r="P12" s="59" t="s">
        <v>26</v>
      </c>
      <c r="Q12" s="59" t="s">
        <v>1276</v>
      </c>
      <c r="R12" s="59" t="s">
        <v>1276</v>
      </c>
      <c r="S12" s="57" t="s">
        <v>1276</v>
      </c>
      <c r="T12" s="59"/>
      <c r="U12" s="401" t="s">
        <v>1348</v>
      </c>
    </row>
    <row r="13" spans="1:21" s="4" customFormat="1" ht="51">
      <c r="A13" s="329"/>
      <c r="B13" s="417" t="s">
        <v>1371</v>
      </c>
      <c r="C13" s="418">
        <v>40304</v>
      </c>
      <c r="D13" s="418">
        <v>40304</v>
      </c>
      <c r="E13" s="418" t="s">
        <v>1646</v>
      </c>
      <c r="F13" s="417" t="s">
        <v>1623</v>
      </c>
      <c r="G13" s="417" t="s">
        <v>1624</v>
      </c>
      <c r="H13" s="417">
        <v>36</v>
      </c>
      <c r="I13" s="417" t="s">
        <v>1462</v>
      </c>
      <c r="J13" s="417" t="s">
        <v>1622</v>
      </c>
      <c r="K13" s="417" t="s">
        <v>1621</v>
      </c>
      <c r="L13" s="408" t="s">
        <v>722</v>
      </c>
      <c r="M13" s="417" t="s">
        <v>721</v>
      </c>
      <c r="N13" s="417" t="s">
        <v>1387</v>
      </c>
      <c r="O13" s="417" t="s">
        <v>1261</v>
      </c>
      <c r="P13" s="417" t="s">
        <v>26</v>
      </c>
      <c r="Q13" s="298" t="s">
        <v>260</v>
      </c>
      <c r="R13" s="379" t="s">
        <v>1655</v>
      </c>
      <c r="S13" s="418">
        <v>40304</v>
      </c>
      <c r="T13" s="417" t="s">
        <v>1647</v>
      </c>
      <c r="U13" s="401"/>
    </row>
    <row r="14" spans="1:21" s="4" customFormat="1" ht="51">
      <c r="A14" s="329"/>
      <c r="B14" s="417" t="s">
        <v>1371</v>
      </c>
      <c r="C14" s="418">
        <v>40300</v>
      </c>
      <c r="D14" s="418">
        <v>40301</v>
      </c>
      <c r="E14" s="418" t="s">
        <v>1618</v>
      </c>
      <c r="F14" s="417" t="s">
        <v>1619</v>
      </c>
      <c r="G14" s="417" t="s">
        <v>1620</v>
      </c>
      <c r="H14" s="417" t="s">
        <v>1276</v>
      </c>
      <c r="I14" s="417" t="s">
        <v>1462</v>
      </c>
      <c r="J14" s="417" t="s">
        <v>1622</v>
      </c>
      <c r="K14" s="417" t="s">
        <v>1625</v>
      </c>
      <c r="L14" s="408" t="s">
        <v>722</v>
      </c>
      <c r="M14" s="417" t="s">
        <v>1390</v>
      </c>
      <c r="N14" s="417" t="s">
        <v>1390</v>
      </c>
      <c r="O14" s="417" t="s">
        <v>1261</v>
      </c>
      <c r="P14" s="417" t="s">
        <v>26</v>
      </c>
      <c r="Q14" s="298" t="s">
        <v>260</v>
      </c>
      <c r="R14" s="379" t="s">
        <v>1655</v>
      </c>
      <c r="S14" s="418">
        <v>40301</v>
      </c>
      <c r="T14" s="417" t="s">
        <v>1647</v>
      </c>
      <c r="U14" s="401" t="s">
        <v>1348</v>
      </c>
    </row>
    <row r="15" spans="1:21" s="4" customFormat="1" ht="63.75">
      <c r="A15" s="329"/>
      <c r="B15" s="417" t="s">
        <v>1371</v>
      </c>
      <c r="C15" s="418">
        <v>40300</v>
      </c>
      <c r="D15" s="418">
        <v>40290</v>
      </c>
      <c r="E15" s="418" t="s">
        <v>1616</v>
      </c>
      <c r="F15" s="417" t="s">
        <v>1428</v>
      </c>
      <c r="G15" s="417" t="s">
        <v>1617</v>
      </c>
      <c r="H15" s="417">
        <v>166</v>
      </c>
      <c r="I15" s="417" t="s">
        <v>865</v>
      </c>
      <c r="J15" s="404" t="s">
        <v>1519</v>
      </c>
      <c r="K15" s="417" t="s">
        <v>1651</v>
      </c>
      <c r="L15" s="417" t="s">
        <v>722</v>
      </c>
      <c r="M15" s="417" t="s">
        <v>1390</v>
      </c>
      <c r="N15" s="417" t="s">
        <v>1387</v>
      </c>
      <c r="O15" s="417" t="s">
        <v>1261</v>
      </c>
      <c r="P15" s="379" t="s">
        <v>1408</v>
      </c>
      <c r="Q15" s="417" t="s">
        <v>1653</v>
      </c>
      <c r="R15" s="417" t="s">
        <v>1654</v>
      </c>
      <c r="S15" s="418">
        <v>40300</v>
      </c>
      <c r="T15" s="417" t="s">
        <v>1652</v>
      </c>
      <c r="U15" s="401" t="s">
        <v>1348</v>
      </c>
    </row>
    <row r="16" spans="1:21" s="4" customFormat="1" ht="25.5">
      <c r="A16" s="329"/>
      <c r="B16" s="59" t="s">
        <v>1371</v>
      </c>
      <c r="C16" s="57">
        <v>40300</v>
      </c>
      <c r="D16" s="57">
        <v>40290</v>
      </c>
      <c r="E16" s="57" t="s">
        <v>1627</v>
      </c>
      <c r="F16" s="59" t="s">
        <v>670</v>
      </c>
      <c r="G16" s="59" t="s">
        <v>1472</v>
      </c>
      <c r="H16" s="59">
        <f>15*60</f>
        <v>900</v>
      </c>
      <c r="I16" s="59" t="s">
        <v>865</v>
      </c>
      <c r="J16" s="59" t="s">
        <v>865</v>
      </c>
      <c r="K16" s="59" t="s">
        <v>1389</v>
      </c>
      <c r="L16" s="59" t="s">
        <v>1276</v>
      </c>
      <c r="M16" s="59" t="s">
        <v>1276</v>
      </c>
      <c r="N16" s="59" t="s">
        <v>1386</v>
      </c>
      <c r="O16" s="59" t="s">
        <v>1164</v>
      </c>
      <c r="P16" s="59" t="s">
        <v>26</v>
      </c>
      <c r="Q16" s="59" t="s">
        <v>1276</v>
      </c>
      <c r="R16" s="59" t="s">
        <v>1276</v>
      </c>
      <c r="S16" s="57" t="s">
        <v>1276</v>
      </c>
      <c r="T16" s="59"/>
      <c r="U16" s="401" t="s">
        <v>1348</v>
      </c>
    </row>
    <row r="17" spans="1:21" s="4" customFormat="1" ht="12.75">
      <c r="A17" s="329"/>
      <c r="B17" s="331"/>
      <c r="C17" s="331"/>
      <c r="D17" s="331"/>
      <c r="E17" s="331"/>
      <c r="F17" s="331"/>
      <c r="G17" s="331"/>
      <c r="H17" s="331"/>
      <c r="I17" s="331"/>
      <c r="J17" s="332"/>
      <c r="K17" s="331"/>
      <c r="L17" s="331"/>
      <c r="M17" s="331"/>
      <c r="N17" s="331"/>
      <c r="O17" s="331"/>
      <c r="P17" s="331"/>
      <c r="Q17" s="331"/>
      <c r="R17" s="331"/>
      <c r="S17" s="331"/>
      <c r="T17" s="331"/>
      <c r="U17" s="331"/>
    </row>
    <row r="18" spans="1:21" s="4" customFormat="1" ht="25.5">
      <c r="A18" s="329"/>
      <c r="B18" s="59" t="s">
        <v>1370</v>
      </c>
      <c r="C18" s="57">
        <v>40292</v>
      </c>
      <c r="D18" s="57">
        <v>40261</v>
      </c>
      <c r="E18" s="57" t="s">
        <v>235</v>
      </c>
      <c r="F18" s="59" t="s">
        <v>1434</v>
      </c>
      <c r="G18" s="59" t="s">
        <v>229</v>
      </c>
      <c r="H18" s="59">
        <v>507</v>
      </c>
      <c r="I18" s="59" t="s">
        <v>865</v>
      </c>
      <c r="J18" s="59" t="s">
        <v>865</v>
      </c>
      <c r="K18" s="59" t="s">
        <v>1389</v>
      </c>
      <c r="L18" s="59" t="s">
        <v>1276</v>
      </c>
      <c r="M18" s="59" t="s">
        <v>1276</v>
      </c>
      <c r="N18" s="59" t="s">
        <v>1386</v>
      </c>
      <c r="O18" s="59" t="s">
        <v>1164</v>
      </c>
      <c r="P18" s="59" t="s">
        <v>26</v>
      </c>
      <c r="Q18" s="59" t="s">
        <v>1276</v>
      </c>
      <c r="R18" s="59" t="s">
        <v>1276</v>
      </c>
      <c r="S18" s="57" t="s">
        <v>1276</v>
      </c>
      <c r="T18" s="59"/>
      <c r="U18" s="401" t="s">
        <v>1348</v>
      </c>
    </row>
    <row r="19" spans="1:21" s="4" customFormat="1" ht="25.5">
      <c r="A19" s="329"/>
      <c r="B19" s="59" t="s">
        <v>1370</v>
      </c>
      <c r="C19" s="57">
        <v>40286</v>
      </c>
      <c r="D19" s="57">
        <v>40276</v>
      </c>
      <c r="E19" s="57" t="s">
        <v>234</v>
      </c>
      <c r="F19" s="59" t="s">
        <v>1383</v>
      </c>
      <c r="G19" s="59" t="s">
        <v>228</v>
      </c>
      <c r="H19" s="59">
        <v>573</v>
      </c>
      <c r="I19" s="59" t="s">
        <v>865</v>
      </c>
      <c r="J19" s="59" t="s">
        <v>865</v>
      </c>
      <c r="K19" s="59" t="s">
        <v>1389</v>
      </c>
      <c r="L19" s="59" t="s">
        <v>1276</v>
      </c>
      <c r="M19" s="59" t="s">
        <v>1276</v>
      </c>
      <c r="N19" s="59" t="s">
        <v>1386</v>
      </c>
      <c r="O19" s="59" t="s">
        <v>1164</v>
      </c>
      <c r="P19" s="59" t="s">
        <v>26</v>
      </c>
      <c r="Q19" s="59" t="s">
        <v>1276</v>
      </c>
      <c r="R19" s="59" t="s">
        <v>1276</v>
      </c>
      <c r="S19" s="57" t="s">
        <v>1276</v>
      </c>
      <c r="T19" s="59"/>
      <c r="U19" s="401" t="s">
        <v>1348</v>
      </c>
    </row>
    <row r="20" spans="1:21" s="4" customFormat="1" ht="38.25">
      <c r="A20" s="329"/>
      <c r="B20" s="399" t="s">
        <v>1370</v>
      </c>
      <c r="C20" s="379">
        <v>40281</v>
      </c>
      <c r="D20" s="378">
        <v>40281</v>
      </c>
      <c r="E20" s="377" t="s">
        <v>233</v>
      </c>
      <c r="F20" s="399" t="s">
        <v>223</v>
      </c>
      <c r="G20" s="399" t="s">
        <v>1471</v>
      </c>
      <c r="H20" s="399">
        <v>40</v>
      </c>
      <c r="I20" s="377" t="s">
        <v>1388</v>
      </c>
      <c r="J20" s="377" t="s">
        <v>1462</v>
      </c>
      <c r="K20" s="413" t="s">
        <v>239</v>
      </c>
      <c r="L20" s="377" t="s">
        <v>695</v>
      </c>
      <c r="M20" s="399" t="s">
        <v>721</v>
      </c>
      <c r="N20" s="399" t="s">
        <v>1387</v>
      </c>
      <c r="O20" s="404" t="s">
        <v>1261</v>
      </c>
      <c r="P20" s="379" t="s">
        <v>26</v>
      </c>
      <c r="Q20" s="399" t="s">
        <v>26</v>
      </c>
      <c r="R20" s="399" t="s">
        <v>240</v>
      </c>
      <c r="S20" s="414">
        <v>40281</v>
      </c>
      <c r="T20" s="399"/>
      <c r="U20" s="401" t="s">
        <v>1348</v>
      </c>
    </row>
    <row r="21" spans="1:21" s="4" customFormat="1" ht="63.75">
      <c r="A21" s="329"/>
      <c r="B21" s="399" t="s">
        <v>1370</v>
      </c>
      <c r="C21" s="379">
        <v>40280</v>
      </c>
      <c r="D21" s="378">
        <v>40280</v>
      </c>
      <c r="E21" s="16" t="s">
        <v>232</v>
      </c>
      <c r="F21" s="415" t="s">
        <v>224</v>
      </c>
      <c r="G21" s="399" t="s">
        <v>225</v>
      </c>
      <c r="H21" s="399">
        <v>149</v>
      </c>
      <c r="I21" s="377" t="s">
        <v>1388</v>
      </c>
      <c r="J21" s="377" t="s">
        <v>1388</v>
      </c>
      <c r="K21" s="413" t="s">
        <v>238</v>
      </c>
      <c r="L21" s="408" t="s">
        <v>722</v>
      </c>
      <c r="M21" s="399" t="s">
        <v>721</v>
      </c>
      <c r="N21" s="399" t="s">
        <v>1387</v>
      </c>
      <c r="O21" s="404" t="s">
        <v>1261</v>
      </c>
      <c r="P21" s="379" t="s">
        <v>227</v>
      </c>
      <c r="Q21" s="408" t="s">
        <v>217</v>
      </c>
      <c r="R21" s="408" t="s">
        <v>237</v>
      </c>
      <c r="S21" s="414">
        <v>40280</v>
      </c>
      <c r="T21" s="399" t="s">
        <v>241</v>
      </c>
      <c r="U21" s="401" t="s">
        <v>1348</v>
      </c>
    </row>
    <row r="22" spans="1:21" s="4" customFormat="1" ht="63.75">
      <c r="A22" s="329"/>
      <c r="B22" s="399" t="s">
        <v>1370</v>
      </c>
      <c r="C22" s="379" t="s">
        <v>222</v>
      </c>
      <c r="D22" s="378">
        <v>40269</v>
      </c>
      <c r="E22" s="377" t="s">
        <v>230</v>
      </c>
      <c r="F22" s="399" t="s">
        <v>220</v>
      </c>
      <c r="G22" s="399" t="s">
        <v>221</v>
      </c>
      <c r="H22" s="399">
        <v>148</v>
      </c>
      <c r="I22" s="399" t="s">
        <v>1388</v>
      </c>
      <c r="J22" s="399" t="s">
        <v>1388</v>
      </c>
      <c r="K22" s="413" t="s">
        <v>236</v>
      </c>
      <c r="L22" s="408" t="s">
        <v>722</v>
      </c>
      <c r="M22" s="399" t="s">
        <v>721</v>
      </c>
      <c r="N22" s="399" t="s">
        <v>1387</v>
      </c>
      <c r="O22" s="399" t="s">
        <v>1261</v>
      </c>
      <c r="P22" s="379" t="s">
        <v>226</v>
      </c>
      <c r="Q22" s="408" t="s">
        <v>217</v>
      </c>
      <c r="R22" s="408" t="s">
        <v>237</v>
      </c>
      <c r="S22" s="414">
        <v>40269</v>
      </c>
      <c r="T22" s="399" t="s">
        <v>242</v>
      </c>
      <c r="U22" s="401" t="s">
        <v>1348</v>
      </c>
    </row>
    <row r="23" spans="1:21" s="4" customFormat="1" ht="12.75">
      <c r="A23" s="329"/>
      <c r="B23" s="331"/>
      <c r="C23" s="331"/>
      <c r="D23" s="331"/>
      <c r="E23" s="331"/>
      <c r="F23" s="331"/>
      <c r="G23" s="331"/>
      <c r="H23" s="331"/>
      <c r="I23" s="331"/>
      <c r="J23" s="332"/>
      <c r="K23" s="331"/>
      <c r="L23" s="331"/>
      <c r="M23" s="331"/>
      <c r="N23" s="331"/>
      <c r="O23" s="331"/>
      <c r="P23" s="331"/>
      <c r="Q23" s="331"/>
      <c r="R23" s="331"/>
      <c r="S23" s="331"/>
      <c r="T23" s="331"/>
      <c r="U23" s="331"/>
    </row>
    <row r="24" spans="1:21" s="4" customFormat="1" ht="63.75">
      <c r="A24" s="329"/>
      <c r="B24" s="404" t="s">
        <v>1369</v>
      </c>
      <c r="C24" s="405">
        <v>40265</v>
      </c>
      <c r="D24" s="405">
        <v>40267</v>
      </c>
      <c r="E24" s="108" t="s">
        <v>231</v>
      </c>
      <c r="F24" s="404" t="s">
        <v>1276</v>
      </c>
      <c r="G24" s="404" t="s">
        <v>1276</v>
      </c>
      <c r="H24" s="404" t="s">
        <v>1276</v>
      </c>
      <c r="I24" s="404" t="s">
        <v>202</v>
      </c>
      <c r="J24" s="404" t="s">
        <v>865</v>
      </c>
      <c r="K24" s="399" t="s">
        <v>203</v>
      </c>
      <c r="L24" s="404" t="s">
        <v>392</v>
      </c>
      <c r="M24" s="404" t="s">
        <v>1390</v>
      </c>
      <c r="N24" s="404" t="s">
        <v>1390</v>
      </c>
      <c r="O24" s="404" t="s">
        <v>1261</v>
      </c>
      <c r="P24" s="379" t="s">
        <v>214</v>
      </c>
      <c r="Q24" s="404" t="s">
        <v>216</v>
      </c>
      <c r="R24" s="404" t="s">
        <v>218</v>
      </c>
      <c r="S24" s="407">
        <v>40269</v>
      </c>
      <c r="T24" s="404"/>
      <c r="U24" s="401" t="s">
        <v>1348</v>
      </c>
    </row>
    <row r="25" spans="1:21" s="4" customFormat="1" ht="25.5">
      <c r="A25" s="329"/>
      <c r="B25" s="59" t="s">
        <v>1369</v>
      </c>
      <c r="C25" s="57">
        <v>40264</v>
      </c>
      <c r="D25" s="57">
        <v>40254</v>
      </c>
      <c r="E25" s="59" t="s">
        <v>201</v>
      </c>
      <c r="F25" s="59" t="s">
        <v>208</v>
      </c>
      <c r="G25" s="59" t="s">
        <v>209</v>
      </c>
      <c r="H25" s="59">
        <v>1803</v>
      </c>
      <c r="I25" s="59" t="s">
        <v>865</v>
      </c>
      <c r="J25" s="59" t="s">
        <v>865</v>
      </c>
      <c r="K25" s="59" t="s">
        <v>1389</v>
      </c>
      <c r="L25" s="59" t="s">
        <v>1276</v>
      </c>
      <c r="M25" s="59" t="s">
        <v>1276</v>
      </c>
      <c r="N25" s="59" t="s">
        <v>1386</v>
      </c>
      <c r="O25" s="59" t="s">
        <v>1164</v>
      </c>
      <c r="P25" s="59" t="s">
        <v>26</v>
      </c>
      <c r="Q25" s="59" t="s">
        <v>1276</v>
      </c>
      <c r="R25" s="59" t="s">
        <v>1276</v>
      </c>
      <c r="S25" s="57" t="s">
        <v>1276</v>
      </c>
      <c r="T25" s="59"/>
      <c r="U25" s="401" t="s">
        <v>1348</v>
      </c>
    </row>
    <row r="26" spans="1:21" s="4" customFormat="1" ht="25.5">
      <c r="A26" s="329"/>
      <c r="B26" s="59" t="s">
        <v>1369</v>
      </c>
      <c r="C26" s="57">
        <v>40262</v>
      </c>
      <c r="D26" s="57">
        <v>40262</v>
      </c>
      <c r="E26" s="59" t="s">
        <v>197</v>
      </c>
      <c r="F26" s="59" t="s">
        <v>198</v>
      </c>
      <c r="G26" s="59" t="s">
        <v>199</v>
      </c>
      <c r="H26" s="59">
        <v>720</v>
      </c>
      <c r="I26" s="59" t="s">
        <v>1388</v>
      </c>
      <c r="J26" s="59" t="s">
        <v>1456</v>
      </c>
      <c r="K26" s="59" t="s">
        <v>567</v>
      </c>
      <c r="L26" s="59" t="s">
        <v>1276</v>
      </c>
      <c r="M26" s="59" t="s">
        <v>1276</v>
      </c>
      <c r="N26" s="59" t="s">
        <v>1386</v>
      </c>
      <c r="O26" s="59" t="s">
        <v>1164</v>
      </c>
      <c r="P26" s="59" t="s">
        <v>26</v>
      </c>
      <c r="Q26" s="59" t="s">
        <v>200</v>
      </c>
      <c r="R26" s="59" t="s">
        <v>1276</v>
      </c>
      <c r="S26" s="57" t="s">
        <v>1276</v>
      </c>
      <c r="T26" s="59" t="s">
        <v>215</v>
      </c>
      <c r="U26" s="401" t="s">
        <v>1348</v>
      </c>
    </row>
    <row r="27" spans="1:21" s="4" customFormat="1" ht="25.5">
      <c r="A27" s="329"/>
      <c r="B27" s="59" t="s">
        <v>1369</v>
      </c>
      <c r="C27" s="57">
        <v>40251</v>
      </c>
      <c r="D27" s="57">
        <v>40241</v>
      </c>
      <c r="E27" s="59" t="s">
        <v>195</v>
      </c>
      <c r="F27" s="59" t="s">
        <v>670</v>
      </c>
      <c r="G27" s="59" t="s">
        <v>196</v>
      </c>
      <c r="H27" s="59">
        <v>505</v>
      </c>
      <c r="I27" s="59" t="s">
        <v>865</v>
      </c>
      <c r="J27" s="59" t="s">
        <v>865</v>
      </c>
      <c r="K27" s="59" t="s">
        <v>1389</v>
      </c>
      <c r="L27" s="59" t="s">
        <v>1276</v>
      </c>
      <c r="M27" s="59" t="s">
        <v>1276</v>
      </c>
      <c r="N27" s="59" t="s">
        <v>1386</v>
      </c>
      <c r="O27" s="59" t="s">
        <v>1164</v>
      </c>
      <c r="P27" s="59" t="s">
        <v>26</v>
      </c>
      <c r="Q27" s="59" t="s">
        <v>1276</v>
      </c>
      <c r="R27" s="59" t="s">
        <v>1276</v>
      </c>
      <c r="S27" s="57" t="s">
        <v>1276</v>
      </c>
      <c r="T27" s="59"/>
      <c r="U27" s="401" t="s">
        <v>1348</v>
      </c>
    </row>
    <row r="28" spans="1:21" s="4" customFormat="1" ht="12.75">
      <c r="A28" s="329"/>
      <c r="B28" s="411"/>
      <c r="C28" s="412"/>
      <c r="D28" s="412"/>
      <c r="E28" s="411"/>
      <c r="F28" s="411"/>
      <c r="G28" s="411"/>
      <c r="H28" s="411"/>
      <c r="I28" s="411"/>
      <c r="J28" s="411"/>
      <c r="K28" s="411"/>
      <c r="L28" s="411"/>
      <c r="M28" s="411"/>
      <c r="N28" s="411"/>
      <c r="O28" s="411"/>
      <c r="P28" s="59"/>
      <c r="Q28" s="411"/>
      <c r="R28" s="411"/>
      <c r="S28" s="412"/>
      <c r="T28" s="411"/>
      <c r="U28" s="401"/>
    </row>
    <row r="29" spans="2:21" s="329" customFormat="1" ht="63.75">
      <c r="B29" s="408" t="s">
        <v>1369</v>
      </c>
      <c r="C29" s="409" t="s">
        <v>206</v>
      </c>
      <c r="D29" s="409">
        <v>40244</v>
      </c>
      <c r="E29" s="408" t="s">
        <v>204</v>
      </c>
      <c r="F29" s="408" t="s">
        <v>1472</v>
      </c>
      <c r="G29" s="408" t="s">
        <v>205</v>
      </c>
      <c r="H29" s="408">
        <v>633</v>
      </c>
      <c r="I29" s="408" t="s">
        <v>865</v>
      </c>
      <c r="J29" s="404" t="s">
        <v>1519</v>
      </c>
      <c r="K29" s="408" t="s">
        <v>243</v>
      </c>
      <c r="L29" s="408" t="s">
        <v>722</v>
      </c>
      <c r="M29" s="408" t="s">
        <v>721</v>
      </c>
      <c r="N29" s="408" t="s">
        <v>1387</v>
      </c>
      <c r="O29" s="408" t="s">
        <v>1261</v>
      </c>
      <c r="P29" s="379" t="s">
        <v>213</v>
      </c>
      <c r="Q29" s="408" t="s">
        <v>217</v>
      </c>
      <c r="R29" s="408" t="s">
        <v>210</v>
      </c>
      <c r="S29" s="409" t="s">
        <v>211</v>
      </c>
      <c r="T29" s="408" t="s">
        <v>219</v>
      </c>
      <c r="U29" s="401" t="s">
        <v>1348</v>
      </c>
    </row>
    <row r="30" spans="1:21" s="4" customFormat="1" ht="25.5">
      <c r="A30" s="329"/>
      <c r="B30" s="59" t="s">
        <v>1369</v>
      </c>
      <c r="C30" s="57">
        <v>40244</v>
      </c>
      <c r="D30" s="57">
        <v>40234</v>
      </c>
      <c r="E30" s="59" t="s">
        <v>194</v>
      </c>
      <c r="F30" s="59" t="s">
        <v>207</v>
      </c>
      <c r="G30" s="59" t="s">
        <v>1472</v>
      </c>
      <c r="H30" s="59">
        <v>900</v>
      </c>
      <c r="I30" s="59" t="s">
        <v>865</v>
      </c>
      <c r="J30" s="59" t="s">
        <v>865</v>
      </c>
      <c r="K30" s="59" t="s">
        <v>1389</v>
      </c>
      <c r="L30" s="59" t="s">
        <v>1276</v>
      </c>
      <c r="M30" s="59" t="s">
        <v>1276</v>
      </c>
      <c r="N30" s="59" t="s">
        <v>1386</v>
      </c>
      <c r="O30" s="59" t="s">
        <v>1164</v>
      </c>
      <c r="P30" s="59" t="s">
        <v>26</v>
      </c>
      <c r="Q30" s="59" t="s">
        <v>1276</v>
      </c>
      <c r="R30" s="59" t="s">
        <v>1276</v>
      </c>
      <c r="S30" s="57" t="s">
        <v>1276</v>
      </c>
      <c r="T30" s="59"/>
      <c r="U30" s="401" t="s">
        <v>1348</v>
      </c>
    </row>
    <row r="31" spans="1:21" s="4" customFormat="1" ht="38.25">
      <c r="A31" s="329"/>
      <c r="B31" s="404" t="s">
        <v>1369</v>
      </c>
      <c r="C31" s="405">
        <v>40238</v>
      </c>
      <c r="D31" s="405">
        <v>40239</v>
      </c>
      <c r="E31" s="406" t="s">
        <v>193</v>
      </c>
      <c r="F31" s="404" t="s">
        <v>190</v>
      </c>
      <c r="G31" s="404" t="s">
        <v>191</v>
      </c>
      <c r="H31" s="404">
        <v>103</v>
      </c>
      <c r="I31" s="404" t="s">
        <v>1388</v>
      </c>
      <c r="J31" s="404" t="s">
        <v>1462</v>
      </c>
      <c r="K31" s="404" t="s">
        <v>192</v>
      </c>
      <c r="L31" s="404" t="s">
        <v>722</v>
      </c>
      <c r="M31" s="404" t="s">
        <v>721</v>
      </c>
      <c r="N31" s="404" t="s">
        <v>1387</v>
      </c>
      <c r="O31" s="404" t="s">
        <v>1261</v>
      </c>
      <c r="P31" s="404"/>
      <c r="Q31" s="404" t="s">
        <v>1262</v>
      </c>
      <c r="R31" s="404" t="s">
        <v>212</v>
      </c>
      <c r="S31" s="407">
        <v>40238</v>
      </c>
      <c r="T31" s="404"/>
      <c r="U31" s="401" t="s">
        <v>1348</v>
      </c>
    </row>
    <row r="32" spans="1:21" s="4" customFormat="1" ht="12.75">
      <c r="A32" s="329"/>
      <c r="B32" s="331"/>
      <c r="C32" s="331"/>
      <c r="D32" s="331"/>
      <c r="E32" s="331"/>
      <c r="F32" s="331"/>
      <c r="G32" s="331"/>
      <c r="H32" s="331"/>
      <c r="I32" s="331"/>
      <c r="J32" s="332"/>
      <c r="K32" s="331"/>
      <c r="L32" s="331"/>
      <c r="M32" s="331"/>
      <c r="N32" s="331"/>
      <c r="O32" s="331"/>
      <c r="P32" s="331"/>
      <c r="Q32" s="331"/>
      <c r="R32" s="331"/>
      <c r="S32" s="331"/>
      <c r="T32" s="331"/>
      <c r="U32" s="331"/>
    </row>
    <row r="33" spans="1:21" s="4" customFormat="1" ht="25.5">
      <c r="A33" s="329"/>
      <c r="B33" s="59" t="s">
        <v>1368</v>
      </c>
      <c r="C33" s="57">
        <v>40223</v>
      </c>
      <c r="D33" s="57">
        <v>40212</v>
      </c>
      <c r="E33" s="59" t="s">
        <v>1036</v>
      </c>
      <c r="F33" s="59" t="s">
        <v>670</v>
      </c>
      <c r="G33" s="59" t="s">
        <v>28</v>
      </c>
      <c r="H33" s="59">
        <f>8*60+40</f>
        <v>520</v>
      </c>
      <c r="I33" s="59" t="s">
        <v>865</v>
      </c>
      <c r="J33" s="59" t="s">
        <v>865</v>
      </c>
      <c r="K33" s="59" t="s">
        <v>1389</v>
      </c>
      <c r="L33" s="59" t="s">
        <v>1276</v>
      </c>
      <c r="M33" s="59" t="s">
        <v>1276</v>
      </c>
      <c r="N33" s="59" t="s">
        <v>1386</v>
      </c>
      <c r="O33" s="59" t="s">
        <v>1164</v>
      </c>
      <c r="P33" s="59" t="s">
        <v>26</v>
      </c>
      <c r="Q33" s="59" t="s">
        <v>1276</v>
      </c>
      <c r="R33" s="59" t="s">
        <v>1276</v>
      </c>
      <c r="S33" s="57" t="s">
        <v>1276</v>
      </c>
      <c r="T33" s="59"/>
      <c r="U33" s="401" t="s">
        <v>1348</v>
      </c>
    </row>
    <row r="34" spans="1:26" s="4" customFormat="1" ht="25.5">
      <c r="A34" s="329"/>
      <c r="B34" s="59" t="s">
        <v>1368</v>
      </c>
      <c r="C34" s="57">
        <v>40216</v>
      </c>
      <c r="D34" s="57">
        <v>39840</v>
      </c>
      <c r="E34" s="59" t="s">
        <v>1033</v>
      </c>
      <c r="F34" s="59" t="s">
        <v>670</v>
      </c>
      <c r="G34" s="59" t="s">
        <v>1034</v>
      </c>
      <c r="H34" s="59">
        <f>(12*60)+48</f>
        <v>768</v>
      </c>
      <c r="I34" s="59" t="s">
        <v>865</v>
      </c>
      <c r="J34" s="59" t="s">
        <v>865</v>
      </c>
      <c r="K34" s="59" t="s">
        <v>1389</v>
      </c>
      <c r="L34" s="59" t="s">
        <v>1276</v>
      </c>
      <c r="M34" s="59" t="s">
        <v>1276</v>
      </c>
      <c r="N34" s="59" t="s">
        <v>1386</v>
      </c>
      <c r="O34" s="59" t="s">
        <v>1164</v>
      </c>
      <c r="P34" s="59" t="s">
        <v>26</v>
      </c>
      <c r="Q34" s="59" t="s">
        <v>1276</v>
      </c>
      <c r="R34" s="59" t="s">
        <v>1276</v>
      </c>
      <c r="S34" s="57" t="s">
        <v>1276</v>
      </c>
      <c r="T34" s="59"/>
      <c r="U34" s="401" t="s">
        <v>1348</v>
      </c>
      <c r="V34" s="18"/>
      <c r="W34" s="399"/>
      <c r="X34" s="379"/>
      <c r="Y34" s="399"/>
      <c r="Z34" s="401"/>
    </row>
    <row r="35" spans="1:21" s="4" customFormat="1" ht="102">
      <c r="A35" s="329"/>
      <c r="B35" s="404" t="s">
        <v>1368</v>
      </c>
      <c r="C35" s="405">
        <v>40214</v>
      </c>
      <c r="D35" s="405">
        <v>40217</v>
      </c>
      <c r="E35" s="406" t="s">
        <v>1035</v>
      </c>
      <c r="F35" s="404" t="s">
        <v>1276</v>
      </c>
      <c r="G35" s="404" t="s">
        <v>1276</v>
      </c>
      <c r="H35" s="404" t="s">
        <v>1276</v>
      </c>
      <c r="I35" s="399" t="s">
        <v>1388</v>
      </c>
      <c r="J35" s="399" t="s">
        <v>1388</v>
      </c>
      <c r="K35" s="404" t="s">
        <v>1037</v>
      </c>
      <c r="L35" s="404" t="s">
        <v>392</v>
      </c>
      <c r="M35" s="404" t="s">
        <v>1390</v>
      </c>
      <c r="N35" s="404" t="s">
        <v>1390</v>
      </c>
      <c r="O35" s="404" t="s">
        <v>1038</v>
      </c>
      <c r="P35" s="404"/>
      <c r="Q35" s="404" t="s">
        <v>244</v>
      </c>
      <c r="R35" s="404" t="s">
        <v>615</v>
      </c>
      <c r="S35" s="407">
        <v>40215</v>
      </c>
      <c r="T35" s="404" t="s">
        <v>245</v>
      </c>
      <c r="U35" s="401" t="s">
        <v>1348</v>
      </c>
    </row>
    <row r="36" spans="1:26" s="4" customFormat="1" ht="25.5">
      <c r="A36" s="329"/>
      <c r="B36" s="399" t="s">
        <v>1368</v>
      </c>
      <c r="C36" s="405">
        <v>40213</v>
      </c>
      <c r="D36" s="405">
        <v>40213</v>
      </c>
      <c r="E36" s="377" t="s">
        <v>1032</v>
      </c>
      <c r="F36" s="399" t="s">
        <v>1030</v>
      </c>
      <c r="G36" s="399" t="s">
        <v>1031</v>
      </c>
      <c r="H36" s="399">
        <v>34</v>
      </c>
      <c r="I36" s="399" t="s">
        <v>1388</v>
      </c>
      <c r="J36" s="18" t="s">
        <v>1388</v>
      </c>
      <c r="K36" s="400" t="s">
        <v>1042</v>
      </c>
      <c r="L36" s="399" t="s">
        <v>722</v>
      </c>
      <c r="M36" s="399" t="s">
        <v>721</v>
      </c>
      <c r="N36" s="399" t="s">
        <v>1387</v>
      </c>
      <c r="O36" s="399" t="s">
        <v>1261</v>
      </c>
      <c r="P36" s="399"/>
      <c r="Q36" s="18" t="s">
        <v>1039</v>
      </c>
      <c r="R36" s="399" t="s">
        <v>1040</v>
      </c>
      <c r="S36" s="379">
        <v>40213</v>
      </c>
      <c r="T36" s="399" t="s">
        <v>1041</v>
      </c>
      <c r="U36" s="401" t="s">
        <v>1348</v>
      </c>
      <c r="V36" s="18"/>
      <c r="W36" s="399"/>
      <c r="X36" s="379"/>
      <c r="Y36" s="399"/>
      <c r="Z36" s="401"/>
    </row>
    <row r="37" spans="1:21" s="4" customFormat="1" ht="12.75">
      <c r="A37" s="329"/>
      <c r="B37" s="331"/>
      <c r="C37" s="331"/>
      <c r="D37" s="331"/>
      <c r="E37" s="331"/>
      <c r="F37" s="331"/>
      <c r="G37" s="331"/>
      <c r="H37" s="331"/>
      <c r="I37" s="331"/>
      <c r="J37" s="332"/>
      <c r="K37" s="331"/>
      <c r="L37" s="331"/>
      <c r="M37" s="331"/>
      <c r="N37" s="331"/>
      <c r="O37" s="331"/>
      <c r="P37" s="331"/>
      <c r="Q37" s="331"/>
      <c r="R37" s="331"/>
      <c r="S37" s="331"/>
      <c r="T37" s="331"/>
      <c r="U37" s="331"/>
    </row>
    <row r="38" spans="2:21" s="23" customFormat="1" ht="38.25">
      <c r="B38" s="399" t="s">
        <v>1366</v>
      </c>
      <c r="C38" s="379">
        <v>40206</v>
      </c>
      <c r="D38" s="379">
        <v>40206</v>
      </c>
      <c r="E38" s="377" t="s">
        <v>550</v>
      </c>
      <c r="F38" s="399" t="s">
        <v>1595</v>
      </c>
      <c r="G38" s="399" t="s">
        <v>551</v>
      </c>
      <c r="H38" s="399">
        <v>58</v>
      </c>
      <c r="I38" s="399" t="s">
        <v>1388</v>
      </c>
      <c r="J38" s="18" t="s">
        <v>1388</v>
      </c>
      <c r="K38" s="400" t="s">
        <v>568</v>
      </c>
      <c r="L38" s="399" t="s">
        <v>722</v>
      </c>
      <c r="M38" s="399" t="s">
        <v>721</v>
      </c>
      <c r="N38" s="399" t="s">
        <v>1387</v>
      </c>
      <c r="O38" s="399" t="s">
        <v>1261</v>
      </c>
      <c r="P38" s="399"/>
      <c r="Q38" s="18" t="s">
        <v>246</v>
      </c>
      <c r="R38" s="399" t="s">
        <v>561</v>
      </c>
      <c r="S38" s="379">
        <v>40206</v>
      </c>
      <c r="T38" s="399" t="s">
        <v>560</v>
      </c>
      <c r="U38" s="401" t="s">
        <v>1348</v>
      </c>
    </row>
    <row r="39" spans="2:21" s="23" customFormat="1" ht="25.5">
      <c r="B39" s="399" t="s">
        <v>1366</v>
      </c>
      <c r="C39" s="379">
        <v>40200</v>
      </c>
      <c r="D39" s="379" t="s">
        <v>1276</v>
      </c>
      <c r="E39" s="377" t="s">
        <v>1276</v>
      </c>
      <c r="F39" s="399" t="s">
        <v>563</v>
      </c>
      <c r="G39" s="399" t="s">
        <v>562</v>
      </c>
      <c r="H39" s="399">
        <v>21</v>
      </c>
      <c r="I39" s="399" t="s">
        <v>1388</v>
      </c>
      <c r="J39" s="18" t="s">
        <v>1456</v>
      </c>
      <c r="K39" s="402" t="s">
        <v>567</v>
      </c>
      <c r="L39" s="399" t="s">
        <v>724</v>
      </c>
      <c r="M39" s="399" t="s">
        <v>721</v>
      </c>
      <c r="N39" s="399" t="s">
        <v>1387</v>
      </c>
      <c r="O39" s="399" t="s">
        <v>1261</v>
      </c>
      <c r="P39" s="399"/>
      <c r="Q39" s="18" t="s">
        <v>566</v>
      </c>
      <c r="R39" s="399"/>
      <c r="S39" s="379"/>
      <c r="T39" s="399"/>
      <c r="U39" s="401" t="s">
        <v>1348</v>
      </c>
    </row>
    <row r="40" spans="2:21" s="23" customFormat="1" ht="63.75">
      <c r="B40" s="399" t="s">
        <v>1366</v>
      </c>
      <c r="C40" s="379" t="s">
        <v>554</v>
      </c>
      <c r="D40" s="379">
        <v>40204</v>
      </c>
      <c r="E40" s="377" t="s">
        <v>555</v>
      </c>
      <c r="F40" s="399" t="s">
        <v>553</v>
      </c>
      <c r="G40" s="399" t="s">
        <v>1595</v>
      </c>
      <c r="H40" s="399">
        <v>1468</v>
      </c>
      <c r="I40" s="399" t="s">
        <v>1388</v>
      </c>
      <c r="J40" s="399" t="s">
        <v>1388</v>
      </c>
      <c r="K40" s="16" t="s">
        <v>1390</v>
      </c>
      <c r="L40" s="399" t="s">
        <v>722</v>
      </c>
      <c r="M40" s="399" t="s">
        <v>1390</v>
      </c>
      <c r="N40" s="18" t="s">
        <v>1390</v>
      </c>
      <c r="O40" s="399" t="s">
        <v>1261</v>
      </c>
      <c r="P40" s="379" t="s">
        <v>571</v>
      </c>
      <c r="Q40" s="18" t="s">
        <v>559</v>
      </c>
      <c r="R40" s="399" t="s">
        <v>561</v>
      </c>
      <c r="S40" s="379">
        <v>40206</v>
      </c>
      <c r="T40" s="399" t="s">
        <v>560</v>
      </c>
      <c r="U40" s="401" t="s">
        <v>1348</v>
      </c>
    </row>
    <row r="41" spans="2:21" s="23" customFormat="1" ht="25.5">
      <c r="B41" s="381" t="s">
        <v>1366</v>
      </c>
      <c r="C41" s="57">
        <v>40189</v>
      </c>
      <c r="D41" s="57">
        <v>40170</v>
      </c>
      <c r="E41" s="381" t="s">
        <v>552</v>
      </c>
      <c r="F41" s="59" t="s">
        <v>1434</v>
      </c>
      <c r="G41" s="59" t="s">
        <v>553</v>
      </c>
      <c r="H41" s="59">
        <v>1546</v>
      </c>
      <c r="I41" s="59" t="s">
        <v>865</v>
      </c>
      <c r="J41" s="59" t="s">
        <v>865</v>
      </c>
      <c r="K41" s="59" t="s">
        <v>1389</v>
      </c>
      <c r="L41" s="59" t="s">
        <v>1276</v>
      </c>
      <c r="M41" s="59" t="s">
        <v>1276</v>
      </c>
      <c r="N41" s="59" t="s">
        <v>1386</v>
      </c>
      <c r="O41" s="59" t="s">
        <v>1164</v>
      </c>
      <c r="P41" s="59" t="s">
        <v>26</v>
      </c>
      <c r="Q41" s="59" t="s">
        <v>1276</v>
      </c>
      <c r="R41" s="59" t="s">
        <v>1276</v>
      </c>
      <c r="S41" s="57" t="s">
        <v>1276</v>
      </c>
      <c r="T41" s="59"/>
      <c r="U41" s="401" t="s">
        <v>1348</v>
      </c>
    </row>
    <row r="42" spans="2:21" s="23" customFormat="1" ht="51">
      <c r="B42" s="392" t="s">
        <v>1366</v>
      </c>
      <c r="C42" s="13" t="s">
        <v>556</v>
      </c>
      <c r="D42" s="13" t="s">
        <v>1276</v>
      </c>
      <c r="E42" s="392" t="s">
        <v>1276</v>
      </c>
      <c r="F42" s="18" t="s">
        <v>565</v>
      </c>
      <c r="G42" s="18" t="s">
        <v>564</v>
      </c>
      <c r="H42" s="18" t="s">
        <v>1276</v>
      </c>
      <c r="I42" s="18" t="s">
        <v>1388</v>
      </c>
      <c r="J42" s="18" t="s">
        <v>1462</v>
      </c>
      <c r="K42" s="291" t="s">
        <v>557</v>
      </c>
      <c r="L42" s="18" t="s">
        <v>26</v>
      </c>
      <c r="M42" s="18" t="s">
        <v>1390</v>
      </c>
      <c r="N42" s="18" t="s">
        <v>1390</v>
      </c>
      <c r="O42" s="18" t="s">
        <v>1261</v>
      </c>
      <c r="P42" s="18"/>
      <c r="Q42" s="18" t="s">
        <v>26</v>
      </c>
      <c r="R42" s="18" t="s">
        <v>247</v>
      </c>
      <c r="S42" s="13">
        <v>40201</v>
      </c>
      <c r="T42" s="403" t="s">
        <v>558</v>
      </c>
      <c r="U42" s="401" t="s">
        <v>1348</v>
      </c>
    </row>
    <row r="43" spans="2:21" s="23" customFormat="1" ht="12.75">
      <c r="B43" s="201"/>
      <c r="C43" s="25"/>
      <c r="D43" s="25"/>
      <c r="E43" s="25"/>
      <c r="F43" s="26"/>
      <c r="G43" s="27"/>
      <c r="H43" s="26"/>
      <c r="I43" s="26"/>
      <c r="J43" s="26"/>
      <c r="K43" s="28"/>
      <c r="L43" s="28"/>
      <c r="M43" s="28"/>
      <c r="N43" s="27"/>
      <c r="O43" s="28"/>
      <c r="P43" s="27"/>
      <c r="Q43" s="202"/>
      <c r="R43" s="26"/>
      <c r="S43" s="25"/>
      <c r="T43" s="28"/>
      <c r="U43" s="33"/>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sheetData>
  <sheetProtection/>
  <printOptions/>
  <pageMargins left="0.7" right="0.7" top="0.75" bottom="0.75" header="0.3" footer="0.3"/>
  <pageSetup fitToHeight="2" fitToWidth="1" horizontalDpi="600" verticalDpi="600" orientation="landscape" paperSize="5" scale="37"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4" sqref="A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28" t="s">
        <v>549</v>
      </c>
      <c r="B1" s="428"/>
      <c r="C1" s="428"/>
      <c r="D1" s="428"/>
      <c r="E1" s="428"/>
      <c r="F1" s="428"/>
      <c r="G1" s="428"/>
      <c r="H1" s="428"/>
      <c r="I1" s="428"/>
      <c r="J1" s="428"/>
      <c r="K1" s="428"/>
      <c r="L1" s="428"/>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1368</v>
      </c>
      <c r="B5" s="211" t="s">
        <v>1367</v>
      </c>
      <c r="C5" s="35">
        <f>20*60*12</f>
        <v>14400</v>
      </c>
      <c r="D5" s="35">
        <v>0</v>
      </c>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1369</v>
      </c>
      <c r="B6" s="34" t="s">
        <v>1367</v>
      </c>
      <c r="C6" s="35">
        <f>23*60*12</f>
        <v>16560</v>
      </c>
      <c r="D6" s="35">
        <v>0</v>
      </c>
      <c r="E6" s="175">
        <f t="shared" si="0"/>
        <v>16560</v>
      </c>
      <c r="F6" s="224">
        <v>0</v>
      </c>
      <c r="G6" s="296">
        <f>(C6+H6-F6)/(C6+H6)</f>
        <v>1</v>
      </c>
      <c r="H6" s="271">
        <v>0</v>
      </c>
      <c r="I6" s="240">
        <v>0</v>
      </c>
      <c r="J6" s="297">
        <f>(C6-H6-F6)/(C6-H6)</f>
        <v>1</v>
      </c>
      <c r="K6" s="218">
        <f>(C6-4680)/C6</f>
        <v>0.717391304347826</v>
      </c>
      <c r="L6" s="241">
        <f>(C6-D6-F6-I6)/C6</f>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(C7+H7-F7)/(C7+H7)</f>
        <v>0.9905934343434344</v>
      </c>
      <c r="H7" s="271">
        <v>0</v>
      </c>
      <c r="I7" s="240">
        <v>0</v>
      </c>
      <c r="J7" s="297">
        <f>(C7-H7-F7)/(C7-H7)</f>
        <v>0.9905934343434344</v>
      </c>
      <c r="K7" s="218">
        <f>(C7-4680)/C7</f>
        <v>0.7045454545454546</v>
      </c>
      <c r="L7" s="241">
        <f>(C7-D7-F7-I7)/C7</f>
        <v>0.9905934343434344</v>
      </c>
    </row>
    <row r="8" spans="1:12" ht="23.25" customHeight="1" thickBot="1">
      <c r="A8" s="34" t="s">
        <v>1371</v>
      </c>
      <c r="B8" s="34" t="s">
        <v>1367</v>
      </c>
      <c r="C8" s="35">
        <f>21*60*12</f>
        <v>15120</v>
      </c>
      <c r="D8" s="35">
        <v>0</v>
      </c>
      <c r="E8" s="175">
        <f t="shared" si="0"/>
        <v>15120</v>
      </c>
      <c r="F8" s="224">
        <v>467</v>
      </c>
      <c r="G8" s="296">
        <f>(C8+H8-F8)/(C8+H8)</f>
        <v>0.9691137566137566</v>
      </c>
      <c r="H8" s="271">
        <v>0</v>
      </c>
      <c r="I8" s="240">
        <v>0</v>
      </c>
      <c r="J8" s="297">
        <f>(C8-H8-F8)/(C8-H8)</f>
        <v>0.9691137566137566</v>
      </c>
      <c r="K8" s="218">
        <f>(C8-4680)/C8</f>
        <v>0.6904761904761905</v>
      </c>
      <c r="L8" s="241">
        <f>(C8-D8-F8-I8)/C8</f>
        <v>0.9691137566137566</v>
      </c>
    </row>
    <row r="9" spans="1:12" ht="23.25" customHeight="1" thickBot="1">
      <c r="A9" s="34" t="s">
        <v>1372</v>
      </c>
      <c r="B9" s="34" t="s">
        <v>1367</v>
      </c>
      <c r="C9" s="35"/>
      <c r="D9" s="35">
        <v>0</v>
      </c>
      <c r="E9" s="175">
        <f t="shared" si="0"/>
        <v>0</v>
      </c>
      <c r="F9" s="255"/>
      <c r="G9" s="296"/>
      <c r="H9" s="271"/>
      <c r="I9" s="240"/>
      <c r="J9" s="235"/>
      <c r="K9" s="218"/>
      <c r="L9" s="241"/>
    </row>
    <row r="10" spans="1:12" ht="23.25" customHeight="1" thickBot="1">
      <c r="A10" s="34" t="s">
        <v>1373</v>
      </c>
      <c r="B10" s="34" t="s">
        <v>1367</v>
      </c>
      <c r="C10" s="35"/>
      <c r="D10" s="35">
        <v>0</v>
      </c>
      <c r="E10" s="175">
        <f t="shared" si="0"/>
        <v>0</v>
      </c>
      <c r="F10" s="224"/>
      <c r="G10" s="296"/>
      <c r="H10" s="271"/>
      <c r="I10" s="240"/>
      <c r="J10" s="235"/>
      <c r="K10" s="218"/>
      <c r="L10" s="241"/>
    </row>
    <row r="11" spans="1:12" ht="23.25" customHeight="1" thickBot="1">
      <c r="A11" s="34" t="s">
        <v>1374</v>
      </c>
      <c r="B11" s="34" t="s">
        <v>1367</v>
      </c>
      <c r="C11" s="35"/>
      <c r="D11" s="35">
        <v>0</v>
      </c>
      <c r="E11" s="175">
        <f t="shared" si="0"/>
        <v>0</v>
      </c>
      <c r="F11" s="224"/>
      <c r="G11" s="296"/>
      <c r="H11" s="271"/>
      <c r="I11" s="240"/>
      <c r="J11" s="235"/>
      <c r="K11" s="218"/>
      <c r="L11" s="241"/>
    </row>
    <row r="12" spans="1:12" ht="23.25" customHeight="1" thickBot="1">
      <c r="A12" s="34" t="s">
        <v>1375</v>
      </c>
      <c r="B12" s="34" t="s">
        <v>1367</v>
      </c>
      <c r="C12" s="35"/>
      <c r="D12" s="35">
        <v>0</v>
      </c>
      <c r="E12" s="175">
        <f t="shared" si="0"/>
        <v>0</v>
      </c>
      <c r="F12" s="224"/>
      <c r="G12" s="296"/>
      <c r="H12" s="271"/>
      <c r="I12" s="240"/>
      <c r="J12" s="297"/>
      <c r="K12" s="218"/>
      <c r="L12" s="241"/>
    </row>
    <row r="13" spans="1:12" ht="23.25" customHeight="1" thickBot="1">
      <c r="A13" s="37" t="s">
        <v>1376</v>
      </c>
      <c r="B13" s="37" t="s">
        <v>1367</v>
      </c>
      <c r="C13" s="35"/>
      <c r="D13" s="35">
        <v>0</v>
      </c>
      <c r="E13" s="175">
        <f t="shared" si="0"/>
        <v>0</v>
      </c>
      <c r="F13" s="224"/>
      <c r="G13" s="296"/>
      <c r="H13" s="271"/>
      <c r="I13" s="240"/>
      <c r="J13" s="297"/>
      <c r="K13" s="218"/>
      <c r="L13" s="241"/>
    </row>
    <row r="14" spans="1:12" ht="23.25" customHeight="1" thickBot="1">
      <c r="A14" s="37" t="s">
        <v>1453</v>
      </c>
      <c r="B14" s="37" t="s">
        <v>1367</v>
      </c>
      <c r="C14" s="35"/>
      <c r="D14" s="35">
        <v>0</v>
      </c>
      <c r="E14" s="175">
        <f t="shared" si="0"/>
        <v>0</v>
      </c>
      <c r="F14" s="224"/>
      <c r="G14" s="296"/>
      <c r="H14" s="271"/>
      <c r="I14" s="240"/>
      <c r="J14" s="297"/>
      <c r="K14" s="218"/>
      <c r="L14" s="241"/>
    </row>
    <row r="15" spans="1:12" ht="23.25" customHeight="1" thickBot="1">
      <c r="A15" s="37" t="s">
        <v>1454</v>
      </c>
      <c r="B15" s="37" t="s">
        <v>1367</v>
      </c>
      <c r="C15" s="35"/>
      <c r="D15" s="35">
        <v>0</v>
      </c>
      <c r="E15" s="175">
        <f t="shared" si="0"/>
        <v>0</v>
      </c>
      <c r="F15" s="230"/>
      <c r="G15" s="296"/>
      <c r="H15" s="271"/>
      <c r="I15" s="240"/>
      <c r="J15" s="235"/>
      <c r="K15" s="235"/>
      <c r="L15" s="241"/>
    </row>
    <row r="16" spans="1:11" ht="23.25" customHeight="1" thickBot="1">
      <c r="A16" s="429" t="s">
        <v>1557</v>
      </c>
      <c r="B16" s="429" t="s">
        <v>1367</v>
      </c>
      <c r="C16" s="40">
        <f>SUM(C4:C15)</f>
        <v>77040</v>
      </c>
      <c r="D16" s="431">
        <f>SUM(D4:D15)</f>
        <v>0</v>
      </c>
      <c r="E16" s="433">
        <f>C16-D16</f>
        <v>77040</v>
      </c>
      <c r="F16" s="435">
        <f>SUM(F4:F15)</f>
        <v>674</v>
      </c>
      <c r="G16" s="437">
        <f>(C16-F16)/C16</f>
        <v>0.991251298026999</v>
      </c>
      <c r="H16" s="439">
        <f>SUM(H4:H15)</f>
        <v>0</v>
      </c>
      <c r="I16" s="440">
        <f>SUM(I4:I15)</f>
        <v>0</v>
      </c>
      <c r="J16" s="440"/>
      <c r="K16" s="441">
        <f>(C16-D16)/C16</f>
        <v>1</v>
      </c>
    </row>
    <row r="17" spans="1:12" ht="23.25" customHeight="1" thickBot="1">
      <c r="A17" s="430"/>
      <c r="B17" s="430"/>
      <c r="C17" s="41" t="s">
        <v>1558</v>
      </c>
      <c r="D17" s="432"/>
      <c r="E17" s="434"/>
      <c r="F17" s="436"/>
      <c r="G17" s="438"/>
      <c r="H17" s="436"/>
      <c r="I17" s="436"/>
      <c r="J17" s="436"/>
      <c r="K17" s="438"/>
      <c r="L17" s="294">
        <f>(C16-D16-F16-I16)/C16</f>
        <v>0.991251298026999</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D8" sqref="D8"/>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8" t="s">
        <v>549</v>
      </c>
      <c r="B1" s="428"/>
      <c r="C1" s="428"/>
      <c r="D1" s="428"/>
      <c r="E1" s="428"/>
      <c r="F1" s="428"/>
      <c r="G1" s="428"/>
      <c r="H1" s="428"/>
      <c r="I1" s="428"/>
      <c r="J1" s="428"/>
      <c r="K1" s="428"/>
      <c r="L1" s="428"/>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1368</v>
      </c>
      <c r="B5" s="211" t="s">
        <v>1367</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1369</v>
      </c>
      <c r="B6" s="34" t="s">
        <v>1367</v>
      </c>
      <c r="C6" s="35">
        <f>(31*24*60)-'2010 Retail Business Hours'!C6</f>
        <v>28080</v>
      </c>
      <c r="D6" s="35">
        <v>3208</v>
      </c>
      <c r="E6" s="175">
        <f>SUM(C6-D6)</f>
        <v>24872</v>
      </c>
      <c r="F6" s="224">
        <v>633</v>
      </c>
      <c r="G6" s="296">
        <f>(E6+H6-F6)/(E6+H6)</f>
        <v>0.9745496944355098</v>
      </c>
      <c r="H6" s="271">
        <v>0</v>
      </c>
      <c r="I6" s="240">
        <v>0</v>
      </c>
      <c r="J6" s="297">
        <f>(E6-H6-F6)/(E6-H6)</f>
        <v>0.9745496944355098</v>
      </c>
      <c r="K6" s="218">
        <f>(C6-4680)/C6</f>
        <v>0.8333333333333334</v>
      </c>
      <c r="L6" s="241">
        <f>(C6-D6-F6-I6)/C6</f>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SUM(C7-D7)</f>
        <v>26280</v>
      </c>
      <c r="F7" s="224">
        <v>148</v>
      </c>
      <c r="G7" s="296">
        <f>(E7+H7-F7)/(E7+H7)</f>
        <v>0.9943683409436834</v>
      </c>
      <c r="H7" s="271">
        <v>0</v>
      </c>
      <c r="I7" s="240">
        <v>0</v>
      </c>
      <c r="J7" s="297">
        <f>(E7-H7-F7)/(E7-H7)</f>
        <v>0.9943683409436834</v>
      </c>
      <c r="K7" s="218">
        <f>(C7-4680)/C7</f>
        <v>0.8289473684210527</v>
      </c>
      <c r="L7" s="241">
        <f>(C7-D7-F7-I7)/C7</f>
        <v>0.9551169590643275</v>
      </c>
    </row>
    <row r="8" spans="1:12" ht="23.25" customHeight="1" thickBot="1">
      <c r="A8" s="34" t="s">
        <v>1371</v>
      </c>
      <c r="B8" s="34" t="s">
        <v>1367</v>
      </c>
      <c r="C8" s="35">
        <f>(31*24*60)-'2010 Retail Business Hours'!C8</f>
        <v>29520</v>
      </c>
      <c r="D8" s="35">
        <v>3763</v>
      </c>
      <c r="E8" s="175">
        <f>SUM(C8-D8)</f>
        <v>25757</v>
      </c>
      <c r="F8" s="224">
        <v>270</v>
      </c>
      <c r="G8" s="296">
        <f>(E8+H8-F8)/(E8+H8)</f>
        <v>0.9895174127421672</v>
      </c>
      <c r="H8" s="271">
        <v>0</v>
      </c>
      <c r="I8" s="240">
        <v>0</v>
      </c>
      <c r="J8" s="297">
        <f>(E8-H8-F8)/(E8-H8)</f>
        <v>0.9895174127421672</v>
      </c>
      <c r="K8" s="218">
        <f>(C8-4680)/C8</f>
        <v>0.8414634146341463</v>
      </c>
      <c r="L8" s="241">
        <f>(C8-D8-F8-I8)/C8</f>
        <v>0.863380758807588</v>
      </c>
    </row>
    <row r="9" spans="1:12" ht="23.25" customHeight="1" thickBot="1">
      <c r="A9" s="34" t="s">
        <v>1372</v>
      </c>
      <c r="B9" s="34" t="s">
        <v>1367</v>
      </c>
      <c r="C9" s="35"/>
      <c r="D9" s="35"/>
      <c r="E9" s="175"/>
      <c r="F9" s="255"/>
      <c r="G9" s="296"/>
      <c r="H9" s="271"/>
      <c r="I9" s="240"/>
      <c r="J9" s="235"/>
      <c r="K9" s="218"/>
      <c r="L9" s="241"/>
    </row>
    <row r="10" spans="1:12" ht="23.25" customHeight="1" thickBot="1">
      <c r="A10" s="34" t="s">
        <v>1373</v>
      </c>
      <c r="B10" s="34" t="s">
        <v>1367</v>
      </c>
      <c r="C10" s="35"/>
      <c r="D10" s="35"/>
      <c r="E10" s="175"/>
      <c r="F10" s="224"/>
      <c r="G10" s="296"/>
      <c r="H10" s="271"/>
      <c r="I10" s="240"/>
      <c r="J10" s="235"/>
      <c r="K10" s="218"/>
      <c r="L10" s="241"/>
    </row>
    <row r="11" spans="1:12" ht="23.25" customHeight="1" thickBot="1">
      <c r="A11" s="34" t="s">
        <v>1374</v>
      </c>
      <c r="B11" s="34" t="s">
        <v>1367</v>
      </c>
      <c r="C11" s="35"/>
      <c r="D11" s="35"/>
      <c r="E11" s="175"/>
      <c r="F11" s="224"/>
      <c r="G11" s="296"/>
      <c r="H11" s="271"/>
      <c r="I11" s="240"/>
      <c r="J11" s="235"/>
      <c r="K11" s="218"/>
      <c r="L11" s="241"/>
    </row>
    <row r="12" spans="1:12" ht="23.25" customHeight="1" thickBot="1">
      <c r="A12" s="34" t="s">
        <v>1375</v>
      </c>
      <c r="B12" s="34" t="s">
        <v>1367</v>
      </c>
      <c r="C12" s="35"/>
      <c r="D12" s="35"/>
      <c r="E12" s="175"/>
      <c r="F12" s="224"/>
      <c r="G12" s="296"/>
      <c r="H12" s="271"/>
      <c r="I12" s="240"/>
      <c r="J12" s="297"/>
      <c r="K12" s="218"/>
      <c r="L12" s="241"/>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29" t="s">
        <v>1557</v>
      </c>
      <c r="B16" s="429" t="s">
        <v>1367</v>
      </c>
      <c r="C16" s="40">
        <f>SUM(C4:C15)</f>
        <v>140400</v>
      </c>
      <c r="D16" s="431">
        <f>SUM(D4:D15)</f>
        <v>10885</v>
      </c>
      <c r="E16" s="442">
        <f>C16-D16</f>
        <v>129515</v>
      </c>
      <c r="F16" s="435">
        <f>SUM(F4:F15)</f>
        <v>1085</v>
      </c>
      <c r="G16" s="437">
        <f>(E16-F16)/E16</f>
        <v>0.9916225919777631</v>
      </c>
      <c r="H16" s="439">
        <f>SUM(H4:H15)</f>
        <v>0</v>
      </c>
      <c r="I16" s="440">
        <f>SUM(I4:I15)</f>
        <v>0</v>
      </c>
      <c r="J16" s="440"/>
      <c r="K16" s="441">
        <f>(C16-D16)/C16</f>
        <v>0.92247150997151</v>
      </c>
    </row>
    <row r="17" spans="1:12" ht="23.25" customHeight="1" thickBot="1">
      <c r="A17" s="430"/>
      <c r="B17" s="430"/>
      <c r="C17" s="41" t="s">
        <v>1558</v>
      </c>
      <c r="D17" s="432"/>
      <c r="E17" s="443"/>
      <c r="F17" s="436"/>
      <c r="G17" s="438"/>
      <c r="H17" s="436"/>
      <c r="I17" s="436"/>
      <c r="J17" s="436"/>
      <c r="K17" s="438"/>
      <c r="L17" s="294">
        <f>(C16-D16-F16-I16)/C16</f>
        <v>0.9147435897435897</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D10" sqref="D10"/>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8" t="s">
        <v>570</v>
      </c>
      <c r="B1" s="428"/>
      <c r="C1" s="428"/>
      <c r="D1" s="428"/>
      <c r="E1" s="428"/>
      <c r="F1" s="428"/>
      <c r="G1" s="428"/>
      <c r="H1" s="428"/>
      <c r="I1" s="428"/>
      <c r="J1" s="428"/>
      <c r="K1" s="428"/>
      <c r="L1" s="428"/>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1368</v>
      </c>
      <c r="B5" s="34" t="s">
        <v>883</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1369</v>
      </c>
      <c r="B6" s="34" t="s">
        <v>883</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1370</v>
      </c>
      <c r="B7" s="34" t="s">
        <v>883</v>
      </c>
      <c r="C7" s="248">
        <f>30*24*60</f>
        <v>43200</v>
      </c>
      <c r="D7" s="248">
        <v>1080</v>
      </c>
      <c r="E7" s="252">
        <f>SUM(C7-D7)</f>
        <v>42120</v>
      </c>
      <c r="F7" s="240">
        <v>40</v>
      </c>
      <c r="G7" s="304">
        <f>(E7+H7-F7)/(E7+H7)</f>
        <v>0.9990503323836657</v>
      </c>
      <c r="H7" s="224">
        <v>0</v>
      </c>
      <c r="I7" s="259">
        <v>0</v>
      </c>
      <c r="J7" s="304">
        <f>(E7-H7-F7)/(E7-H7)</f>
        <v>0.9990503323836657</v>
      </c>
      <c r="K7" s="260">
        <f>(C7-4680)/C7</f>
        <v>0.8916666666666667</v>
      </c>
      <c r="L7" s="241">
        <f>(C7-D7-F7-I7)/C7</f>
        <v>0.9740740740740741</v>
      </c>
    </row>
    <row r="8" spans="1:12" ht="23.25" customHeight="1" thickBot="1">
      <c r="A8" s="34" t="s">
        <v>1371</v>
      </c>
      <c r="B8" s="34" t="s">
        <v>883</v>
      </c>
      <c r="C8" s="248">
        <f>31*24*60</f>
        <v>44640</v>
      </c>
      <c r="D8" s="248">
        <v>3763</v>
      </c>
      <c r="E8" s="252">
        <f>SUM(C8-D8)</f>
        <v>40877</v>
      </c>
      <c r="F8" s="240">
        <v>320</v>
      </c>
      <c r="G8" s="304">
        <f>(E8+H8-F8)/(E8+H8)</f>
        <v>0.9921716368618049</v>
      </c>
      <c r="H8" s="224">
        <v>0</v>
      </c>
      <c r="I8" s="259">
        <v>0</v>
      </c>
      <c r="J8" s="304">
        <f>(E8-H8-F8)/(E8-H8)</f>
        <v>0.9921716368618049</v>
      </c>
      <c r="K8" s="260">
        <f>(C8-4680)/C8</f>
        <v>0.8951612903225806</v>
      </c>
      <c r="L8" s="241">
        <f>(C8-D8-F8-I8)/C8</f>
        <v>0.9085349462365592</v>
      </c>
    </row>
    <row r="9" spans="1:12" ht="23.25" customHeight="1" thickBot="1">
      <c r="A9" s="34" t="s">
        <v>1372</v>
      </c>
      <c r="B9" s="34" t="s">
        <v>883</v>
      </c>
      <c r="C9" s="35"/>
      <c r="D9" s="248"/>
      <c r="E9" s="175"/>
      <c r="F9" s="240"/>
      <c r="G9" s="235"/>
      <c r="H9" s="224"/>
      <c r="I9" s="259"/>
      <c r="J9" s="235"/>
      <c r="K9" s="260"/>
      <c r="L9" s="241"/>
    </row>
    <row r="10" spans="1:12" ht="23.25" customHeight="1" thickBot="1">
      <c r="A10" s="34" t="s">
        <v>1373</v>
      </c>
      <c r="B10" s="34" t="s">
        <v>883</v>
      </c>
      <c r="C10" s="35"/>
      <c r="D10" s="248"/>
      <c r="E10" s="175"/>
      <c r="F10" s="240"/>
      <c r="G10" s="235"/>
      <c r="H10" s="224"/>
      <c r="I10" s="259"/>
      <c r="J10" s="235"/>
      <c r="K10" s="260"/>
      <c r="L10" s="241"/>
    </row>
    <row r="11" spans="1:12" ht="23.25" customHeight="1" thickBot="1">
      <c r="A11" s="34" t="s">
        <v>1374</v>
      </c>
      <c r="B11" s="34" t="s">
        <v>883</v>
      </c>
      <c r="C11" s="35"/>
      <c r="D11" s="248"/>
      <c r="E11" s="175"/>
      <c r="F11" s="240"/>
      <c r="G11" s="235"/>
      <c r="H11" s="224"/>
      <c r="I11" s="259"/>
      <c r="J11" s="235"/>
      <c r="K11" s="260"/>
      <c r="L11" s="241"/>
    </row>
    <row r="12" spans="1:12" ht="23.25" customHeight="1" thickBot="1">
      <c r="A12" s="34" t="s">
        <v>1375</v>
      </c>
      <c r="B12" s="34" t="s">
        <v>883</v>
      </c>
      <c r="C12" s="35"/>
      <c r="D12" s="35"/>
      <c r="E12" s="175"/>
      <c r="F12" s="240"/>
      <c r="G12" s="235"/>
      <c r="H12" s="224"/>
      <c r="I12" s="259"/>
      <c r="J12" s="235"/>
      <c r="K12" s="260"/>
      <c r="L12" s="241"/>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29" t="s">
        <v>1557</v>
      </c>
      <c r="B16" s="429" t="s">
        <v>883</v>
      </c>
      <c r="C16" s="40">
        <f>SUM(C4:C15)</f>
        <v>217440</v>
      </c>
      <c r="D16" s="431">
        <f>SUM(D4:D15)</f>
        <v>10885</v>
      </c>
      <c r="E16" s="442">
        <f>C16-D16</f>
        <v>206555</v>
      </c>
      <c r="F16" s="439">
        <f>SUM(F4:F15)</f>
        <v>463</v>
      </c>
      <c r="G16" s="437">
        <f>(E16-F16)/E16</f>
        <v>0.9977584662680642</v>
      </c>
      <c r="H16" s="439">
        <f>SUM(H4:H15)</f>
        <v>0</v>
      </c>
      <c r="I16" s="439">
        <f>SUM(I4:I15)</f>
        <v>0</v>
      </c>
      <c r="J16" s="439"/>
      <c r="K16" s="437">
        <f>(C16-D16)/C16</f>
        <v>0.9499402133922001</v>
      </c>
    </row>
    <row r="17" spans="1:12" ht="23.25" customHeight="1" thickBot="1">
      <c r="A17" s="430"/>
      <c r="B17" s="430"/>
      <c r="C17" s="41" t="s">
        <v>1558</v>
      </c>
      <c r="D17" s="432"/>
      <c r="E17" s="443"/>
      <c r="F17" s="436"/>
      <c r="G17" s="438"/>
      <c r="H17" s="436"/>
      <c r="I17" s="436"/>
      <c r="J17" s="436"/>
      <c r="K17" s="438"/>
      <c r="L17" s="293">
        <f>(C16-D16-F16-I16)/C16</f>
        <v>0.9478108903605592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D13" sqref="D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8" t="s">
        <v>569</v>
      </c>
      <c r="B1" s="428"/>
      <c r="C1" s="428"/>
      <c r="D1" s="428"/>
      <c r="E1" s="428"/>
      <c r="F1" s="428"/>
      <c r="G1" s="428"/>
      <c r="H1" s="428"/>
      <c r="I1" s="428"/>
      <c r="J1" s="428"/>
      <c r="K1" s="428"/>
      <c r="L1" s="428"/>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1368</v>
      </c>
      <c r="B5" s="34" t="s">
        <v>882</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1369</v>
      </c>
      <c r="B6" s="34" t="s">
        <v>882</v>
      </c>
      <c r="C6" s="35">
        <f>(23*12*60)+(4*4*60)</f>
        <v>17520</v>
      </c>
      <c r="D6" s="35">
        <v>3928</v>
      </c>
      <c r="E6" s="35">
        <f>SUM(C6-D6)</f>
        <v>13592</v>
      </c>
      <c r="F6" s="175">
        <v>0</v>
      </c>
      <c r="G6" s="304">
        <f>(E6+H6-F6)/(E6+H6)</f>
        <v>1</v>
      </c>
      <c r="H6" s="224">
        <v>0</v>
      </c>
      <c r="I6" s="259">
        <v>0</v>
      </c>
      <c r="J6" s="256">
        <f>(E6-H6-F6)/(E6-H6)</f>
        <v>1</v>
      </c>
      <c r="K6" s="260">
        <f>(C6-4680)/C6</f>
        <v>0.7328767123287672</v>
      </c>
      <c r="L6" s="241">
        <f>(C6-D6-F6-I6)/C6</f>
        <v>0.7757990867579909</v>
      </c>
      <c r="M6">
        <v>22</v>
      </c>
    </row>
    <row r="7" spans="1:13" ht="23.25" customHeight="1" thickBot="1">
      <c r="A7" s="34" t="s">
        <v>1370</v>
      </c>
      <c r="B7" s="34" t="s">
        <v>882</v>
      </c>
      <c r="C7" s="35">
        <f>(22*12*60)+(4*4*60)</f>
        <v>16800</v>
      </c>
      <c r="D7" s="35">
        <v>1080</v>
      </c>
      <c r="E7" s="35">
        <f>SUM(C7-D7)</f>
        <v>15720</v>
      </c>
      <c r="F7" s="175">
        <v>0</v>
      </c>
      <c r="G7" s="304">
        <f>(E7+H7-F7)/(E7+H7)</f>
        <v>1</v>
      </c>
      <c r="H7" s="224">
        <v>0</v>
      </c>
      <c r="I7" s="259">
        <v>0</v>
      </c>
      <c r="J7" s="256">
        <f>(E7-H7-F7)/(E7-H7)</f>
        <v>1</v>
      </c>
      <c r="K7" s="260">
        <f>(C7-4680)/C7</f>
        <v>0.7214285714285714</v>
      </c>
      <c r="L7" s="241">
        <f>(C7-D7-F7-I7)/C7</f>
        <v>0.9357142857142857</v>
      </c>
      <c r="M7">
        <v>21</v>
      </c>
    </row>
    <row r="8" spans="1:13" ht="23.25" customHeight="1" thickBot="1">
      <c r="A8" s="34" t="s">
        <v>1371</v>
      </c>
      <c r="B8" s="34" t="s">
        <v>882</v>
      </c>
      <c r="C8" s="35">
        <f>(20*12*60)+(5*4*60)</f>
        <v>15600</v>
      </c>
      <c r="D8" s="35">
        <v>3763</v>
      </c>
      <c r="E8" s="35">
        <f>SUM(C8-D8)</f>
        <v>11837</v>
      </c>
      <c r="F8" s="175">
        <v>0</v>
      </c>
      <c r="G8" s="304">
        <f>(E8+H8-F8)/(E8+H8)</f>
        <v>1</v>
      </c>
      <c r="H8" s="224">
        <v>0</v>
      </c>
      <c r="I8" s="259">
        <v>0</v>
      </c>
      <c r="J8" s="256">
        <f>(E8-H8-F8)/(E8-H8)</f>
        <v>1</v>
      </c>
      <c r="K8" s="260">
        <f>(C8-4680)/C8</f>
        <v>0.7</v>
      </c>
      <c r="L8" s="241">
        <f>(C8-D8-F8-I8)/C8</f>
        <v>0.7587820512820512</v>
      </c>
      <c r="M8">
        <v>23</v>
      </c>
    </row>
    <row r="9" spans="1:14" ht="23.25" customHeight="1" thickBot="1">
      <c r="A9" s="34" t="s">
        <v>1372</v>
      </c>
      <c r="B9" s="34" t="s">
        <v>882</v>
      </c>
      <c r="C9" s="35"/>
      <c r="D9" s="35"/>
      <c r="E9" s="35"/>
      <c r="F9" s="175"/>
      <c r="G9" s="235"/>
      <c r="H9" s="227"/>
      <c r="I9" s="238"/>
      <c r="J9" s="235"/>
      <c r="K9" s="260"/>
      <c r="L9" s="241"/>
      <c r="M9">
        <v>20</v>
      </c>
      <c r="N9" s="140">
        <v>1200</v>
      </c>
    </row>
    <row r="10" spans="1:14" ht="23.25" customHeight="1" thickBot="1">
      <c r="A10" s="34" t="s">
        <v>1373</v>
      </c>
      <c r="B10" s="34" t="s">
        <v>882</v>
      </c>
      <c r="C10" s="35"/>
      <c r="D10" s="35"/>
      <c r="E10" s="35"/>
      <c r="F10" s="175"/>
      <c r="G10" s="235"/>
      <c r="H10" s="227"/>
      <c r="I10" s="238"/>
      <c r="J10" s="235"/>
      <c r="K10" s="260"/>
      <c r="L10" s="241"/>
      <c r="M10">
        <v>18</v>
      </c>
      <c r="N10" s="140">
        <v>1080</v>
      </c>
    </row>
    <row r="11" spans="1:12" ht="23.25" customHeight="1" thickBot="1">
      <c r="A11" s="34" t="s">
        <v>1374</v>
      </c>
      <c r="B11" s="34" t="s">
        <v>882</v>
      </c>
      <c r="C11" s="35"/>
      <c r="D11" s="35"/>
      <c r="E11" s="35"/>
      <c r="F11" s="175"/>
      <c r="G11" s="235"/>
      <c r="H11" s="227"/>
      <c r="I11" s="238"/>
      <c r="J11" s="235"/>
      <c r="K11" s="260"/>
      <c r="L11" s="241"/>
    </row>
    <row r="12" spans="1:12" ht="23.25" customHeight="1" thickBot="1">
      <c r="A12" s="34" t="s">
        <v>1375</v>
      </c>
      <c r="B12" s="34" t="s">
        <v>882</v>
      </c>
      <c r="C12" s="35"/>
      <c r="D12" s="35"/>
      <c r="E12" s="35"/>
      <c r="F12" s="175"/>
      <c r="G12" s="235"/>
      <c r="H12" s="244"/>
      <c r="I12" s="255"/>
      <c r="J12" s="235"/>
      <c r="K12" s="260"/>
      <c r="L12" s="241"/>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29" t="s">
        <v>1557</v>
      </c>
      <c r="B16" s="429" t="s">
        <v>882</v>
      </c>
      <c r="C16" s="40">
        <f>SUM(C4:C15)</f>
        <v>82320</v>
      </c>
      <c r="D16" s="431">
        <f>SUM(D4:D15)</f>
        <v>11605</v>
      </c>
      <c r="E16" s="431">
        <f>C16-D16</f>
        <v>70715</v>
      </c>
      <c r="F16" s="444">
        <f>SUM(F4:F15)</f>
        <v>21</v>
      </c>
      <c r="G16" s="437">
        <f>(E16-F16)/E16</f>
        <v>0.9997030333026939</v>
      </c>
      <c r="H16" s="439">
        <f>SUM(H4:H15)</f>
        <v>0</v>
      </c>
      <c r="I16" s="439">
        <f>SUM(I4:I15)</f>
        <v>0</v>
      </c>
      <c r="J16" s="439"/>
      <c r="K16" s="446">
        <f>(C16-D16)/C16</f>
        <v>0.8590257531584062</v>
      </c>
    </row>
    <row r="17" spans="1:12" ht="23.25" customHeight="1" thickBot="1">
      <c r="A17" s="430"/>
      <c r="B17" s="430"/>
      <c r="C17" s="41" t="s">
        <v>1558</v>
      </c>
      <c r="D17" s="432"/>
      <c r="E17" s="432"/>
      <c r="F17" s="445"/>
      <c r="G17" s="438"/>
      <c r="H17" s="436"/>
      <c r="I17" s="436"/>
      <c r="J17" s="436"/>
      <c r="K17" s="447"/>
      <c r="L17" s="295">
        <f>(C16-D16-F16-I16)/C16</f>
        <v>0.8587706511175899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50"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51"/>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50"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51"/>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48"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49"/>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2010-06-01T12:56:03Z</cp:lastPrinted>
  <dcterms:created xsi:type="dcterms:W3CDTF">2006-03-02T20:08:25Z</dcterms:created>
  <dcterms:modified xsi:type="dcterms:W3CDTF">2010-06-04T19:46:12Z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