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75" windowWidth="18660" windowHeight="11790" tabRatio="918" firstSheet="3" activeTab="7"/>
  </bookViews>
  <sheets>
    <sheet name="TitlePage" sheetId="1" r:id="rId1"/>
    <sheet name="Contents" sheetId="2" r:id="rId2"/>
    <sheet name="Disclaimer" sheetId="3" r:id="rId3"/>
    <sheet name="Definitions" sheetId="4" r:id="rId4"/>
    <sheet name="SummerSummary" sheetId="5" r:id="rId5"/>
    <sheet name="WinterSummary" sheetId="6" r:id="rId6"/>
    <sheet name="LongTermProjections" sheetId="7" r:id="rId7"/>
    <sheet name="SummerFuelTypes" sheetId="8" r:id="rId8"/>
    <sheet name="WinterFuelTypes" sheetId="9" r:id="rId9"/>
    <sheet name="SummerCoincidentDemandbyCounty" sheetId="10" r:id="rId10"/>
    <sheet name="SummerLoadbyCounty" sheetId="11" r:id="rId11"/>
    <sheet name="SummerGenerationbyCounty" sheetId="12" r:id="rId12"/>
    <sheet name="SummerImport-ExportbyCounty" sheetId="13" r:id="rId13"/>
    <sheet name="WinterCoincidentDemandbyCounty" sheetId="14" r:id="rId14"/>
    <sheet name="WinterLoadbyCounty" sheetId="15" r:id="rId15"/>
    <sheet name="WinterGenerationbyCounty" sheetId="16" r:id="rId16"/>
    <sheet name="WinterImport-ExportbyCounty" sheetId="17" r:id="rId17"/>
    <sheet name="SummerCapacities" sheetId="18" r:id="rId18"/>
    <sheet name="WinterCapacities" sheetId="19" r:id="rId19"/>
  </sheets>
  <externalReferences>
    <externalReference r:id="rId22"/>
    <externalReference r:id="rId23"/>
  </externalReferences>
  <definedNames>
    <definedName name="_xlnm.Print_Area" localSheetId="1">'Contents'!$A$1:$D$48</definedName>
    <definedName name="_xlnm.Print_Area" localSheetId="6">'LongTermProjections'!$A$1:$O$74</definedName>
    <definedName name="_xlnm.Print_Area" localSheetId="17">'SummerCapacities'!$A$1:$G$741</definedName>
    <definedName name="_xlnm.Print_Area" localSheetId="9">'SummerCoincidentDemandbyCounty'!$A$1:$H$200</definedName>
    <definedName name="_xlnm.Print_Area" localSheetId="7">'SummerFuelTypes'!$A$1:$AS$31</definedName>
    <definedName name="_xlnm.Print_Area" localSheetId="11">'SummerGenerationbyCounty'!$A$1:$H$200</definedName>
    <definedName name="_xlnm.Print_Area" localSheetId="12">'SummerImport-ExportbyCounty'!$A$1:$H$204</definedName>
    <definedName name="_xlnm.Print_Area" localSheetId="10">'SummerLoadbyCounty'!$A$1:$H$200</definedName>
    <definedName name="_xlnm.Print_Area" localSheetId="4">'SummerSummary'!$A$1:$X$53</definedName>
    <definedName name="_xlnm.Print_Area" localSheetId="0">'TitlePage'!$A$1:$P$43</definedName>
    <definedName name="_xlnm.Print_Area" localSheetId="18">'WinterCapacities'!$A$1:$G$736</definedName>
    <definedName name="_xlnm.Print_Area" localSheetId="13">'WinterCoincidentDemandbyCounty'!$A$1:$H$200</definedName>
    <definedName name="_xlnm.Print_Area" localSheetId="8">'WinterFuelTypes'!$A$1:$AT$30</definedName>
    <definedName name="_xlnm.Print_Area" localSheetId="15">'WinterGenerationbyCounty'!$A$1:$H$200</definedName>
    <definedName name="_xlnm.Print_Area" localSheetId="16">'WinterImport-ExportbyCounty'!$A$1:$H$204</definedName>
    <definedName name="_xlnm.Print_Area" localSheetId="14">'WinterLoadbyCounty'!$A$1:$H$200</definedName>
    <definedName name="_xlnm.Print_Area" localSheetId="5">'WinterSummary'!$A$1:$W$50</definedName>
    <definedName name="_xlnm.Print_Titles" localSheetId="17">'SummerCapacities'!$1:$7</definedName>
    <definedName name="_xlnm.Print_Titles" localSheetId="9">'SummerCoincidentDemandbyCounty'!$1:$6</definedName>
    <definedName name="_xlnm.Print_Titles" localSheetId="11">'SummerGenerationbyCounty'!$1:$6</definedName>
    <definedName name="_xlnm.Print_Titles" localSheetId="12">'SummerImport-ExportbyCounty'!$1:$10</definedName>
    <definedName name="_xlnm.Print_Titles" localSheetId="10">'SummerLoadbyCounty'!$1:$6</definedName>
    <definedName name="_xlnm.Print_Titles" localSheetId="18">'WinterCapacities'!$1:$7</definedName>
    <definedName name="_xlnm.Print_Titles" localSheetId="13">'WinterCoincidentDemandbyCounty'!$1:$6</definedName>
    <definedName name="_xlnm.Print_Titles" localSheetId="15">'WinterGenerationbyCounty'!$1:$6</definedName>
    <definedName name="_xlnm.Print_Titles" localSheetId="16">'WinterImport-ExportbyCounty'!$1:$10</definedName>
    <definedName name="_xlnm.Print_Titles" localSheetId="14">'WinterLoadbyCounty'!$1:$6</definedName>
  </definedNames>
  <calcPr fullCalcOnLoad="1"/>
</workbook>
</file>

<file path=xl/sharedStrings.xml><?xml version="1.0" encoding="utf-8"?>
<sst xmlns="http://schemas.openxmlformats.org/spreadsheetml/2006/main" count="3158" uniqueCount="1115">
  <si>
    <t xml:space="preserve">Barton Chapel Wind </t>
  </si>
  <si>
    <t>Buffalo Gap Wind Farm 3</t>
  </si>
  <si>
    <t>Callahan Wind</t>
  </si>
  <si>
    <t>Capricorn Ridge Wind 1</t>
  </si>
  <si>
    <t>Capricorn Ridge Wind 2</t>
  </si>
  <si>
    <t>Capricorn Ridge Wind 3</t>
  </si>
  <si>
    <t>Capricorn Ridge Wind 4</t>
  </si>
  <si>
    <t>Champion Wind Farm</t>
  </si>
  <si>
    <t>Delaware Mountain Wind Farm</t>
  </si>
  <si>
    <t>Desert Sky Wind Farm 1</t>
  </si>
  <si>
    <t>Desert Sky Wind Farm 2</t>
  </si>
  <si>
    <t>Forest Creek Wind Farm</t>
  </si>
  <si>
    <t>Gulf Wind I</t>
  </si>
  <si>
    <t>Horse Hollow Wind 1</t>
  </si>
  <si>
    <t>Horse Hollow Wind 2</t>
  </si>
  <si>
    <t>Horse Hollow Wind 3</t>
  </si>
  <si>
    <t>Horse Hollow Wind 4</t>
  </si>
  <si>
    <t>Inadale Wind</t>
  </si>
  <si>
    <t>Indian Mesa Wind Farm</t>
  </si>
  <si>
    <t>King Mountain Ne</t>
  </si>
  <si>
    <t>King Mountain Nw</t>
  </si>
  <si>
    <t>King Mountain Se</t>
  </si>
  <si>
    <t>King Mountain Sw</t>
  </si>
  <si>
    <t>Kunitz Wind</t>
  </si>
  <si>
    <t>Mesquite Wind</t>
  </si>
  <si>
    <t>Ocotillo Wind Farm</t>
  </si>
  <si>
    <t>Panther Creek 1</t>
  </si>
  <si>
    <t>Panther Creek 2</t>
  </si>
  <si>
    <t>Penascal Wind</t>
  </si>
  <si>
    <t>Post Oak Wind 1</t>
  </si>
  <si>
    <t>Post Oak Wind 2</t>
  </si>
  <si>
    <t>Pyron Wind Farm</t>
  </si>
  <si>
    <t>Roscoe Wind Farm</t>
  </si>
  <si>
    <t>Sand Bluff Wind Farm</t>
  </si>
  <si>
    <t>Sherbino I</t>
  </si>
  <si>
    <t>Silver Star</t>
  </si>
  <si>
    <t>Snyder Wind Farm</t>
  </si>
  <si>
    <t>Stanton Wind Energy</t>
  </si>
  <si>
    <t>Texas Big Spring</t>
  </si>
  <si>
    <t>Trent Wind Farm</t>
  </si>
  <si>
    <t>Turkey Track Wind Energy Center</t>
  </si>
  <si>
    <t>West Texas Wind Energy</t>
  </si>
  <si>
    <t>Wolfe Flats</t>
  </si>
  <si>
    <t>Wolfe Ridge</t>
  </si>
  <si>
    <t>Whirlwind Energy</t>
  </si>
  <si>
    <t>RMR Units to be under Contract, MW</t>
  </si>
  <si>
    <t>McAdoo Wind Farm</t>
  </si>
  <si>
    <t>Green Mountain Energy 1</t>
  </si>
  <si>
    <t>Green Mountain Energy 2</t>
  </si>
  <si>
    <t>Permian 5</t>
  </si>
  <si>
    <t>Sweetwater 1</t>
  </si>
  <si>
    <t>Sweetwater CT1</t>
  </si>
  <si>
    <t>Sweetwater CT2</t>
  </si>
  <si>
    <t>Sweetwater CT3</t>
  </si>
  <si>
    <t>Winchester Power Park 1</t>
  </si>
  <si>
    <t>Winchester Power Park 2</t>
  </si>
  <si>
    <t>Winchester Power Park 3</t>
  </si>
  <si>
    <t>Winchester Power Park 4</t>
  </si>
  <si>
    <t>Bosque County Unit 5</t>
  </si>
  <si>
    <t>Falls</t>
  </si>
  <si>
    <t>Fayette</t>
  </si>
  <si>
    <t>Fisher</t>
  </si>
  <si>
    <t>Floyd</t>
  </si>
  <si>
    <t>Foard</t>
  </si>
  <si>
    <t>Fort Bend</t>
  </si>
  <si>
    <t>Franklin</t>
  </si>
  <si>
    <t>Freestone</t>
  </si>
  <si>
    <t>Frio</t>
  </si>
  <si>
    <t>Galveston</t>
  </si>
  <si>
    <t>Gillespie</t>
  </si>
  <si>
    <t>Glasscock</t>
  </si>
  <si>
    <t>Goliad</t>
  </si>
  <si>
    <t>Gonzales</t>
  </si>
  <si>
    <t>Grayson</t>
  </si>
  <si>
    <t>Grimes</t>
  </si>
  <si>
    <t>Guadalupe</t>
  </si>
  <si>
    <t>Hall</t>
  </si>
  <si>
    <t>Hamilton</t>
  </si>
  <si>
    <t>Hardeman</t>
  </si>
  <si>
    <t>Harris</t>
  </si>
  <si>
    <t>Haskell</t>
  </si>
  <si>
    <t>Hays</t>
  </si>
  <si>
    <t>Henderson</t>
  </si>
  <si>
    <t>Hidalgo</t>
  </si>
  <si>
    <t>Hill</t>
  </si>
  <si>
    <t>Hood</t>
  </si>
  <si>
    <t>Hopkins</t>
  </si>
  <si>
    <t>Houston</t>
  </si>
  <si>
    <t>Howard</t>
  </si>
  <si>
    <t>Hunt</t>
  </si>
  <si>
    <t>Irion</t>
  </si>
  <si>
    <t>Jack</t>
  </si>
  <si>
    <t>Jackson</t>
  </si>
  <si>
    <t>Jeff Davis</t>
  </si>
  <si>
    <t>Jim Hogg</t>
  </si>
  <si>
    <t>Jim Wells</t>
  </si>
  <si>
    <t>Johnson</t>
  </si>
  <si>
    <t>Jones</t>
  </si>
  <si>
    <t>Karnes</t>
  </si>
  <si>
    <t>Kaufman</t>
  </si>
  <si>
    <t>Kendall</t>
  </si>
  <si>
    <t>Kenedy</t>
  </si>
  <si>
    <t>Kent</t>
  </si>
  <si>
    <t>Kerr</t>
  </si>
  <si>
    <t>Kimble</t>
  </si>
  <si>
    <t>King</t>
  </si>
  <si>
    <t>Kinney</t>
  </si>
  <si>
    <t>Kleberg</t>
  </si>
  <si>
    <t>Knox</t>
  </si>
  <si>
    <t>La Salle</t>
  </si>
  <si>
    <t>Lamar</t>
  </si>
  <si>
    <t>Lampasas</t>
  </si>
  <si>
    <t>Lavaca</t>
  </si>
  <si>
    <t>Lee</t>
  </si>
  <si>
    <t>Leon</t>
  </si>
  <si>
    <t>Limestone</t>
  </si>
  <si>
    <t>Llano</t>
  </si>
  <si>
    <t>Loving</t>
  </si>
  <si>
    <t>Madison</t>
  </si>
  <si>
    <t>Martin</t>
  </si>
  <si>
    <t>Mason</t>
  </si>
  <si>
    <t>Matagorda</t>
  </si>
  <si>
    <t>Maverick</t>
  </si>
  <si>
    <t>Mcculloch</t>
  </si>
  <si>
    <t>Mclennan</t>
  </si>
  <si>
    <t>Mcmullen</t>
  </si>
  <si>
    <t>Medina</t>
  </si>
  <si>
    <t>Menard</t>
  </si>
  <si>
    <t>Midland</t>
  </si>
  <si>
    <t>Milam</t>
  </si>
  <si>
    <t>Mills</t>
  </si>
  <si>
    <t>Mitchell</t>
  </si>
  <si>
    <t>Montague</t>
  </si>
  <si>
    <t>Montgomery</t>
  </si>
  <si>
    <t>Motley</t>
  </si>
  <si>
    <t>Nacogdoches</t>
  </si>
  <si>
    <t>Navarro</t>
  </si>
  <si>
    <t>Nolan</t>
  </si>
  <si>
    <t>Nueces</t>
  </si>
  <si>
    <t>Palo Pinto</t>
  </si>
  <si>
    <t>Parker</t>
  </si>
  <si>
    <t>Pecos</t>
  </si>
  <si>
    <t>Presidio</t>
  </si>
  <si>
    <t>Rains</t>
  </si>
  <si>
    <t>Reagan</t>
  </si>
  <si>
    <t>Real</t>
  </si>
  <si>
    <t>Red River</t>
  </si>
  <si>
    <t>Reeves</t>
  </si>
  <si>
    <t>Refugio</t>
  </si>
  <si>
    <t>Robertson</t>
  </si>
  <si>
    <t>Rockwall</t>
  </si>
  <si>
    <t>Runnels</t>
  </si>
  <si>
    <t>Rusk</t>
  </si>
  <si>
    <t>San Patricio</t>
  </si>
  <si>
    <t>San Saba</t>
  </si>
  <si>
    <t>Schleicher</t>
  </si>
  <si>
    <t>Scurry</t>
  </si>
  <si>
    <t>Shackelford</t>
  </si>
  <si>
    <t>Smith</t>
  </si>
  <si>
    <t>Somervell</t>
  </si>
  <si>
    <t>Starr</t>
  </si>
  <si>
    <t>Stephens</t>
  </si>
  <si>
    <t>Sterling</t>
  </si>
  <si>
    <t>Stonewall</t>
  </si>
  <si>
    <t>Sutton</t>
  </si>
  <si>
    <t>Tarrant</t>
  </si>
  <si>
    <t>Taylor</t>
  </si>
  <si>
    <t>Terrell</t>
  </si>
  <si>
    <t>Throckmorton</t>
  </si>
  <si>
    <t>Tom Green</t>
  </si>
  <si>
    <t>Travis</t>
  </si>
  <si>
    <t>Upton</t>
  </si>
  <si>
    <t>Uvalde</t>
  </si>
  <si>
    <t>Val Verde</t>
  </si>
  <si>
    <t>Van Zandt</t>
  </si>
  <si>
    <t>Victoria</t>
  </si>
  <si>
    <t>Waller</t>
  </si>
  <si>
    <t>Ward</t>
  </si>
  <si>
    <t>Washington</t>
  </si>
  <si>
    <t>Webb</t>
  </si>
  <si>
    <t>Wharton</t>
  </si>
  <si>
    <t>Wichita</t>
  </si>
  <si>
    <t>Wilbarger</t>
  </si>
  <si>
    <t>Willacy</t>
  </si>
  <si>
    <t>Williamson</t>
  </si>
  <si>
    <t>Wilson</t>
  </si>
  <si>
    <t>Winkler</t>
  </si>
  <si>
    <t>Wise</t>
  </si>
  <si>
    <t>Young</t>
  </si>
  <si>
    <t>Zapata</t>
  </si>
  <si>
    <t>Zavala</t>
  </si>
  <si>
    <t>The loads shown are the non-coincident loads of the individual delivery points from the 2009 ALDRs and do not include self-serve loads.  The values shown here are used in the Winter import/export calculations.</t>
  </si>
  <si>
    <t>The Winter coincident demands by county were estimated by using the forecasted non-coincident loads from the 2009 ALDRs to determine a proportion of the total for each county for each year and then applying those proportions to the forecasted ERCOT peak demand.</t>
  </si>
  <si>
    <t>List of changes from the 2008 CDR  (December Update)</t>
  </si>
  <si>
    <t>Shows load forecast, generation resources, and reserve margin for summer 2009 through summer 2014</t>
  </si>
  <si>
    <t>Shows load forecast, generation resources, and reserve margin for winter 2009 through winter 2014</t>
  </si>
  <si>
    <t>Lists generation fuel types by MW and by percentage for summer 2009 through summer 2014</t>
  </si>
  <si>
    <t>Lists generation fuel types by MW and by percentage for winter 2009 through winter 2014</t>
  </si>
  <si>
    <t>The Summer coincident demands by county were estimated by using the forecasted non-coincident loads from the 2009 Annual Load Data Requests (ALDR) to determine a proportion of the total for each county for each year and then applying those proportions to the forecasted ERCOT peak demand.</t>
  </si>
  <si>
    <t>The loads shown are the non-coincident loads of the individual delivery points from the 2009 ALDRs and do not include self-serve loads.  The values shown here are used in the Summer import/export calculations.</t>
  </si>
  <si>
    <t>Shows calculated import or export by county for summer 2009 through summer 2014</t>
  </si>
  <si>
    <t>Shows estimated winter coincident demand by county for 2009 through 2014</t>
  </si>
  <si>
    <t>Shows estimated winter non-coincident load by county for 2009 through 2014</t>
  </si>
  <si>
    <t>Shows winter generation by county for 2009 through 2014</t>
  </si>
  <si>
    <t>Shows calculated import or export by county for winter 2009 through winter 2014</t>
  </si>
  <si>
    <t>Changes from 2008 CDR (December Update)</t>
  </si>
  <si>
    <t>Operational capacities are based on unit testing. Other capacities are based on information provided by the plant owners.  This list includes MW available to the grid from private network (self-serve) units. It also includes distributed generation units that have registered with ERCOT.  Data without unit names are for private network units or are planned generation that is not public.</t>
  </si>
  <si>
    <t xml:space="preserve">    </t>
  </si>
  <si>
    <t>Summer Summary</t>
  </si>
  <si>
    <t>Winter Summary</t>
  </si>
  <si>
    <t>Buchanan 3</t>
  </si>
  <si>
    <t>Permian Basin 6</t>
  </si>
  <si>
    <t>Permian Basin 5</t>
  </si>
  <si>
    <t>Winter Coincident Demand, MW</t>
  </si>
  <si>
    <t>Winter Generation, MW</t>
  </si>
  <si>
    <t xml:space="preserve">Winter Import/Export by County  </t>
  </si>
  <si>
    <r>
      <t>Winter</t>
    </r>
    <r>
      <rPr>
        <b/>
        <sz val="10"/>
        <color indexed="10"/>
        <rFont val="Arial"/>
        <family val="2"/>
      </rPr>
      <t xml:space="preserve"> Import</t>
    </r>
    <r>
      <rPr>
        <b/>
        <sz val="10"/>
        <rFont val="Arial"/>
        <family val="2"/>
      </rPr>
      <t>/</t>
    </r>
    <r>
      <rPr>
        <b/>
        <sz val="10"/>
        <color indexed="12"/>
        <rFont val="Arial"/>
        <family val="2"/>
      </rPr>
      <t xml:space="preserve">Export, </t>
    </r>
    <r>
      <rPr>
        <b/>
        <sz val="10"/>
        <rFont val="Arial"/>
        <family val="2"/>
      </rPr>
      <t>MW</t>
    </r>
  </si>
  <si>
    <t xml:space="preserve"> Contents </t>
  </si>
  <si>
    <t>SummerCoincidentDemandbyCounty</t>
  </si>
  <si>
    <t>WinterCoincidentDemandbyCounty</t>
  </si>
  <si>
    <t>Winter Coincident Demand by County</t>
  </si>
  <si>
    <t>FOR PLANNING PURPOSES ONLY</t>
  </si>
  <si>
    <t>Tab</t>
  </si>
  <si>
    <t>Disclaimer</t>
  </si>
  <si>
    <t>Notes</t>
  </si>
  <si>
    <t>Please read.</t>
  </si>
  <si>
    <t>SummerFuelTypes</t>
  </si>
  <si>
    <t>SummerSummary</t>
  </si>
  <si>
    <t>WinterSummary</t>
  </si>
  <si>
    <t>WinterFuelTypes</t>
  </si>
  <si>
    <t>SummerImport-ExportbyCounty</t>
  </si>
  <si>
    <t>WinterImport-ExportbyCounty</t>
  </si>
  <si>
    <t>SummerCapacities</t>
  </si>
  <si>
    <t>WinterCapacities</t>
  </si>
  <si>
    <t>ERCOT</t>
  </si>
  <si>
    <t>2705 West Lake Drive</t>
  </si>
  <si>
    <t>Taylor, Texas 76574</t>
  </si>
  <si>
    <t>Winter Load by County</t>
  </si>
  <si>
    <t>Winter Generation by County</t>
  </si>
  <si>
    <t>SummerLoadbyCounty</t>
  </si>
  <si>
    <t>SummerGenerationbyCounty</t>
  </si>
  <si>
    <t>WinterLoadbyCounty</t>
  </si>
  <si>
    <t>WinterGenerationbyCounty</t>
  </si>
  <si>
    <t>Winter Load, MW</t>
  </si>
  <si>
    <t>CDR WORKING PAPER</t>
  </si>
  <si>
    <t>This Working Paper is based on data submitted by ERCOT market participants as part of their Annual Load Data Request (ALDR) and their generation asset registration and on data in the EIA-411.  As such, this data is updated on an ongoing basis, which means that this report can be rendered obsolete without notice.</t>
  </si>
  <si>
    <t>Lists units and their capabilities used in determining the generation resources in the Summer Summary</t>
  </si>
  <si>
    <t>Lists units and their capabilities used in determining the generation resources in the Winter Summary</t>
  </si>
  <si>
    <t>This ERCOT Working Paper has been prepared for specific ERCOT and market participant purposes and has been developed from data provided by ERCOT market participants.  The data may contain errors or become obsolete and thereby affect the conclusions and opinions of the Working Paper.  ERCOT MAKES NO WARRANTY, EXPRESS OR IMPLIED, INCLUDING ANY WARRANTY OF MERCHANTABILITY OR FITNESS FOR ANY PARTICULAR PURPOSE, AND DISCLAIMS ANY AND ALL LIABILITY WITH RESPECT TO THE ACCURACY OF SAME OR THE FITNESS OR APPROPRIATENESS OF SAME FOR ANY PARTICULAR USE.  THIS ERCOT WORKING PAPER IS SUPPLIED WITH ALL FAULTS.  The specific suitability for any use of the Working Paper and its accuracy should be confirmed by each ERCOT market participant that contributed data for this Working Paper.</t>
  </si>
  <si>
    <t>REPORT ON THE CAPACITY, DEMAND, AND RESERVES IN THE ERCOT REGION</t>
  </si>
  <si>
    <r>
      <t>An agreement that sets forth requirements for physical connection between an eligible transmission service customer and a transmission or distribution service provider</t>
    </r>
    <r>
      <rPr>
        <b/>
        <sz val="12"/>
        <rFont val="Times New Roman"/>
        <family val="1"/>
      </rPr>
      <t xml:space="preserve"> </t>
    </r>
  </si>
  <si>
    <t>This data is presented for example only.  It is a calculation of the generation in the county less the non-coincident load in the county.  The true values will depend on actual load levels and actual generation dispatch.</t>
  </si>
  <si>
    <r>
      <t>Summer</t>
    </r>
    <r>
      <rPr>
        <b/>
        <sz val="10"/>
        <color indexed="10"/>
        <rFont val="Arial"/>
        <family val="2"/>
      </rPr>
      <t xml:space="preserve"> Import</t>
    </r>
    <r>
      <rPr>
        <b/>
        <sz val="10"/>
        <rFont val="Arial"/>
        <family val="2"/>
      </rPr>
      <t>/</t>
    </r>
    <r>
      <rPr>
        <b/>
        <sz val="10"/>
        <color indexed="12"/>
        <rFont val="Arial"/>
        <family val="2"/>
      </rPr>
      <t xml:space="preserve">Export, </t>
    </r>
    <r>
      <rPr>
        <b/>
        <sz val="10"/>
        <rFont val="Arial"/>
        <family val="2"/>
      </rPr>
      <t>MW</t>
    </r>
  </si>
  <si>
    <t>Summer Fuel Types - ERCOT</t>
  </si>
  <si>
    <t>Summer Fuel Types - Houston Zone</t>
  </si>
  <si>
    <t>Summer Fuel Types - North Zone</t>
  </si>
  <si>
    <t>Summer Fuel Types - South Zone</t>
  </si>
  <si>
    <t>Summer Fuel Types - West Zone</t>
  </si>
  <si>
    <t>ANDERSON</t>
  </si>
  <si>
    <t>ANDREWS</t>
  </si>
  <si>
    <t>ANGELINA</t>
  </si>
  <si>
    <t>ARANSAS</t>
  </si>
  <si>
    <t>ARCHER</t>
  </si>
  <si>
    <t>ATASCOSA</t>
  </si>
  <si>
    <t>AUSTIN</t>
  </si>
  <si>
    <t>BANDERA</t>
  </si>
  <si>
    <t>BASTROP</t>
  </si>
  <si>
    <t>BAYLOR</t>
  </si>
  <si>
    <t>BEE</t>
  </si>
  <si>
    <t>BELL</t>
  </si>
  <si>
    <t>BEXAR</t>
  </si>
  <si>
    <t>BLANCO</t>
  </si>
  <si>
    <t>BORDEN</t>
  </si>
  <si>
    <t>BOSQUE</t>
  </si>
  <si>
    <t>BRAZORIA</t>
  </si>
  <si>
    <t>BRAZOS</t>
  </si>
  <si>
    <t>BREWSTER</t>
  </si>
  <si>
    <t>BROOKS</t>
  </si>
  <si>
    <t>BROWN</t>
  </si>
  <si>
    <t>BURLESON</t>
  </si>
  <si>
    <t>BURNET</t>
  </si>
  <si>
    <t>CALDWELL</t>
  </si>
  <si>
    <t>CALHOUN</t>
  </si>
  <si>
    <t>CALLAHAN</t>
  </si>
  <si>
    <t>CAMERON</t>
  </si>
  <si>
    <t>CHAMBERS</t>
  </si>
  <si>
    <t>CHEROKEE</t>
  </si>
  <si>
    <t>CHILDRESS</t>
  </si>
  <si>
    <t>CLAY</t>
  </si>
  <si>
    <t>COKE</t>
  </si>
  <si>
    <t>COLEMAN</t>
  </si>
  <si>
    <t>COLLIN</t>
  </si>
  <si>
    <t>COLORADO</t>
  </si>
  <si>
    <t>COMAL</t>
  </si>
  <si>
    <t>COMANCHE</t>
  </si>
  <si>
    <t>CONCHO</t>
  </si>
  <si>
    <t>COOKE</t>
  </si>
  <si>
    <t>CORYELL</t>
  </si>
  <si>
    <t>COTTLE</t>
  </si>
  <si>
    <t>CRANE</t>
  </si>
  <si>
    <t>CROCKETT</t>
  </si>
  <si>
    <t>CROSBY</t>
  </si>
  <si>
    <t>CULBERSON</t>
  </si>
  <si>
    <t>DALLAS</t>
  </si>
  <si>
    <t>DAWSON</t>
  </si>
  <si>
    <t>DELTA</t>
  </si>
  <si>
    <t>DENTON</t>
  </si>
  <si>
    <t>DEWITT</t>
  </si>
  <si>
    <t>DICKENS</t>
  </si>
  <si>
    <t>DIMMIT</t>
  </si>
  <si>
    <t>DUVAL</t>
  </si>
  <si>
    <t>EASTLAND</t>
  </si>
  <si>
    <t>ECTOR</t>
  </si>
  <si>
    <t>EDWARDS</t>
  </si>
  <si>
    <t>ELLIS</t>
  </si>
  <si>
    <t>ERATH</t>
  </si>
  <si>
    <t>FALLS</t>
  </si>
  <si>
    <t>FANNIN</t>
  </si>
  <si>
    <t>FAYETTE</t>
  </si>
  <si>
    <t>FISHER</t>
  </si>
  <si>
    <t>FLOYD</t>
  </si>
  <si>
    <t>FOARD</t>
  </si>
  <si>
    <t>FORT BEND</t>
  </si>
  <si>
    <t>FRANKLIN</t>
  </si>
  <si>
    <t>FREESTONE</t>
  </si>
  <si>
    <t>FRIO</t>
  </si>
  <si>
    <t>GALVESTON</t>
  </si>
  <si>
    <t>GILLESPIE</t>
  </si>
  <si>
    <t>GLASSCOCK</t>
  </si>
  <si>
    <t>GOLIAD</t>
  </si>
  <si>
    <t>GONZALES</t>
  </si>
  <si>
    <t>GRAYSON</t>
  </si>
  <si>
    <t>GRIMES</t>
  </si>
  <si>
    <t>GUADALUPE</t>
  </si>
  <si>
    <t>HALL</t>
  </si>
  <si>
    <t>HAMILTON</t>
  </si>
  <si>
    <t>HARDEMAN</t>
  </si>
  <si>
    <t>HARRIS</t>
  </si>
  <si>
    <t>HASKELL</t>
  </si>
  <si>
    <t>HAYS</t>
  </si>
  <si>
    <t>HENDERSON</t>
  </si>
  <si>
    <t>HIDALGO</t>
  </si>
  <si>
    <t>HILL</t>
  </si>
  <si>
    <t>HOOD</t>
  </si>
  <si>
    <t>HOPKINS</t>
  </si>
  <si>
    <t>HOUSTON</t>
  </si>
  <si>
    <t>HOWARD</t>
  </si>
  <si>
    <t>HUNT</t>
  </si>
  <si>
    <t>IRION</t>
  </si>
  <si>
    <t>JACK</t>
  </si>
  <si>
    <t>JACKSON</t>
  </si>
  <si>
    <t>JEFF DAVIS</t>
  </si>
  <si>
    <t>JIM HOGG</t>
  </si>
  <si>
    <t>JIM WELLS</t>
  </si>
  <si>
    <t>JOHNSON</t>
  </si>
  <si>
    <t>JONES</t>
  </si>
  <si>
    <t>KARNES</t>
  </si>
  <si>
    <t>KAUFMAN</t>
  </si>
  <si>
    <t>KENDALL</t>
  </si>
  <si>
    <t>KENEDY</t>
  </si>
  <si>
    <t>KENT</t>
  </si>
  <si>
    <t>KERR</t>
  </si>
  <si>
    <t>KIMBLE</t>
  </si>
  <si>
    <t>KING</t>
  </si>
  <si>
    <t>KINNEY</t>
  </si>
  <si>
    <t>KLEBERG</t>
  </si>
  <si>
    <t>KNOX</t>
  </si>
  <si>
    <t>LA SALLE</t>
  </si>
  <si>
    <t>LAMAR</t>
  </si>
  <si>
    <t>LAMPASAS</t>
  </si>
  <si>
    <t>LAVACA</t>
  </si>
  <si>
    <t>LEE</t>
  </si>
  <si>
    <t>LEON</t>
  </si>
  <si>
    <t>LIMESTONE</t>
  </si>
  <si>
    <t>LIVE OAK</t>
  </si>
  <si>
    <t>LLANO</t>
  </si>
  <si>
    <t>LOVING</t>
  </si>
  <si>
    <t>MADISON</t>
  </si>
  <si>
    <t>MARTIN</t>
  </si>
  <si>
    <t>MASON</t>
  </si>
  <si>
    <t>MATAGORDA</t>
  </si>
  <si>
    <t>MAVERICK</t>
  </si>
  <si>
    <t>MCCULLOCH</t>
  </si>
  <si>
    <t>MCLENNAN</t>
  </si>
  <si>
    <t>MCMULLEN</t>
  </si>
  <si>
    <t>MEDINA</t>
  </si>
  <si>
    <t>MENARD</t>
  </si>
  <si>
    <t>MIDLAND</t>
  </si>
  <si>
    <t>MILAM</t>
  </si>
  <si>
    <t>MILLS</t>
  </si>
  <si>
    <t>MITCHELL</t>
  </si>
  <si>
    <t>MONTAGUE</t>
  </si>
  <si>
    <t>MONTGOMERY</t>
  </si>
  <si>
    <t>MOTLEY</t>
  </si>
  <si>
    <t>NACOGDOCHES</t>
  </si>
  <si>
    <t>Graphs of capacity and demand through 2029</t>
  </si>
  <si>
    <t>NAVARRO</t>
  </si>
  <si>
    <t>NOLAN</t>
  </si>
  <si>
    <t>NUECES</t>
  </si>
  <si>
    <t>PALO PINTO</t>
  </si>
  <si>
    <t>PARKER</t>
  </si>
  <si>
    <t>PECOS</t>
  </si>
  <si>
    <t>PRESIDIO</t>
  </si>
  <si>
    <t>RAINS</t>
  </si>
  <si>
    <t>REAGAN</t>
  </si>
  <si>
    <t>REAL</t>
  </si>
  <si>
    <t>RED RIVER</t>
  </si>
  <si>
    <t>REEVES</t>
  </si>
  <si>
    <t>REFUGIO</t>
  </si>
  <si>
    <t>ROBERTSON</t>
  </si>
  <si>
    <t>ROCKWALL</t>
  </si>
  <si>
    <t>RUNNELS</t>
  </si>
  <si>
    <t>RUSK</t>
  </si>
  <si>
    <t>SAN PATRICIO</t>
  </si>
  <si>
    <t>SAN SABA</t>
  </si>
  <si>
    <t>SCHLEICHER</t>
  </si>
  <si>
    <t>SCURRY</t>
  </si>
  <si>
    <t>SHACKELFORD</t>
  </si>
  <si>
    <t>SMITH</t>
  </si>
  <si>
    <t>SOMERVELL</t>
  </si>
  <si>
    <t>STARR</t>
  </si>
  <si>
    <t>STEPHENS</t>
  </si>
  <si>
    <t>STERLING</t>
  </si>
  <si>
    <t>STONEWALL</t>
  </si>
  <si>
    <t>SUTTON</t>
  </si>
  <si>
    <t>TARRANT</t>
  </si>
  <si>
    <t>TAYLOR</t>
  </si>
  <si>
    <t>TERRELL</t>
  </si>
  <si>
    <t>THROCKMORTON</t>
  </si>
  <si>
    <t>TOM GREEN</t>
  </si>
  <si>
    <t>TRAVIS</t>
  </si>
  <si>
    <t>UPTON</t>
  </si>
  <si>
    <t>UVALDE</t>
  </si>
  <si>
    <t>VAL VERDE</t>
  </si>
  <si>
    <t>VAN ZANDT</t>
  </si>
  <si>
    <t>VICTORIA</t>
  </si>
  <si>
    <t>WALLER</t>
  </si>
  <si>
    <t>WARD</t>
  </si>
  <si>
    <t>WASHINGTON</t>
  </si>
  <si>
    <t>WEBB</t>
  </si>
  <si>
    <t>WHARTON</t>
  </si>
  <si>
    <t>WICHITA</t>
  </si>
  <si>
    <t>WILBARGER</t>
  </si>
  <si>
    <t>WILLACY</t>
  </si>
  <si>
    <t>WILLIAMSON</t>
  </si>
  <si>
    <t>WILSON</t>
  </si>
  <si>
    <t>WINKLER</t>
  </si>
  <si>
    <t>WISE</t>
  </si>
  <si>
    <t>YOUNG</t>
  </si>
  <si>
    <t>ZAPATA</t>
  </si>
  <si>
    <t>ZAVALA</t>
  </si>
  <si>
    <t>County</t>
  </si>
  <si>
    <t>Summer Coincident Demand by County</t>
  </si>
  <si>
    <t>Summer Coincident Demand, MW</t>
  </si>
  <si>
    <t>TITUS</t>
  </si>
  <si>
    <t>Summer Load by County</t>
  </si>
  <si>
    <t>Summer Load, MW</t>
  </si>
  <si>
    <t>Summer Generation by County</t>
  </si>
  <si>
    <t>Summer Generation, MW</t>
  </si>
  <si>
    <t xml:space="preserve">Summer Import/Export by County  </t>
  </si>
  <si>
    <r>
      <t>Import</t>
    </r>
    <r>
      <rPr>
        <sz val="10"/>
        <rFont val="Arial"/>
        <family val="0"/>
      </rPr>
      <t>:  The county has less generation than load and must import generation.</t>
    </r>
  </si>
  <si>
    <r>
      <t>Export</t>
    </r>
    <r>
      <rPr>
        <sz val="10"/>
        <rFont val="Arial"/>
        <family val="0"/>
      </rPr>
      <t>:  The county has more generation than load and is able to export generation.</t>
    </r>
  </si>
  <si>
    <t>Units used in determining the generation resources in the Winter Summary</t>
  </si>
  <si>
    <t>Unit Capacities - Winter</t>
  </si>
  <si>
    <t>Sherbino Mesa Wind Farm 2</t>
  </si>
  <si>
    <t>Oak Grove SES 2</t>
  </si>
  <si>
    <t>Gunsight Mountain</t>
  </si>
  <si>
    <t>Mesquite Wind Phase 4</t>
  </si>
  <si>
    <t>Cottonwood Wind</t>
  </si>
  <si>
    <t>Oak Grove SES 1</t>
  </si>
  <si>
    <t xml:space="preserve">Summer Summary </t>
  </si>
  <si>
    <t>TECO Central Plant</t>
  </si>
  <si>
    <t>Buffalo Gap 4 and 5</t>
  </si>
  <si>
    <t>Dansby3</t>
  </si>
  <si>
    <t>Scurry County Wind III</t>
  </si>
  <si>
    <t>Unit Capacities - Summer</t>
  </si>
  <si>
    <t xml:space="preserve">Winter Summary </t>
  </si>
  <si>
    <t>Load Forecast:</t>
  </si>
  <si>
    <t xml:space="preserve">Total Summer Peak Demand, MW </t>
  </si>
  <si>
    <t xml:space="preserve"> less  LAARs Serving as Responsive Reserve, MW </t>
  </si>
  <si>
    <t xml:space="preserve"> less LAARs Serving as Non-Spinning Reserve, MW</t>
  </si>
  <si>
    <t xml:space="preserve"> less BULs, MW </t>
  </si>
  <si>
    <t>Firm Load Forecast, MW</t>
  </si>
  <si>
    <t>Resources:</t>
  </si>
  <si>
    <t xml:space="preserve">Installed Capacity, MW </t>
  </si>
  <si>
    <t>Capacity from Private Networks, MW</t>
  </si>
  <si>
    <t>Effective Load-Carrying Capability (ELCC) of Wind Generation, MW</t>
  </si>
  <si>
    <t>Operational Generation, MW</t>
  </si>
  <si>
    <t>Fuel type is based on the primary fuel.  The available capactities of the mothballed units are included. Capacities of the wind units are included at 8.7%. The amounts available for the grid according to information from the owners of the private network (self-serve) units and the distributed generation units that have registered with ERCOT are included.</t>
  </si>
  <si>
    <t xml:space="preserve">Fuel type is based on the primary fuel.  The available capactities of the mothballed units are included. Capacities of the wind units are included at 8.7%. The amounts available for the grid according to information from the owners of the private network (self-serve) units and the distributed generation units that have registered with ERCOT are included. </t>
  </si>
  <si>
    <t>50% of Non-Synchronous Ties, MW</t>
  </si>
  <si>
    <t>Switchable Units, MW</t>
  </si>
  <si>
    <t>Available Mothballed Generation , MW</t>
  </si>
  <si>
    <t>Planned Units (not wind) with Signed IA and Air Permit, MW</t>
  </si>
  <si>
    <t>ELCC of Planned Wind Units with Signed IA, MW</t>
  </si>
  <si>
    <t>Total Resources, MW</t>
  </si>
  <si>
    <t>less Switchable Units Unavailable to ERCOT, MW</t>
  </si>
  <si>
    <t>less Retiring Units, MW</t>
  </si>
  <si>
    <t>Resources, MW</t>
  </si>
  <si>
    <t xml:space="preserve">(Resources - Firm Load Forecast)/Firm Load Forecast </t>
  </si>
  <si>
    <t>Other Potential Resources:</t>
  </si>
  <si>
    <t>Mothballed Capacity , MW</t>
  </si>
  <si>
    <t>Planned Units in Full Interconnection Study Phase, MW</t>
  </si>
  <si>
    <r>
      <t>Reserve Margin</t>
    </r>
    <r>
      <rPr>
        <b/>
        <sz val="10"/>
        <rFont val="Arial"/>
        <family val="2"/>
      </rPr>
      <t xml:space="preserve"> </t>
    </r>
  </si>
  <si>
    <t>Odessa-Ector Generating Station C22</t>
  </si>
  <si>
    <t>Odessa-Ector Generating Station ST1</t>
  </si>
  <si>
    <t>Odessa-Ector Generating Station ST2</t>
  </si>
  <si>
    <t>Wise-Tractebel Power Proj. 1</t>
  </si>
  <si>
    <t>Wise-Tractebel Power Proj. 2</t>
  </si>
  <si>
    <t>Wise-Tractebel Power Proj. 3</t>
  </si>
  <si>
    <t>Oak Ridge North 1-3</t>
  </si>
  <si>
    <t>Goat Wind</t>
  </si>
  <si>
    <t>Red Canyon</t>
  </si>
  <si>
    <t>Pecos Wind (Woodward 1)</t>
  </si>
  <si>
    <t>Pecos Wind (Woodward 2)</t>
  </si>
  <si>
    <t>Sweetwater Wind 5</t>
  </si>
  <si>
    <t>Camp Springs 1</t>
  </si>
  <si>
    <t>Camp Springs 2</t>
  </si>
  <si>
    <t>Sweetwater Wind 6</t>
  </si>
  <si>
    <t>Sweetwater Wind 7</t>
  </si>
  <si>
    <t>Coleto Creek</t>
  </si>
  <si>
    <t>Throckmorton Wind Farm</t>
  </si>
  <si>
    <t>Fannin</t>
  </si>
  <si>
    <t>Langford Wind Power</t>
  </si>
  <si>
    <t>Bastrop Energy Center 3</t>
  </si>
  <si>
    <t>Big Brown 1</t>
  </si>
  <si>
    <t>Big Brown 2</t>
  </si>
  <si>
    <t>Bio Energy Partners 1</t>
  </si>
  <si>
    <t>Bio Energy Partners 2</t>
  </si>
  <si>
    <t>Brazos Valley 1</t>
  </si>
  <si>
    <t>Brazos Valley 2</t>
  </si>
  <si>
    <t>Brazos Valley 3</t>
  </si>
  <si>
    <t>Buchanan 1</t>
  </si>
  <si>
    <t>Buchanan 2</t>
  </si>
  <si>
    <t>C E Newman 5</t>
  </si>
  <si>
    <t>Canyon 1</t>
  </si>
  <si>
    <t>Canyon 2</t>
  </si>
  <si>
    <t>Cedar Bayou 1</t>
  </si>
  <si>
    <t>Cedar Bayou 2</t>
  </si>
  <si>
    <t>Comanche Peak 1</t>
  </si>
  <si>
    <t>Comanche Peak 2</t>
  </si>
  <si>
    <t>Dansby 1</t>
  </si>
  <si>
    <t>Decker Creek 1</t>
  </si>
  <si>
    <t>Decker Creek 2</t>
  </si>
  <si>
    <t>Decker Creek G1</t>
  </si>
  <si>
    <t>Decker Creek G2</t>
  </si>
  <si>
    <t>Decker Creek G3</t>
  </si>
  <si>
    <t>Decker Creek G4</t>
  </si>
  <si>
    <t>DeCordova 1</t>
  </si>
  <si>
    <t>DeCordova A</t>
  </si>
  <si>
    <t>DeCordova B</t>
  </si>
  <si>
    <t>DeCordova C</t>
  </si>
  <si>
    <t>DeCordova D</t>
  </si>
  <si>
    <t>Denison Dam 1</t>
  </si>
  <si>
    <t>Denison Dam 2</t>
  </si>
  <si>
    <t>Dunlop (Schumansville) 1</t>
  </si>
  <si>
    <t>Eagle Pass 1</t>
  </si>
  <si>
    <t>Eagle Pass 2</t>
  </si>
  <si>
    <t>Eagle Pass 3</t>
  </si>
  <si>
    <t>Ennis Power Station 1</t>
  </si>
  <si>
    <t>Ennis Power Station 2</t>
  </si>
  <si>
    <t>Falcon Hydro 1</t>
  </si>
  <si>
    <t>Falcon Hydro 2</t>
  </si>
  <si>
    <t>Falcon Hydro 3</t>
  </si>
  <si>
    <t>Fayette Power Project 1</t>
  </si>
  <si>
    <t>Fayette Power Project 2</t>
  </si>
  <si>
    <t>Fayette Power Project 3</t>
  </si>
  <si>
    <t>Freestone Energy Center 1</t>
  </si>
  <si>
    <t>Freestone Energy Center 2</t>
  </si>
  <si>
    <t>Freestone Energy Center 3</t>
  </si>
  <si>
    <t>Freestone Energy Center 4</t>
  </si>
  <si>
    <t>Freestone Energy Center 5</t>
  </si>
  <si>
    <t>Freestone Energy Center 6</t>
  </si>
  <si>
    <t>Frontera 1</t>
  </si>
  <si>
    <t>Frontera 2</t>
  </si>
  <si>
    <t>Frontera 3</t>
  </si>
  <si>
    <t>Gibbons Creek 1</t>
  </si>
  <si>
    <t>Graham 1</t>
  </si>
  <si>
    <t>Graham 2</t>
  </si>
  <si>
    <t>Granite Shoals 1</t>
  </si>
  <si>
    <t>Granite Shoals 2</t>
  </si>
  <si>
    <t>Greens Bayou 5</t>
  </si>
  <si>
    <t>Greens Bayou 73</t>
  </si>
  <si>
    <t>Greens Bayou 74</t>
  </si>
  <si>
    <t>Greens Bayou 81</t>
  </si>
  <si>
    <t>Greens Bayou 82</t>
  </si>
  <si>
    <t>Greens Bayou 83</t>
  </si>
  <si>
    <t>Greens Bayou 84</t>
  </si>
  <si>
    <t>Handley 3</t>
  </si>
  <si>
    <t>Handley 4</t>
  </si>
  <si>
    <t>Handley 5</t>
  </si>
  <si>
    <t>Hays Energy Facility 1</t>
  </si>
  <si>
    <t>Hays Energy Facility 2</t>
  </si>
  <si>
    <t>Hays Energy Facility 3</t>
  </si>
  <si>
    <t>Hays Energy Facility 4</t>
  </si>
  <si>
    <t>Hidalgo 1</t>
  </si>
  <si>
    <t>TSTC West Texas Wind</t>
  </si>
  <si>
    <t>SR Bertron GT1</t>
  </si>
  <si>
    <t>These values are used in the summer import/export calculations for each county. Capacities for mothballed units are included as the total capacity of the unit.  Capacities for the wind units are at 8.7%.  These values include the amount available for the grid according information from the owners of the private network units and the distributed generation units that have registered with ERCOT.</t>
  </si>
  <si>
    <t>Hydro</t>
  </si>
  <si>
    <t>Hidalgo 2</t>
  </si>
  <si>
    <t>Hidalgo 3</t>
  </si>
  <si>
    <t>Inks 1</t>
  </si>
  <si>
    <t>J K Spruce 1</t>
  </si>
  <si>
    <t>J L Bates 1</t>
  </si>
  <si>
    <t>J L Bates 2</t>
  </si>
  <si>
    <t>J T Deely 1</t>
  </si>
  <si>
    <t>J T Deely 2</t>
  </si>
  <si>
    <t>Lake Creek 1</t>
  </si>
  <si>
    <t>Lake Creek 2</t>
  </si>
  <si>
    <t>Lake Hubbard 1</t>
  </si>
  <si>
    <t>Lake Hubbard 2</t>
  </si>
  <si>
    <t>Lamar Power Project CT11</t>
  </si>
  <si>
    <t>Lamar Power Project CT12</t>
  </si>
  <si>
    <t>Lamar Power Project CT21</t>
  </si>
  <si>
    <t>Lamar Power Project CT22</t>
  </si>
  <si>
    <t>Lamar Power Project STG1</t>
  </si>
  <si>
    <t>Lamar Power Project STG2</t>
  </si>
  <si>
    <t>Leon Creek 3</t>
  </si>
  <si>
    <t>Lewisville 1</t>
  </si>
  <si>
    <t>Limestone 1</t>
  </si>
  <si>
    <t>Limestone 2</t>
  </si>
  <si>
    <t>Lost Pines 1</t>
  </si>
  <si>
    <t>Lost Pines 2</t>
  </si>
  <si>
    <t>Lost Pines 3</t>
  </si>
  <si>
    <t>Magic Valley 1</t>
  </si>
  <si>
    <t>Magic Valley 2</t>
  </si>
  <si>
    <t>Magic Valley 3</t>
  </si>
  <si>
    <t>Marble Falls 1</t>
  </si>
  <si>
    <t>Marble Falls 2</t>
  </si>
  <si>
    <t>Marshall Ford 1</t>
  </si>
  <si>
    <t>Marshall Ford 2</t>
  </si>
  <si>
    <t>Marshall Ford 3</t>
  </si>
  <si>
    <t>Martin Lake 1</t>
  </si>
  <si>
    <t>Martin Lake 2</t>
  </si>
  <si>
    <t>Martin Lake 3</t>
  </si>
  <si>
    <t>McQueeney (Abbott) 1</t>
  </si>
  <si>
    <t>McQueeney (Abbott) 2</t>
  </si>
  <si>
    <t>Midlothian 1</t>
  </si>
  <si>
    <t>Midlothian 2</t>
  </si>
  <si>
    <t>Midlothian 3</t>
  </si>
  <si>
    <t>Midlothian 4</t>
  </si>
  <si>
    <t>Midlothian 5</t>
  </si>
  <si>
    <t>Midlothian 6</t>
  </si>
  <si>
    <t>Monticello 1</t>
  </si>
  <si>
    <t>Monticello 2</t>
  </si>
  <si>
    <t>Monticello 3</t>
  </si>
  <si>
    <t>Morris Sheppard 1</t>
  </si>
  <si>
    <t>Morris Sheppard 2</t>
  </si>
  <si>
    <t>Mountain Creek 6</t>
  </si>
  <si>
    <t>Mountain Creek 7</t>
  </si>
  <si>
    <t>Mountain Creek 8</t>
  </si>
  <si>
    <t>North Texas 1</t>
  </si>
  <si>
    <t>North Texas 2</t>
  </si>
  <si>
    <t>North Texas 3</t>
  </si>
  <si>
    <t>O W Sommers 1</t>
  </si>
  <si>
    <t>O W Sommers 2</t>
  </si>
  <si>
    <t>O W Sommers 3</t>
  </si>
  <si>
    <t>O W Sommers 4</t>
  </si>
  <si>
    <t>O W Sommers 5</t>
  </si>
  <si>
    <t>O W Sommers 6</t>
  </si>
  <si>
    <t>Oklaunion 1</t>
  </si>
  <si>
    <t>P H Robinson 2</t>
  </si>
  <si>
    <t>Pearsall 1</t>
  </si>
  <si>
    <t>Pearsall 2</t>
  </si>
  <si>
    <t>Pearsall 3</t>
  </si>
  <si>
    <t>Permian Basin A</t>
  </si>
  <si>
    <t>Permian Basin B</t>
  </si>
  <si>
    <t>Permian Basin C</t>
  </si>
  <si>
    <t>Permian Basin D</t>
  </si>
  <si>
    <t>Permian Basin E</t>
  </si>
  <si>
    <t>Powerlane Plant 1</t>
  </si>
  <si>
    <t>Powerlane Plant 2</t>
  </si>
  <si>
    <t>Powerlane Plant 3</t>
  </si>
  <si>
    <t>R W Miller 1</t>
  </si>
  <si>
    <t>R W Miller 2</t>
  </si>
  <si>
    <t>R W Miller 3</t>
  </si>
  <si>
    <t>R W Miller 4</t>
  </si>
  <si>
    <t>R W Miller 5</t>
  </si>
  <si>
    <t>Ray Olinger 1</t>
  </si>
  <si>
    <t>Ray Olinger 2</t>
  </si>
  <si>
    <t>Ray Olinger 3</t>
  </si>
  <si>
    <t>Ray Olinger 4</t>
  </si>
  <si>
    <t>Rayburn 1</t>
  </si>
  <si>
    <t>Rayburn 2</t>
  </si>
  <si>
    <t>Rayburn 3</t>
  </si>
  <si>
    <t>Rayburn 4</t>
  </si>
  <si>
    <t>Rayburn 5</t>
  </si>
  <si>
    <t>Rayburn 7</t>
  </si>
  <si>
    <t>Rayburn 8</t>
  </si>
  <si>
    <t>Rayburn 9</t>
  </si>
  <si>
    <t>Rio Nogales 1</t>
  </si>
  <si>
    <t>Rio Nogales 2</t>
  </si>
  <si>
    <t>Rio Nogales 3</t>
  </si>
  <si>
    <t>Rio Nogales 4</t>
  </si>
  <si>
    <t>Sam Bertron 3</t>
  </si>
  <si>
    <t>Sam Bertron 4</t>
  </si>
  <si>
    <t>Sam Bertron ST1</t>
  </si>
  <si>
    <t>Sam Bertron ST2</t>
  </si>
  <si>
    <t>Sam Bertron T2</t>
  </si>
  <si>
    <t>San Jacinto SES 1</t>
  </si>
  <si>
    <t>San Jacinto SES 2</t>
  </si>
  <si>
    <t>San Miguel 1</t>
  </si>
  <si>
    <t>Sandhill Energy Center 1</t>
  </si>
  <si>
    <t>Sandhill Energy Center 2</t>
  </si>
  <si>
    <t>Sandhill Energy Center 3</t>
  </si>
  <si>
    <t>Sandhill Energy Center 4</t>
  </si>
  <si>
    <t>Silas Ray 5</t>
  </si>
  <si>
    <t>Silas Ray 6</t>
  </si>
  <si>
    <t>Silas Ray 9</t>
  </si>
  <si>
    <t>Sim Gideon 1</t>
  </si>
  <si>
    <t>Sim Gideon 2</t>
  </si>
  <si>
    <t>Sim Gideon 3</t>
  </si>
  <si>
    <t>Small Hydro of Texas 1</t>
  </si>
  <si>
    <t>South Texas 1</t>
  </si>
  <si>
    <t>South Texas 2</t>
  </si>
  <si>
    <t>Spencer 4</t>
  </si>
  <si>
    <t>Spencer 5</t>
  </si>
  <si>
    <t>Stryker Creek 1</t>
  </si>
  <si>
    <t>Stryker Creek 2</t>
  </si>
  <si>
    <t>Stryker Creek D1</t>
  </si>
  <si>
    <t>T H Wharton 3</t>
  </si>
  <si>
    <t>T H Wharton 31</t>
  </si>
  <si>
    <t>T H Wharton 32</t>
  </si>
  <si>
    <t>T H Wharton 33</t>
  </si>
  <si>
    <t>T H Wharton 34</t>
  </si>
  <si>
    <t>T H Wharton 4</t>
  </si>
  <si>
    <t>T H Wharton 41</t>
  </si>
  <si>
    <t>T H Wharton 42</t>
  </si>
  <si>
    <t>T H Wharton 43</t>
  </si>
  <si>
    <t>T H Wharton 44</t>
  </si>
  <si>
    <t>T H Wharton 51</t>
  </si>
  <si>
    <t>T H Wharton 52</t>
  </si>
  <si>
    <t>T H Wharton 53</t>
  </si>
  <si>
    <t>T H Wharton 54</t>
  </si>
  <si>
    <t>T H Wharton 55</t>
  </si>
  <si>
    <t>T H Wharton 56</t>
  </si>
  <si>
    <t>T H Wharton G1</t>
  </si>
  <si>
    <t>Tessman Road 1</t>
  </si>
  <si>
    <t>Tessman Road 2</t>
  </si>
  <si>
    <t>Tessman Road 3</t>
  </si>
  <si>
    <t>Tessman Road 4</t>
  </si>
  <si>
    <t>Texas City 1</t>
  </si>
  <si>
    <t>Texas City 2</t>
  </si>
  <si>
    <t>Texas City 3</t>
  </si>
  <si>
    <t>Texas City 4</t>
  </si>
  <si>
    <t>Thomas C Ferguson 1</t>
  </si>
  <si>
    <t>Tradinghouse 1</t>
  </si>
  <si>
    <t>Tradinghouse 2</t>
  </si>
  <si>
    <t>Trinidad 6</t>
  </si>
  <si>
    <t>Trinidad D1</t>
  </si>
  <si>
    <t>Twin Oaks 1</t>
  </si>
  <si>
    <t>Twin Oaks 2</t>
  </si>
  <si>
    <t>V H Braunig 1</t>
  </si>
  <si>
    <t>V H Braunig 2</t>
  </si>
  <si>
    <t>V H Braunig 3</t>
  </si>
  <si>
    <t>W A Parish 1</t>
  </si>
  <si>
    <t>W A Parish 2</t>
  </si>
  <si>
    <t>W A Parish 3</t>
  </si>
  <si>
    <t>W A Parish 4</t>
  </si>
  <si>
    <t>W A Parish 5</t>
  </si>
  <si>
    <t>W A Parish 6</t>
  </si>
  <si>
    <t>W A Parish 7</t>
  </si>
  <si>
    <t>W A Parish 8</t>
  </si>
  <si>
    <t>W A Parish T1</t>
  </si>
  <si>
    <t>W B Tuttle 1</t>
  </si>
  <si>
    <t>W B Tuttle 3</t>
  </si>
  <si>
    <t>W B Tuttle 4</t>
  </si>
  <si>
    <t>Weatherford 1</t>
  </si>
  <si>
    <t>Weatherford 2</t>
  </si>
  <si>
    <t>Weatherford 3</t>
  </si>
  <si>
    <t>Weatherford 4</t>
  </si>
  <si>
    <t>Weatherford 6</t>
  </si>
  <si>
    <t>Weatherford 7</t>
  </si>
  <si>
    <t>Weatherford 8</t>
  </si>
  <si>
    <t>Whitney 1</t>
  </si>
  <si>
    <t>Whitney 2</t>
  </si>
  <si>
    <t>Tenaska-Frontier 1</t>
  </si>
  <si>
    <t>Tenaska-Frontier 2</t>
  </si>
  <si>
    <t>Tenaska-Frontier 3</t>
  </si>
  <si>
    <t>Tenaska-Frontier 4</t>
  </si>
  <si>
    <t>Tenaska-Gateway 1</t>
  </si>
  <si>
    <t>Tenaska-Gateway 2</t>
  </si>
  <si>
    <t>Tenaska-Gateway 3</t>
  </si>
  <si>
    <t>Tenaska-Gateway 4</t>
  </si>
  <si>
    <t>New Wind Generation</t>
  </si>
  <si>
    <t>Mothballed</t>
  </si>
  <si>
    <t>Rayburn 10</t>
  </si>
  <si>
    <t>GBRA H  4</t>
  </si>
  <si>
    <t>GBRA H  5</t>
  </si>
  <si>
    <t>GBRA TP 4</t>
  </si>
  <si>
    <t>Nolte 1</t>
  </si>
  <si>
    <t>Nolte 2</t>
  </si>
  <si>
    <t>Sandhill Energy Center 5A</t>
  </si>
  <si>
    <t>Operational</t>
  </si>
  <si>
    <t>Generation from private networks</t>
  </si>
  <si>
    <t>RMR</t>
  </si>
  <si>
    <t>SWITCHABLE</t>
  </si>
  <si>
    <t>WIND</t>
  </si>
  <si>
    <t>Jack County Generation Facility 1</t>
  </si>
  <si>
    <t>Texas Gulf Sulphur</t>
  </si>
  <si>
    <t>CVC Channelview 1</t>
  </si>
  <si>
    <t>CVC Channelview 2</t>
  </si>
  <si>
    <t>CVC Channelview 3</t>
  </si>
  <si>
    <t>CVC Channelview 5</t>
  </si>
  <si>
    <t>Deer Park Energy Center 1</t>
  </si>
  <si>
    <t>Deer Park Energy Center 2</t>
  </si>
  <si>
    <t>Deer Park Energy Center 3</t>
  </si>
  <si>
    <t>Deer Park Energy Center 4</t>
  </si>
  <si>
    <t>Deer Park Energy Center S</t>
  </si>
  <si>
    <t>Jack County Generation Facility 2</t>
  </si>
  <si>
    <t>Jack County Generation Facility 3</t>
  </si>
  <si>
    <t>Wolf Hollow Power Proj. 1</t>
  </si>
  <si>
    <t>Wolf Hollow Power Proj. 2</t>
  </si>
  <si>
    <t>Wolf Hollow Power Proj. 3</t>
  </si>
  <si>
    <t>Collin 1</t>
  </si>
  <si>
    <t>Eagle Mountain 1</t>
  </si>
  <si>
    <t>Eagle Mountain 2</t>
  </si>
  <si>
    <t>Eagle Mountain 3</t>
  </si>
  <si>
    <t>Leon Creek 4</t>
  </si>
  <si>
    <t>Morgan Creek 5</t>
  </si>
  <si>
    <t>Morgan Creek 6</t>
  </si>
  <si>
    <t>North Lake 1</t>
  </si>
  <si>
    <t>North Lake 2</t>
  </si>
  <si>
    <t>North Lake 3</t>
  </si>
  <si>
    <t>Nueces Bay 7</t>
  </si>
  <si>
    <t>Valley 2</t>
  </si>
  <si>
    <t>Valley 3</t>
  </si>
  <si>
    <t>Asynchronous ties</t>
  </si>
  <si>
    <t xml:space="preserve">Eagle Pass </t>
  </si>
  <si>
    <t xml:space="preserve">East </t>
  </si>
  <si>
    <t xml:space="preserve">North </t>
  </si>
  <si>
    <t xml:space="preserve">Sharyland </t>
  </si>
  <si>
    <t>Sweetwater Wind 3</t>
  </si>
  <si>
    <t>Buffalo Gap Wind Farm 1</t>
  </si>
  <si>
    <t>Wichita Falls 1</t>
  </si>
  <si>
    <t>Wichita Falls 2</t>
  </si>
  <si>
    <t>Wichita Falls 3</t>
  </si>
  <si>
    <t>Wichita Falls 4</t>
  </si>
  <si>
    <t>P H Robinson 3</t>
  </si>
  <si>
    <t>P H Robinson 4</t>
  </si>
  <si>
    <t>P H Robinson 1</t>
  </si>
  <si>
    <t>Pampa Energy Center</t>
  </si>
  <si>
    <t>V H Braunig 6</t>
  </si>
  <si>
    <t>Sand Hill Peakers</t>
  </si>
  <si>
    <t>Gray Wind Project</t>
  </si>
  <si>
    <t>Hackberry Wind Farm</t>
  </si>
  <si>
    <t>Pistol Hill Energy Center</t>
  </si>
  <si>
    <t>Wind Tex Energy Stephens Wind Farm</t>
  </si>
  <si>
    <t>Lenorah Project</t>
  </si>
  <si>
    <t>Sterling Energy Center</t>
  </si>
  <si>
    <t>McAdoo Energy Center II</t>
  </si>
  <si>
    <t>B&amp;B Panhandle Wind</t>
  </si>
  <si>
    <t>Gatesville Wind Farm</t>
  </si>
  <si>
    <t>Fort Concho Wind Farm</t>
  </si>
  <si>
    <t>AEDOMG 1</t>
  </si>
  <si>
    <t>Johnson County Generation Facility 1</t>
  </si>
  <si>
    <t>Johnson County Generation Facility 2</t>
  </si>
  <si>
    <t>Covel Gardens LG Power Station 1</t>
  </si>
  <si>
    <t>Covel Gardens LG Power Station 2</t>
  </si>
  <si>
    <t>Covel Gardens LG Power Station 3</t>
  </si>
  <si>
    <t>Covel Gardens LG Power Station 4</t>
  </si>
  <si>
    <t>Covel Gardens LG Power Station 5</t>
  </si>
  <si>
    <t>Covel Gardens LG Power Station 6</t>
  </si>
  <si>
    <t>Tessman Road 5</t>
  </si>
  <si>
    <t>Tessman Road 6</t>
  </si>
  <si>
    <t>Colorado Bend Energy Center 1</t>
  </si>
  <si>
    <t>Colorado Bend Energy Center 2</t>
  </si>
  <si>
    <t>Atascocita 1</t>
  </si>
  <si>
    <t>Baytown 1</t>
  </si>
  <si>
    <t>Bluebonnet 1</t>
  </si>
  <si>
    <t>FW Regional LFG Generation Facility 1</t>
  </si>
  <si>
    <t>Buffalo Gap Wind Farm 2</t>
  </si>
  <si>
    <t>Forney Energy Center GT11</t>
  </si>
  <si>
    <t>Forney Energy Center GT12</t>
  </si>
  <si>
    <t>Forney Energy Center GT13</t>
  </si>
  <si>
    <t>Forney Energy Center GT21</t>
  </si>
  <si>
    <t>Forney Energy Center GT22</t>
  </si>
  <si>
    <t>Forney Energy Center GT23</t>
  </si>
  <si>
    <t>Paris Energy Center 1</t>
  </si>
  <si>
    <t>Paris Energy Center 2</t>
  </si>
  <si>
    <t>Paris Energy Center 3</t>
  </si>
  <si>
    <t>Sandy Creek 1</t>
  </si>
  <si>
    <t>Sweetwater Wind 4</t>
  </si>
  <si>
    <t>Cobisa-Greenville</t>
  </si>
  <si>
    <t>Comanche Peak 1&amp;2 Upgrade</t>
  </si>
  <si>
    <t>Gulf Wind 2</t>
  </si>
  <si>
    <t>Gulf Wind 3</t>
  </si>
  <si>
    <t>Valley 1</t>
  </si>
  <si>
    <t>Bull Creek Wind Plant</t>
  </si>
  <si>
    <t>M Bar Wind</t>
  </si>
  <si>
    <t>Notrees-1</t>
  </si>
  <si>
    <t>South Trent Wind Farm</t>
  </si>
  <si>
    <t>Wild Horse Mountain</t>
  </si>
  <si>
    <t>Sandow 5</t>
  </si>
  <si>
    <t>New Units with Signed IA and Air Permit</t>
  </si>
  <si>
    <t>J K Spruce 2</t>
  </si>
  <si>
    <t>Nelson Gardens Landfill 1</t>
  </si>
  <si>
    <t>Nelson Gardens Landfill 2</t>
  </si>
  <si>
    <t>Laredo VFT</t>
  </si>
  <si>
    <t>Potential Public Non-Wind Resources</t>
  </si>
  <si>
    <t>Potential Public Wind Resources</t>
  </si>
  <si>
    <t>Unit Name</t>
  </si>
  <si>
    <t>Units used in determining the generation resources in the Summer Summary</t>
  </si>
  <si>
    <t>Leon Creek Peaking 1</t>
  </si>
  <si>
    <t>Leon Creek Peaking 2</t>
  </si>
  <si>
    <t>Leon Creek Peaking 3</t>
  </si>
  <si>
    <t>Leon Creek Peaking 4</t>
  </si>
  <si>
    <t>Dansby 2</t>
  </si>
  <si>
    <t>Sweetwater Wind 1</t>
  </si>
  <si>
    <t>Sandhill Energy Center 5C</t>
  </si>
  <si>
    <t>Silas Ray 10</t>
  </si>
  <si>
    <t>Sweetwater Wind 2</t>
  </si>
  <si>
    <t>Morgan Creek A</t>
  </si>
  <si>
    <t>Morgan Creek B</t>
  </si>
  <si>
    <t>Morgan Creek C</t>
  </si>
  <si>
    <t>Morgan Creek D</t>
  </si>
  <si>
    <t>Morgan Creek E</t>
  </si>
  <si>
    <t>AES Deepwater 1</t>
  </si>
  <si>
    <t>A von Rosenberg 1-CT1</t>
  </si>
  <si>
    <t>A von Rosenberg 1-CT2</t>
  </si>
  <si>
    <t>A von Rosenberg 1-ST1</t>
  </si>
  <si>
    <t>Amistad Hydro 1</t>
  </si>
  <si>
    <t>Amistad Hydro 2</t>
  </si>
  <si>
    <t>Atkins 3</t>
  </si>
  <si>
    <t>Atkins 4</t>
  </si>
  <si>
    <t>Atkins 5</t>
  </si>
  <si>
    <t>Atkins 6</t>
  </si>
  <si>
    <t>Atkins 7</t>
  </si>
  <si>
    <t>Austin 1</t>
  </si>
  <si>
    <t>Austin 2</t>
  </si>
  <si>
    <t>B M Davis 1</t>
  </si>
  <si>
    <t>B M Davis 2</t>
  </si>
  <si>
    <t>Bastrop Energy Center 1</t>
  </si>
  <si>
    <t>Bastrop Energy Center 2</t>
  </si>
  <si>
    <t>Victoria Power Station</t>
  </si>
  <si>
    <t>Pearsall Expansion</t>
  </si>
  <si>
    <t>2009 Report on the Capacity, Demand, and Reserves in the ERCOT Region</t>
  </si>
  <si>
    <t>Cedar Bayou 4</t>
  </si>
  <si>
    <t>Lufkin</t>
  </si>
  <si>
    <t>Elbow Creek Wind Project</t>
  </si>
  <si>
    <t>Nacogdoches Project</t>
  </si>
  <si>
    <t>Barney Davis 2 Repowering</t>
  </si>
  <si>
    <t>Nueces Bay 7 Repowering</t>
  </si>
  <si>
    <t>Jack County 2</t>
  </si>
  <si>
    <t>Coyote Run Windfarm</t>
  </si>
  <si>
    <t>Jackson Mountain</t>
  </si>
  <si>
    <t>Senate Wind Project</t>
  </si>
  <si>
    <t>Papalote Creek Wind Farm</t>
  </si>
  <si>
    <t>Live Oak</t>
  </si>
  <si>
    <t>Loraine Windpark</t>
  </si>
  <si>
    <t>Panther Creek 3</t>
  </si>
  <si>
    <t>Bosque County Peaking 1</t>
  </si>
  <si>
    <t>Bosque County Peaking 2</t>
  </si>
  <si>
    <t>Bosque County Peaking 3</t>
  </si>
  <si>
    <t>Bosque County Peaking 4</t>
  </si>
  <si>
    <t>Calenergy (Falcon Seaboard) 1</t>
  </si>
  <si>
    <t>Calenergy (Falcon Seaboard) 2</t>
  </si>
  <si>
    <t>Calenergy (Falcon Seaboard) 3</t>
  </si>
  <si>
    <t>ExTex La Porte Power Station (AirPro) 1</t>
  </si>
  <si>
    <t>ExTex La Porte Power Station (AirPro) 2</t>
  </si>
  <si>
    <t>ExTex La Porte Power Station (AirPro) 3</t>
  </si>
  <si>
    <t>ExTex La Porte Power Station (AirPro) 4</t>
  </si>
  <si>
    <t>Forney Energy Center STG10</t>
  </si>
  <si>
    <t>Forney Energy Center STG20</t>
  </si>
  <si>
    <t>Guadalupe Generating Station 1</t>
  </si>
  <si>
    <t>Guadalupe Generating Station 2</t>
  </si>
  <si>
    <t>Guadalupe Generating Station 3</t>
  </si>
  <si>
    <t>Guadalupe Generating Station 4</t>
  </si>
  <si>
    <t>Guadalupe Generating Station 5</t>
  </si>
  <si>
    <t>Guadalupe Generating Station 6</t>
  </si>
  <si>
    <t>Kiamichi Energy Facility 1CT101</t>
  </si>
  <si>
    <t>Kiamichi Energy Facility 1CT201</t>
  </si>
  <si>
    <t>Kiamichi Energy Facility 1ST</t>
  </si>
  <si>
    <t>Kiamichi Energy Facility 2CT101</t>
  </si>
  <si>
    <t>Kiamichi Energy Facility 2CT201</t>
  </si>
  <si>
    <t>Kiamichi Energy Facility 2ST</t>
  </si>
  <si>
    <t>Odessa-Ector Generating Station C11</t>
  </si>
  <si>
    <t>Odessa-Ector Generating Station C12</t>
  </si>
  <si>
    <t>Odessa-Ector Generating Station C21</t>
  </si>
  <si>
    <t>Long-Term Projections</t>
  </si>
  <si>
    <t>Winter Fuel Types - ERCOT</t>
  </si>
  <si>
    <t>Winter Fuel Types - Houston Zone</t>
  </si>
  <si>
    <t>Winter Fuel Types - North Zone</t>
  </si>
  <si>
    <t>Winter Fuel Types - South Zone</t>
  </si>
  <si>
    <t>Winter Fuel Types - West Zone</t>
  </si>
  <si>
    <t>In MW</t>
  </si>
  <si>
    <t>Fuel Type</t>
  </si>
  <si>
    <t>Biomass</t>
  </si>
  <si>
    <t>Coal</t>
  </si>
  <si>
    <t>Natural Gas</t>
  </si>
  <si>
    <t>Nuclear</t>
  </si>
  <si>
    <t>Other</t>
  </si>
  <si>
    <t>Water</t>
  </si>
  <si>
    <t>Wind</t>
  </si>
  <si>
    <t>Total</t>
  </si>
  <si>
    <t>In Percentages</t>
  </si>
  <si>
    <t>Non-Synchronous Tie</t>
  </si>
  <si>
    <t xml:space="preserve">       • Remaining "mothballed" capacity not included as resources in the reserve margin calculation</t>
  </si>
  <si>
    <t xml:space="preserve">       • Remaining DC tie capacity not included as resources in the reserve margin calculation, and</t>
  </si>
  <si>
    <t xml:space="preserve">       • New generating units that have initiated full transmission interconnection studies through the ERCOT generation interconnection process (Note that new wind generating units would be included based on the appropriate discounted capacity value applied to existing wind generating units.)</t>
  </si>
  <si>
    <t>J T Deely 3</t>
  </si>
  <si>
    <t>SR Bertron T1</t>
  </si>
  <si>
    <t>Laredo Peaking 4</t>
  </si>
  <si>
    <t>Laredo Peaking 5</t>
  </si>
  <si>
    <t>To connect new generation to the ERCOT grid, a generation developer must go through a set procedure.  The first step is a high-level screening study to determine the effects of adding the new generation on the transmission system. The second step is the full interconnection study.  These are detailed studies done by the transmission owners to determine the effects of the addition of new generation on the transmission system.</t>
  </si>
  <si>
    <t>LongTermProjections</t>
  </si>
  <si>
    <t>System Planning</t>
  </si>
  <si>
    <t>Available Mothballed Generation</t>
  </si>
  <si>
    <t>BULs</t>
  </si>
  <si>
    <t>Capacity resources that include one of the following:</t>
  </si>
  <si>
    <t>Balancing up load.  Loads capable of reducing the need for electrical energy when providing Balancing Up Load Energy Service as described in the ERCOT Protocols, Section 6, Ancillary Services.  BULs are not considered resources as defined by the ERCOT Protocols.</t>
  </si>
  <si>
    <t>Load capable of reducing or increasing the need for electrical energy or providing Ancillary Services to the ERCOT System, as described in the ERCOT Protocols, Section 6, Ancillary Services. These Resources may provide the following Ancillary Services:  Responsive Reserve Service, Non-Spinning Reserve Service, Replacement  Reserve Service,  and Regulation Service. The Resources must be registered and qualified by ERCOT and will be scheduled by a Qualified Scheduling Entity</t>
  </si>
  <si>
    <t>LaaRs (Loads acting as resources)</t>
  </si>
  <si>
    <t>Mothballed Capacity</t>
  </si>
  <si>
    <t>Mothballed Unit</t>
  </si>
  <si>
    <t>A generation resource for which a generation entity has submitted a Notification of Suspension of Operations, for which ERCOT has declined to execute an RMR agreement, and for which the generation entity has not announced retirement of the generation resource.</t>
  </si>
  <si>
    <t>Net Dependable Capability</t>
  </si>
  <si>
    <t>Maximum sustainable capability of a generation resource as demonstrated by performance testing.</t>
  </si>
  <si>
    <t>Any non-synchronous transmission interconnection between ERCOT and non-ERCOT electric power systems</t>
  </si>
  <si>
    <t>Other Potential Resources</t>
  </si>
  <si>
    <t>Planned Units in Full Interconnection Study Phase</t>
  </si>
  <si>
    <t>Private Networks</t>
  </si>
  <si>
    <t>An electric network connected to the ERCOT transmission grid that contains load that is not directly metered by ERCOT (i.e., load that is typically netted with internal generation).</t>
  </si>
  <si>
    <t>Reliability Must-Run (RMR) Unit</t>
  </si>
  <si>
    <t>A generation resource unit operated under the terms of an agreement with ERCOT that would not otherwise be operated except that they are necessary to provide voltage support, stability or management of localized transmission constraints under first contingency criteria.</t>
  </si>
  <si>
    <t>Signed IA (Interconnection Agreement)</t>
  </si>
  <si>
    <r>
      <t>Switchable Uni</t>
    </r>
    <r>
      <rPr>
        <sz val="10"/>
        <rFont val="Arial"/>
        <family val="0"/>
      </rPr>
      <t>t</t>
    </r>
  </si>
  <si>
    <t>A generation resource that can be connected to either the ERCOT transmission grid or a grid outside the ERCOT Region.</t>
  </si>
  <si>
    <t>List of definitions</t>
  </si>
  <si>
    <t>The  probability that a mothballed unit will return to service, as provided by its owner, multiplied by the capacity of the unit. Return probabilities are considered protected information under the ERCOT Protocols and therefore are not included in this report.</t>
  </si>
  <si>
    <t>The amount of wind generation that the Generation Adequacy Task Force (GATF) has recommended to be included in the CDR.  The value is 8.7% of the nameplate capacity listed in the Unit Capacities tables, both installed capacity and planned capacity.</t>
  </si>
  <si>
    <t>Definitions</t>
  </si>
  <si>
    <t xml:space="preserve">Effective Load-Carrying Capability (ELCC) of Wind Generation </t>
  </si>
  <si>
    <t xml:space="preserve"> less Energy Efficiency Programs (per HB3693)</t>
  </si>
  <si>
    <t>Quail Run Energy STG1</t>
  </si>
  <si>
    <t>Quail Run Energy GT1</t>
  </si>
  <si>
    <t>Quail Run Energy GT2</t>
  </si>
  <si>
    <t>Quail Run Energy STG2</t>
  </si>
  <si>
    <t>Quail Run Energy GT3</t>
  </si>
  <si>
    <t>Quail Run Energy GT4</t>
  </si>
  <si>
    <t>2009/10</t>
  </si>
  <si>
    <t>2010/11</t>
  </si>
  <si>
    <t>2011/12</t>
  </si>
  <si>
    <t>2012/13</t>
  </si>
  <si>
    <t>2013/14</t>
  </si>
  <si>
    <t>Shows estimated summer coincident demand by county for 2009 through 2014</t>
  </si>
  <si>
    <t>Shows estimated summer non-coincident load by county for 2009 through 2014</t>
  </si>
  <si>
    <t>Shows summer generation by county for 2009 through 2014</t>
  </si>
  <si>
    <t>May 2009</t>
  </si>
  <si>
    <t>2014/15</t>
  </si>
  <si>
    <t>Anderson</t>
  </si>
  <si>
    <t>Andrews</t>
  </si>
  <si>
    <t>Angelina</t>
  </si>
  <si>
    <t>Aransas</t>
  </si>
  <si>
    <t>Archer</t>
  </si>
  <si>
    <t>Atascosa</t>
  </si>
  <si>
    <t>Austin</t>
  </si>
  <si>
    <t>Bandera</t>
  </si>
  <si>
    <t>Bastrop</t>
  </si>
  <si>
    <t>Baylor</t>
  </si>
  <si>
    <t>Bee</t>
  </si>
  <si>
    <t>Bell</t>
  </si>
  <si>
    <t>Bexar</t>
  </si>
  <si>
    <t>Blanco</t>
  </si>
  <si>
    <t>Borden</t>
  </si>
  <si>
    <t>Bosque</t>
  </si>
  <si>
    <t>Brazoria</t>
  </si>
  <si>
    <t>Brazos</t>
  </si>
  <si>
    <t>Brewster</t>
  </si>
  <si>
    <t>Brooks</t>
  </si>
  <si>
    <t>Brown</t>
  </si>
  <si>
    <t>Burleson</t>
  </si>
  <si>
    <t>Burnet</t>
  </si>
  <si>
    <t>Caldwell</t>
  </si>
  <si>
    <t>Calhoun</t>
  </si>
  <si>
    <t>Callahan</t>
  </si>
  <si>
    <t>Cameron</t>
  </si>
  <si>
    <t>Chambers</t>
  </si>
  <si>
    <t>Cherokee</t>
  </si>
  <si>
    <t>Childress</t>
  </si>
  <si>
    <t>Clay</t>
  </si>
  <si>
    <t>Coke</t>
  </si>
  <si>
    <t>Coleman</t>
  </si>
  <si>
    <t>Collin</t>
  </si>
  <si>
    <t>Colorado</t>
  </si>
  <si>
    <t>Comal</t>
  </si>
  <si>
    <t>Comanche</t>
  </si>
  <si>
    <t>Concho</t>
  </si>
  <si>
    <t>Cooke</t>
  </si>
  <si>
    <t>Coryell</t>
  </si>
  <si>
    <t>Cottle</t>
  </si>
  <si>
    <t>Crane</t>
  </si>
  <si>
    <t>Crockett</t>
  </si>
  <si>
    <t>Crosby</t>
  </si>
  <si>
    <t>Culberson</t>
  </si>
  <si>
    <t>Dallas</t>
  </si>
  <si>
    <t>Dawson</t>
  </si>
  <si>
    <t>Delta</t>
  </si>
  <si>
    <t>Denton</t>
  </si>
  <si>
    <t>Dewitt</t>
  </si>
  <si>
    <t>Dickens</t>
  </si>
  <si>
    <t>Dimmit</t>
  </si>
  <si>
    <t>Duval</t>
  </si>
  <si>
    <t>Eastland</t>
  </si>
  <si>
    <t>Ector</t>
  </si>
  <si>
    <t>Edwards</t>
  </si>
  <si>
    <t>Ellis</t>
  </si>
  <si>
    <t>Erath</t>
  </si>
  <si>
    <t>Potential Confidential Non-Wind Resources</t>
  </si>
  <si>
    <t>Potential Confidential Wind Resources</t>
  </si>
  <si>
    <t>The difference in the available mothballed generation (see definition above) and the total mothballed capacity.  This value is zero in the upcoming Summer CDR Report because there isn't enough time to return those units to service before the start of the summer.</t>
  </si>
  <si>
    <t xml:space="preserve">     </t>
  </si>
  <si>
    <t>Titus</t>
  </si>
  <si>
    <t>Aug. 3, 2009 update including corrected amounts on summer and winter fuel types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</si>
</sst>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quot;$&quot;#,##0"/>
    <numFmt numFmtId="173" formatCode="_(* #,##0.0_);_(* \(#,##0.0\);_(* &quot;-&quot;??_);_(@_)"/>
    <numFmt numFmtId="174" formatCode="_(* #,##0_);_(* \(#,##0\);_(* &quot;-&quot;??_);_(@_)"/>
    <numFmt numFmtId="175" formatCode="dd\-mmm\-yy"/>
    <numFmt numFmtId="176" formatCode="[$-409]dddd\,\ mmmm\ dd\,\ yyyy"/>
    <numFmt numFmtId="177" formatCode="yyyy"/>
    <numFmt numFmtId="178" formatCode="0.0000"/>
    <numFmt numFmtId="179" formatCode="0.00000"/>
    <numFmt numFmtId="180" formatCode="0.000%"/>
  </numFmts>
  <fonts count="7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4"/>
      <color indexed="9"/>
      <name val="Arial"/>
      <family val="2"/>
    </font>
    <font>
      <b/>
      <sz val="14"/>
      <name val="Arial"/>
      <family val="2"/>
    </font>
    <font>
      <b/>
      <sz val="14"/>
      <color indexed="10"/>
      <name val="Arial"/>
      <family val="2"/>
    </font>
    <font>
      <b/>
      <sz val="12"/>
      <color indexed="10"/>
      <name val="Arial"/>
      <family val="2"/>
    </font>
    <font>
      <b/>
      <sz val="18"/>
      <color indexed="10"/>
      <name val="Arial"/>
      <family val="2"/>
    </font>
    <font>
      <b/>
      <sz val="10"/>
      <name val="Arial"/>
      <family val="2"/>
    </font>
    <font>
      <b/>
      <sz val="10"/>
      <color indexed="10"/>
      <name val="Arial"/>
      <family val="2"/>
    </font>
    <font>
      <sz val="10"/>
      <color indexed="8"/>
      <name val="Arial"/>
      <family val="2"/>
    </font>
    <font>
      <b/>
      <sz val="10"/>
      <color indexed="12"/>
      <name val="Arial"/>
      <family val="2"/>
    </font>
    <font>
      <sz val="10"/>
      <color indexed="10"/>
      <name val="Arial"/>
      <family val="2"/>
    </font>
    <font>
      <b/>
      <sz val="22"/>
      <color indexed="10"/>
      <name val="Arial"/>
      <family val="2"/>
    </font>
    <font>
      <b/>
      <sz val="13.5"/>
      <name val="MS Sans Serif"/>
      <family val="2"/>
    </font>
    <font>
      <b/>
      <sz val="13.5"/>
      <color indexed="10"/>
      <name val="MS Sans Serif"/>
      <family val="2"/>
    </font>
    <font>
      <sz val="10"/>
      <name val="MS Sans Serif"/>
      <family val="2"/>
    </font>
    <font>
      <b/>
      <sz val="24"/>
      <color indexed="10"/>
      <name val="Arial"/>
      <family val="2"/>
    </font>
    <font>
      <sz val="10"/>
      <color indexed="14"/>
      <name val="Arial"/>
      <family val="0"/>
    </font>
    <font>
      <b/>
      <sz val="16"/>
      <color indexed="10"/>
      <name val="Arial"/>
      <family val="2"/>
    </font>
    <font>
      <sz val="10"/>
      <color indexed="12"/>
      <name val="Arial"/>
      <family val="2"/>
    </font>
    <font>
      <b/>
      <sz val="10"/>
      <name val="MS Sans Serif"/>
      <family val="2"/>
    </font>
    <font>
      <b/>
      <sz val="48"/>
      <color indexed="10"/>
      <name val="Arial"/>
      <family val="2"/>
    </font>
    <font>
      <b/>
      <sz val="20"/>
      <name val="Times New Roman"/>
      <family val="1"/>
    </font>
    <font>
      <sz val="14"/>
      <name val="Arial"/>
      <family val="0"/>
    </font>
    <font>
      <b/>
      <sz val="18"/>
      <name val="Times New Roman"/>
      <family val="1"/>
    </font>
    <font>
      <b/>
      <sz val="16"/>
      <name val="Times New Roman"/>
      <family val="1"/>
    </font>
    <font>
      <b/>
      <sz val="20"/>
      <color indexed="10"/>
      <name val="Arial"/>
      <family val="2"/>
    </font>
    <font>
      <b/>
      <sz val="12"/>
      <name val="Times New Roman"/>
      <family val="1"/>
    </font>
    <font>
      <sz val="12"/>
      <name val="Times New Roman"/>
      <family val="1"/>
    </font>
    <font>
      <b/>
      <sz val="18"/>
      <name val="Arial"/>
      <family val="2"/>
    </font>
    <font>
      <b/>
      <sz val="26"/>
      <name val="Arial"/>
      <family val="2"/>
    </font>
    <font>
      <b/>
      <sz val="36"/>
      <color indexed="12"/>
      <name val="New Century Schoolbook"/>
      <family val="1"/>
    </font>
    <font>
      <b/>
      <sz val="36"/>
      <name val="Times New Roman"/>
      <family val="1"/>
    </font>
    <font>
      <sz val="8"/>
      <color indexed="8"/>
      <name val="Verdana"/>
      <family val="2"/>
    </font>
    <font>
      <sz val="12"/>
      <color indexed="8"/>
      <name val="Arial"/>
      <family val="0"/>
    </font>
    <font>
      <b/>
      <sz val="8"/>
      <color indexed="8"/>
      <name val="Arial"/>
      <family val="0"/>
    </font>
    <font>
      <b/>
      <sz val="15.25"/>
      <color indexed="8"/>
      <name val="Arial"/>
      <family val="0"/>
    </font>
    <font>
      <b/>
      <sz val="8.7"/>
      <color indexed="8"/>
      <name val="Arial"/>
      <family val="0"/>
    </font>
    <font>
      <b/>
      <sz val="15.5"/>
      <color indexed="8"/>
      <name val="Arial"/>
      <family val="0"/>
    </font>
    <font>
      <sz val="25.5"/>
      <color indexed="8"/>
      <name val="Arial"/>
      <family val="0"/>
    </font>
    <font>
      <b/>
      <sz val="14"/>
      <color indexed="8"/>
      <name val="Arial"/>
      <family val="0"/>
    </font>
    <font>
      <b/>
      <sz val="10"/>
      <color indexed="8"/>
      <name val="Arial"/>
      <family val="0"/>
    </font>
    <font>
      <b/>
      <sz val="16"/>
      <color indexed="8"/>
      <name val="Arial"/>
      <family val="0"/>
    </font>
    <font>
      <b/>
      <sz val="14.7"/>
      <color indexed="8"/>
      <name val="Arial"/>
      <family val="0"/>
    </font>
    <font>
      <b/>
      <sz val="9.2"/>
      <color indexed="8"/>
      <name val="Arial"/>
      <family val="0"/>
    </font>
    <font>
      <sz val="22.5"/>
      <color indexed="8"/>
      <name val="Arial"/>
      <family val="0"/>
    </font>
    <font>
      <sz val="21"/>
      <color indexed="8"/>
      <name val="Arial"/>
      <family val="0"/>
    </font>
    <font>
      <b/>
      <sz val="11"/>
      <color indexed="8"/>
      <name val="Arial"/>
      <family val="0"/>
    </font>
    <font>
      <sz val="1.25"/>
      <color indexed="8"/>
      <name val="Arial"/>
      <family val="0"/>
    </font>
    <font>
      <b/>
      <sz val="1.25"/>
      <color indexed="8"/>
      <name val="Arial"/>
      <family val="0"/>
    </font>
    <font>
      <sz val="1.15"/>
      <color indexed="8"/>
      <name val="Arial"/>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41"/>
        <bgColor indexed="64"/>
      </patternFill>
    </fill>
    <fill>
      <patternFill patternType="solid">
        <fgColor indexed="15"/>
        <bgColor indexed="64"/>
      </patternFill>
    </fill>
    <fill>
      <patternFill patternType="solid">
        <fgColor indexed="50"/>
        <bgColor indexed="64"/>
      </patternFill>
    </fill>
    <fill>
      <patternFill patternType="solid">
        <fgColor indexed="13"/>
        <bgColor indexed="64"/>
      </patternFill>
    </fill>
    <fill>
      <patternFill patternType="solid">
        <fgColor indexed="12"/>
        <bgColor indexed="64"/>
      </patternFill>
    </fill>
    <fill>
      <patternFill patternType="solid">
        <fgColor indexed="4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8"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33">
    <xf numFmtId="0" fontId="0" fillId="0" borderId="0" xfId="0" applyAlignment="1">
      <alignment/>
    </xf>
    <xf numFmtId="0" fontId="0" fillId="0" borderId="0" xfId="0" applyFont="1" applyFill="1" applyAlignment="1">
      <alignment horizontal="center" vertical="center"/>
    </xf>
    <xf numFmtId="0" fontId="22" fillId="0" borderId="0" xfId="0" applyFont="1" applyFill="1" applyAlignment="1">
      <alignment horizontal="center" vertical="center"/>
    </xf>
    <xf numFmtId="0" fontId="24" fillId="0" borderId="0" xfId="0" applyFont="1" applyAlignment="1">
      <alignment horizontal="center"/>
    </xf>
    <xf numFmtId="0" fontId="25" fillId="0" borderId="0" xfId="0" applyFont="1" applyAlignment="1">
      <alignment horizontal="center"/>
    </xf>
    <xf numFmtId="0" fontId="25" fillId="0" borderId="0" xfId="0" applyFont="1" applyAlignment="1">
      <alignment horizontal="center" vertical="center"/>
    </xf>
    <xf numFmtId="0" fontId="26" fillId="24" borderId="0" xfId="0" applyFont="1" applyFill="1" applyAlignment="1">
      <alignment vertical="center"/>
    </xf>
    <xf numFmtId="0" fontId="0" fillId="24" borderId="0" xfId="0" applyFill="1" applyAlignment="1">
      <alignment vertical="center"/>
    </xf>
    <xf numFmtId="0" fontId="27" fillId="0" borderId="0" xfId="0" applyFont="1" applyAlignment="1">
      <alignment/>
    </xf>
    <xf numFmtId="0" fontId="0" fillId="0" borderId="0" xfId="0" applyAlignment="1">
      <alignment vertical="center"/>
    </xf>
    <xf numFmtId="49" fontId="28" fillId="25" borderId="0" xfId="0" applyNumberFormat="1" applyFont="1" applyFill="1" applyBorder="1" applyAlignment="1">
      <alignment horizontal="left"/>
    </xf>
    <xf numFmtId="0" fontId="28" fillId="24" borderId="0" xfId="0" applyFont="1" applyFill="1" applyBorder="1" applyAlignment="1">
      <alignment horizontal="left" wrapText="1"/>
    </xf>
    <xf numFmtId="3" fontId="28" fillId="25" borderId="0" xfId="0" applyNumberFormat="1" applyFont="1" applyFill="1" applyBorder="1" applyAlignment="1">
      <alignment horizontal="right" wrapText="1"/>
    </xf>
    <xf numFmtId="3" fontId="0" fillId="24" borderId="0" xfId="0" applyNumberFormat="1" applyFill="1" applyAlignment="1">
      <alignment/>
    </xf>
    <xf numFmtId="0" fontId="0" fillId="0" borderId="0" xfId="0" applyBorder="1" applyAlignment="1">
      <alignment/>
    </xf>
    <xf numFmtId="49" fontId="0" fillId="24" borderId="0" xfId="0" applyNumberFormat="1" applyFill="1" applyAlignment="1">
      <alignment/>
    </xf>
    <xf numFmtId="0" fontId="0" fillId="24" borderId="0" xfId="0" applyFill="1" applyAlignment="1">
      <alignment/>
    </xf>
    <xf numFmtId="0" fontId="26" fillId="24" borderId="0" xfId="0" applyFont="1" applyFill="1" applyAlignment="1">
      <alignment/>
    </xf>
    <xf numFmtId="3" fontId="26" fillId="24" borderId="0" xfId="0" applyNumberFormat="1" applyFont="1" applyFill="1" applyAlignment="1">
      <alignment/>
    </xf>
    <xf numFmtId="0" fontId="26" fillId="4" borderId="0" xfId="0" applyFont="1" applyFill="1" applyAlignment="1">
      <alignment/>
    </xf>
    <xf numFmtId="0" fontId="0" fillId="4" borderId="0" xfId="0" applyFill="1" applyAlignment="1">
      <alignment/>
    </xf>
    <xf numFmtId="3" fontId="0" fillId="4" borderId="0" xfId="0" applyNumberFormat="1" applyFill="1" applyAlignment="1">
      <alignment/>
    </xf>
    <xf numFmtId="3" fontId="26" fillId="4" borderId="0" xfId="0" applyNumberFormat="1" applyFont="1" applyFill="1" applyAlignment="1">
      <alignment/>
    </xf>
    <xf numFmtId="0" fontId="0" fillId="0" borderId="0" xfId="0" applyFill="1" applyAlignment="1">
      <alignment/>
    </xf>
    <xf numFmtId="0" fontId="26" fillId="0" borderId="0" xfId="0" applyFont="1" applyFill="1" applyAlignment="1">
      <alignment/>
    </xf>
    <xf numFmtId="3" fontId="26" fillId="0" borderId="0" xfId="0" applyNumberFormat="1" applyFont="1" applyFill="1" applyAlignment="1">
      <alignment/>
    </xf>
    <xf numFmtId="0" fontId="0" fillId="22" borderId="0" xfId="0" applyFill="1" applyAlignment="1">
      <alignment/>
    </xf>
    <xf numFmtId="0" fontId="0" fillId="22" borderId="0" xfId="0" applyFont="1" applyFill="1" applyAlignment="1">
      <alignment/>
    </xf>
    <xf numFmtId="3" fontId="0" fillId="22" borderId="0" xfId="0" applyNumberFormat="1" applyFont="1" applyFill="1" applyAlignment="1">
      <alignment/>
    </xf>
    <xf numFmtId="0" fontId="26" fillId="22" borderId="0" xfId="0" applyFont="1" applyFill="1" applyAlignment="1">
      <alignment/>
    </xf>
    <xf numFmtId="3" fontId="26" fillId="22" borderId="0" xfId="0" applyNumberFormat="1" applyFont="1" applyFill="1" applyAlignment="1">
      <alignment/>
    </xf>
    <xf numFmtId="3" fontId="0" fillId="0" borderId="0" xfId="0" applyNumberFormat="1" applyAlignment="1">
      <alignment/>
    </xf>
    <xf numFmtId="0" fontId="29" fillId="0" borderId="0" xfId="0" applyFont="1" applyAlignment="1">
      <alignment/>
    </xf>
    <xf numFmtId="164" fontId="29" fillId="0" borderId="0" xfId="0" applyNumberFormat="1" applyFont="1" applyAlignment="1">
      <alignment/>
    </xf>
    <xf numFmtId="3" fontId="0" fillId="0" borderId="0" xfId="0" applyNumberFormat="1" applyFill="1" applyAlignment="1">
      <alignment/>
    </xf>
    <xf numFmtId="3" fontId="26" fillId="7" borderId="0" xfId="0" applyNumberFormat="1" applyFont="1" applyFill="1" applyBorder="1" applyAlignment="1">
      <alignment/>
    </xf>
    <xf numFmtId="0" fontId="0" fillId="7" borderId="0" xfId="0" applyFill="1" applyAlignment="1">
      <alignment/>
    </xf>
    <xf numFmtId="0" fontId="0" fillId="7" borderId="0" xfId="0" applyFont="1" applyFill="1" applyBorder="1" applyAlignment="1">
      <alignment wrapText="1"/>
    </xf>
    <xf numFmtId="3" fontId="0" fillId="7" borderId="0" xfId="0" applyNumberFormat="1" applyFont="1" applyFill="1" applyBorder="1" applyAlignment="1">
      <alignment/>
    </xf>
    <xf numFmtId="0" fontId="0" fillId="0" borderId="0" xfId="0" applyAlignment="1">
      <alignment horizontal="left"/>
    </xf>
    <xf numFmtId="10" fontId="0" fillId="0" borderId="0" xfId="0" applyNumberFormat="1" applyAlignment="1">
      <alignment/>
    </xf>
    <xf numFmtId="0" fontId="0" fillId="0" borderId="0" xfId="0" applyAlignment="1">
      <alignment vertical="top" wrapText="1"/>
    </xf>
    <xf numFmtId="164" fontId="29" fillId="0" borderId="0" xfId="61" applyNumberFormat="1" applyFont="1" applyAlignment="1">
      <alignment/>
    </xf>
    <xf numFmtId="1" fontId="30" fillId="0" borderId="0" xfId="61" applyNumberFormat="1" applyFont="1" applyAlignment="1">
      <alignment/>
    </xf>
    <xf numFmtId="0" fontId="31" fillId="0" borderId="0" xfId="0" applyFont="1" applyAlignment="1">
      <alignment horizontal="center" vertical="center" wrapText="1"/>
    </xf>
    <xf numFmtId="0" fontId="35" fillId="0" borderId="0" xfId="0" applyFont="1" applyFill="1" applyBorder="1" applyAlignment="1">
      <alignment wrapText="1"/>
    </xf>
    <xf numFmtId="0" fontId="35" fillId="0" borderId="0" xfId="0" applyFont="1" applyBorder="1" applyAlignment="1">
      <alignment wrapText="1"/>
    </xf>
    <xf numFmtId="0" fontId="26" fillId="0" borderId="0" xfId="0" applyNumberFormat="1" applyFont="1" applyFill="1" applyBorder="1" applyAlignment="1" quotePrefix="1">
      <alignment horizontal="left" vertical="center"/>
    </xf>
    <xf numFmtId="0" fontId="26" fillId="0" borderId="0" xfId="0" applyNumberFormat="1" applyFont="1" applyBorder="1" applyAlignment="1">
      <alignment vertical="center"/>
    </xf>
    <xf numFmtId="0" fontId="26" fillId="0" borderId="0" xfId="0" applyNumberFormat="1" applyFont="1" applyFill="1" applyBorder="1" applyAlignment="1">
      <alignment vertical="center"/>
    </xf>
    <xf numFmtId="166" fontId="0" fillId="0" borderId="0" xfId="0" applyNumberFormat="1" applyAlignment="1">
      <alignment/>
    </xf>
    <xf numFmtId="0" fontId="0" fillId="0" borderId="0" xfId="0" applyNumberFormat="1" applyFill="1" applyBorder="1" applyAlignment="1" quotePrefix="1">
      <alignment horizontal="left"/>
    </xf>
    <xf numFmtId="0" fontId="0" fillId="0" borderId="0" xfId="0" applyFont="1" applyAlignment="1">
      <alignment/>
    </xf>
    <xf numFmtId="166" fontId="0" fillId="0" borderId="0" xfId="0" applyNumberFormat="1" applyFont="1" applyAlignment="1">
      <alignment/>
    </xf>
    <xf numFmtId="0" fontId="26" fillId="0" borderId="0" xfId="0" applyNumberFormat="1" applyFont="1" applyFill="1" applyBorder="1" applyAlignment="1" quotePrefix="1">
      <alignment horizontal="left"/>
    </xf>
    <xf numFmtId="3" fontId="26" fillId="0" borderId="0" xfId="42" applyNumberFormat="1" applyFont="1" applyFill="1" applyBorder="1" applyAlignment="1" quotePrefix="1">
      <alignment/>
    </xf>
    <xf numFmtId="171" fontId="0" fillId="0" borderId="0" xfId="0" applyNumberFormat="1" applyFill="1" applyBorder="1" applyAlignment="1" quotePrefix="1">
      <alignment/>
    </xf>
    <xf numFmtId="171" fontId="0" fillId="0" borderId="0" xfId="0" applyNumberFormat="1" applyFill="1" applyAlignment="1">
      <alignment/>
    </xf>
    <xf numFmtId="171" fontId="0" fillId="0" borderId="0" xfId="0" applyNumberFormat="1" applyFont="1" applyFill="1" applyBorder="1" applyAlignment="1" quotePrefix="1">
      <alignment/>
    </xf>
    <xf numFmtId="171" fontId="0" fillId="0" borderId="0" xfId="0" applyNumberFormat="1" applyFont="1" applyFill="1" applyAlignment="1">
      <alignment/>
    </xf>
    <xf numFmtId="0" fontId="36" fillId="0" borderId="0" xfId="0" applyNumberFormat="1" applyFont="1" applyAlignment="1">
      <alignment horizontal="left"/>
    </xf>
    <xf numFmtId="0" fontId="30" fillId="0" borderId="0" xfId="0" applyNumberFormat="1" applyFont="1" applyFill="1" applyBorder="1" applyAlignment="1">
      <alignment horizontal="left"/>
    </xf>
    <xf numFmtId="0" fontId="30" fillId="0" borderId="0" xfId="0" applyNumberFormat="1" applyFont="1" applyFill="1" applyAlignment="1" quotePrefix="1">
      <alignment/>
    </xf>
    <xf numFmtId="0" fontId="30" fillId="0" borderId="0" xfId="0" applyNumberFormat="1" applyFont="1" applyFill="1" applyBorder="1" applyAlignment="1">
      <alignment horizontal="left"/>
    </xf>
    <xf numFmtId="0" fontId="30" fillId="0" borderId="0" xfId="0" applyNumberFormat="1" applyFont="1" applyFill="1" applyBorder="1" applyAlignment="1" quotePrefix="1">
      <alignment horizontal="left"/>
    </xf>
    <xf numFmtId="0" fontId="30" fillId="0" borderId="0" xfId="0" applyNumberFormat="1" applyFont="1" applyFill="1" applyAlignment="1" quotePrefix="1">
      <alignment horizontal="left"/>
    </xf>
    <xf numFmtId="0" fontId="30" fillId="0" borderId="0" xfId="0" applyNumberFormat="1" applyFont="1" applyFill="1" applyAlignment="1">
      <alignment/>
    </xf>
    <xf numFmtId="0" fontId="30" fillId="0" borderId="0" xfId="0" applyFont="1" applyFill="1" applyAlignment="1">
      <alignment horizontal="left"/>
    </xf>
    <xf numFmtId="0" fontId="26" fillId="0" borderId="0" xfId="0" applyNumberFormat="1" applyFont="1" applyFill="1" applyBorder="1" applyAlignment="1">
      <alignment horizontal="left"/>
    </xf>
    <xf numFmtId="171" fontId="26" fillId="0" borderId="0" xfId="0" applyNumberFormat="1" applyFont="1" applyFill="1" applyBorder="1" applyAlignment="1" quotePrefix="1">
      <alignment/>
    </xf>
    <xf numFmtId="0" fontId="0" fillId="0" borderId="0" xfId="0" applyNumberFormat="1" applyFont="1" applyFill="1" applyBorder="1" applyAlignment="1">
      <alignment horizontal="left"/>
    </xf>
    <xf numFmtId="0" fontId="0" fillId="0" borderId="0" xfId="0" applyNumberFormat="1" applyFont="1" applyFill="1" applyAlignment="1">
      <alignment/>
    </xf>
    <xf numFmtId="0" fontId="26" fillId="0" borderId="0" xfId="0" applyFont="1" applyFill="1" applyBorder="1" applyAlignment="1">
      <alignment/>
    </xf>
    <xf numFmtId="166" fontId="0" fillId="0" borderId="0" xfId="0" applyNumberFormat="1" applyFont="1" applyFill="1" applyBorder="1" applyAlignment="1" quotePrefix="1">
      <alignment/>
    </xf>
    <xf numFmtId="171" fontId="0" fillId="0" borderId="0" xfId="0" applyNumberFormat="1" applyAlignment="1">
      <alignment/>
    </xf>
    <xf numFmtId="0" fontId="28" fillId="0" borderId="0" xfId="0" applyFont="1" applyAlignment="1">
      <alignment/>
    </xf>
    <xf numFmtId="166" fontId="0" fillId="0" borderId="0" xfId="0" applyNumberFormat="1" applyBorder="1" applyAlignment="1">
      <alignment/>
    </xf>
    <xf numFmtId="0" fontId="28" fillId="0" borderId="0" xfId="0" applyFont="1" applyBorder="1" applyAlignment="1">
      <alignment/>
    </xf>
    <xf numFmtId="0" fontId="28" fillId="0" borderId="0" xfId="58" applyFont="1" applyFill="1" applyBorder="1" applyAlignment="1">
      <alignment/>
      <protection/>
    </xf>
    <xf numFmtId="0" fontId="26" fillId="0" borderId="0" xfId="0" applyNumberFormat="1" applyFont="1" applyFill="1" applyBorder="1" applyAlignment="1" quotePrefix="1">
      <alignment/>
    </xf>
    <xf numFmtId="0" fontId="0" fillId="0" borderId="0" xfId="0" applyNumberFormat="1" applyFont="1" applyFill="1" applyBorder="1" applyAlignment="1" quotePrefix="1">
      <alignment/>
    </xf>
    <xf numFmtId="171" fontId="0" fillId="0" borderId="0" xfId="0" applyNumberFormat="1" applyFont="1" applyFill="1" applyBorder="1" applyAlignment="1" quotePrefix="1">
      <alignment/>
    </xf>
    <xf numFmtId="171" fontId="0" fillId="0" borderId="0" xfId="0" applyNumberFormat="1" applyFont="1" applyFill="1" applyBorder="1" applyAlignment="1">
      <alignment/>
    </xf>
    <xf numFmtId="171" fontId="0" fillId="0" borderId="0" xfId="0" applyNumberFormat="1" applyBorder="1" applyAlignment="1">
      <alignment/>
    </xf>
    <xf numFmtId="171" fontId="28" fillId="0" borderId="0" xfId="0" applyNumberFormat="1" applyFont="1" applyFill="1" applyBorder="1" applyAlignment="1">
      <alignment/>
    </xf>
    <xf numFmtId="166" fontId="0" fillId="0" borderId="0" xfId="0" applyNumberFormat="1" applyBorder="1" applyAlignment="1" quotePrefix="1">
      <alignment/>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166" fontId="26" fillId="0" borderId="0" xfId="0" applyNumberFormat="1" applyFont="1" applyFill="1" applyBorder="1" applyAlignment="1" quotePrefix="1">
      <alignment/>
    </xf>
    <xf numFmtId="0" fontId="0" fillId="0" borderId="0" xfId="0" applyFont="1" applyFill="1" applyBorder="1" applyAlignment="1">
      <alignment wrapText="1"/>
    </xf>
    <xf numFmtId="166" fontId="0" fillId="0" borderId="0" xfId="0" applyNumberFormat="1" applyFont="1" applyFill="1" applyBorder="1" applyAlignment="1">
      <alignment/>
    </xf>
    <xf numFmtId="0" fontId="0" fillId="0" borderId="0" xfId="0" applyFont="1" applyAlignment="1">
      <alignment/>
    </xf>
    <xf numFmtId="0" fontId="0" fillId="0" borderId="0" xfId="0" applyNumberFormat="1" applyFont="1" applyFill="1" applyBorder="1" applyAlignment="1" quotePrefix="1">
      <alignment horizontal="left"/>
    </xf>
    <xf numFmtId="0" fontId="30" fillId="0" borderId="0" xfId="58" applyFont="1" applyFill="1" applyBorder="1" applyAlignment="1">
      <alignment/>
      <protection/>
    </xf>
    <xf numFmtId="166" fontId="0" fillId="0" borderId="0" xfId="0" applyNumberFormat="1" applyAlignment="1" quotePrefix="1">
      <alignment/>
    </xf>
    <xf numFmtId="0" fontId="26" fillId="0" borderId="0" xfId="0" applyFont="1" applyFill="1" applyBorder="1" applyAlignment="1">
      <alignment horizontal="left"/>
    </xf>
    <xf numFmtId="171" fontId="26" fillId="0" borderId="0" xfId="0" applyNumberFormat="1" applyFont="1" applyAlignment="1">
      <alignment/>
    </xf>
    <xf numFmtId="0" fontId="0" fillId="0" borderId="0" xfId="0" applyFill="1" applyBorder="1" applyAlignment="1">
      <alignment horizontal="left"/>
    </xf>
    <xf numFmtId="0" fontId="0" fillId="0" borderId="0" xfId="0" applyFill="1" applyAlignment="1">
      <alignment horizontal="left"/>
    </xf>
    <xf numFmtId="1" fontId="0" fillId="0" borderId="0" xfId="0" applyNumberFormat="1" applyFill="1" applyBorder="1" applyAlignment="1">
      <alignment horizontal="center"/>
    </xf>
    <xf numFmtId="1" fontId="0" fillId="0" borderId="0" xfId="0" applyNumberFormat="1" applyFill="1" applyBorder="1" applyAlignment="1">
      <alignment horizontal="center" vertical="center"/>
    </xf>
    <xf numFmtId="1" fontId="0" fillId="0" borderId="0" xfId="0" applyNumberFormat="1" applyFill="1" applyBorder="1" applyAlignment="1" quotePrefix="1">
      <alignment horizontal="center"/>
    </xf>
    <xf numFmtId="4" fontId="28" fillId="0" borderId="0" xfId="0" applyNumberFormat="1" applyFont="1" applyAlignment="1">
      <alignment/>
    </xf>
    <xf numFmtId="4" fontId="28" fillId="0" borderId="0" xfId="0" applyNumberFormat="1" applyFont="1" applyBorder="1" applyAlignment="1">
      <alignment/>
    </xf>
    <xf numFmtId="0" fontId="0" fillId="0" borderId="0" xfId="0" applyFont="1" applyBorder="1" applyAlignment="1">
      <alignment/>
    </xf>
    <xf numFmtId="1" fontId="0" fillId="0" borderId="0" xfId="0" applyNumberFormat="1" applyAlignment="1">
      <alignment/>
    </xf>
    <xf numFmtId="1" fontId="22" fillId="0" borderId="0" xfId="0" applyNumberFormat="1" applyFont="1" applyFill="1" applyAlignment="1">
      <alignment horizontal="center" vertical="center"/>
    </xf>
    <xf numFmtId="1" fontId="0" fillId="0" borderId="0" xfId="0" applyNumberFormat="1" applyFill="1" applyAlignment="1">
      <alignment/>
    </xf>
    <xf numFmtId="0" fontId="0" fillId="0" borderId="0" xfId="0" applyAlignment="1">
      <alignment horizontal="left" vertical="top" wrapText="1"/>
    </xf>
    <xf numFmtId="0" fontId="25" fillId="0" borderId="0" xfId="0" applyFont="1" applyAlignment="1">
      <alignment/>
    </xf>
    <xf numFmtId="1" fontId="26" fillId="0" borderId="0" xfId="0" applyNumberFormat="1" applyFont="1" applyBorder="1" applyAlignment="1">
      <alignment/>
    </xf>
    <xf numFmtId="0" fontId="26" fillId="0" borderId="0" xfId="0" applyFont="1" applyBorder="1" applyAlignment="1">
      <alignment horizontal="center" vertical="center"/>
    </xf>
    <xf numFmtId="0" fontId="26" fillId="0" borderId="0" xfId="0" applyFont="1" applyBorder="1" applyAlignment="1">
      <alignment/>
    </xf>
    <xf numFmtId="0" fontId="26" fillId="0" borderId="0" xfId="0" applyNumberFormat="1" applyFont="1" applyBorder="1" applyAlignment="1">
      <alignment/>
    </xf>
    <xf numFmtId="3" fontId="0" fillId="0" borderId="0" xfId="0" applyNumberFormat="1" applyBorder="1" applyAlignment="1">
      <alignment/>
    </xf>
    <xf numFmtId="1" fontId="0" fillId="0" borderId="0" xfId="0" applyNumberFormat="1" applyBorder="1" applyAlignment="1">
      <alignment/>
    </xf>
    <xf numFmtId="1" fontId="26" fillId="0" borderId="0" xfId="0" applyNumberFormat="1" applyFont="1" applyFill="1" applyBorder="1" applyAlignment="1">
      <alignment/>
    </xf>
    <xf numFmtId="164" fontId="0" fillId="0" borderId="0" xfId="0" applyNumberFormat="1" applyBorder="1" applyAlignment="1">
      <alignment/>
    </xf>
    <xf numFmtId="10" fontId="0" fillId="0" borderId="0" xfId="0" applyNumberFormat="1" applyBorder="1" applyAlignment="1">
      <alignment/>
    </xf>
    <xf numFmtId="0" fontId="37" fillId="0" borderId="0" xfId="0" applyFont="1" applyAlignment="1">
      <alignment/>
    </xf>
    <xf numFmtId="0" fontId="24" fillId="0" borderId="0" xfId="0" applyFont="1" applyAlignment="1">
      <alignment/>
    </xf>
    <xf numFmtId="166" fontId="24" fillId="0" borderId="0" xfId="0" applyNumberFormat="1" applyFont="1" applyAlignment="1">
      <alignment/>
    </xf>
    <xf numFmtId="0" fontId="26" fillId="0" borderId="0" xfId="0" applyNumberFormat="1" applyFont="1" applyAlignment="1" quotePrefix="1">
      <alignment/>
    </xf>
    <xf numFmtId="0" fontId="26" fillId="0" borderId="0" xfId="0" applyFont="1" applyAlignment="1">
      <alignment/>
    </xf>
    <xf numFmtId="166" fontId="26" fillId="0" borderId="0" xfId="0" applyNumberFormat="1" applyFont="1" applyAlignment="1">
      <alignment/>
    </xf>
    <xf numFmtId="0" fontId="0" fillId="0" borderId="0" xfId="0" applyNumberFormat="1" applyAlignment="1" quotePrefix="1">
      <alignment/>
    </xf>
    <xf numFmtId="0" fontId="0" fillId="0" borderId="0" xfId="0" applyNumberFormat="1" applyAlignment="1">
      <alignment/>
    </xf>
    <xf numFmtId="166" fontId="0" fillId="0" borderId="0" xfId="0" applyNumberFormat="1" applyFont="1" applyAlignment="1">
      <alignment/>
    </xf>
    <xf numFmtId="171" fontId="30" fillId="0" borderId="0" xfId="0" applyNumberFormat="1" applyFont="1" applyAlignment="1">
      <alignment/>
    </xf>
    <xf numFmtId="0" fontId="0" fillId="0" borderId="0" xfId="0" applyNumberFormat="1" applyBorder="1" applyAlignment="1">
      <alignment/>
    </xf>
    <xf numFmtId="0" fontId="0" fillId="0" borderId="0" xfId="0" applyNumberFormat="1" applyBorder="1" applyAlignment="1" quotePrefix="1">
      <alignment/>
    </xf>
    <xf numFmtId="0" fontId="30" fillId="0" borderId="0" xfId="0" applyFont="1" applyAlignment="1">
      <alignment/>
    </xf>
    <xf numFmtId="0" fontId="38" fillId="0" borderId="0" xfId="0" applyFont="1" applyAlignment="1">
      <alignment/>
    </xf>
    <xf numFmtId="0" fontId="39" fillId="0" borderId="0" xfId="0" applyFont="1" applyAlignment="1">
      <alignment/>
    </xf>
    <xf numFmtId="0" fontId="39" fillId="0" borderId="0" xfId="0" applyFont="1" applyAlignment="1">
      <alignment horizontal="right"/>
    </xf>
    <xf numFmtId="179" fontId="0" fillId="0" borderId="0" xfId="0" applyNumberFormat="1" applyAlignment="1">
      <alignment/>
    </xf>
    <xf numFmtId="0" fontId="22" fillId="0" borderId="0" xfId="0" applyFont="1" applyFill="1" applyAlignment="1">
      <alignment vertical="center"/>
    </xf>
    <xf numFmtId="0" fontId="41" fillId="0" borderId="0" xfId="0" applyFont="1" applyAlignment="1">
      <alignment/>
    </xf>
    <xf numFmtId="0" fontId="42" fillId="0" borderId="0" xfId="0" applyFont="1" applyAlignment="1">
      <alignment/>
    </xf>
    <xf numFmtId="0" fontId="43" fillId="0" borderId="0" xfId="0" applyFont="1" applyAlignment="1">
      <alignment horizontal="center"/>
    </xf>
    <xf numFmtId="0" fontId="43" fillId="0" borderId="0" xfId="0" applyFont="1" applyAlignment="1">
      <alignment/>
    </xf>
    <xf numFmtId="49" fontId="44" fillId="0" borderId="0" xfId="0" applyNumberFormat="1" applyFont="1" applyAlignment="1">
      <alignment/>
    </xf>
    <xf numFmtId="0" fontId="44" fillId="0" borderId="0" xfId="0" applyFont="1" applyAlignment="1">
      <alignment/>
    </xf>
    <xf numFmtId="0" fontId="12" fillId="15" borderId="10" xfId="54" applyFill="1" applyBorder="1" applyAlignment="1" applyProtection="1">
      <alignment vertical="center"/>
      <protection/>
    </xf>
    <xf numFmtId="0" fontId="0" fillId="0" borderId="10" xfId="0" applyBorder="1" applyAlignment="1">
      <alignment vertical="center"/>
    </xf>
    <xf numFmtId="0" fontId="12" fillId="3" borderId="10" xfId="54" applyFill="1" applyBorder="1" applyAlignment="1" applyProtection="1">
      <alignment vertical="center" wrapText="1"/>
      <protection/>
    </xf>
    <xf numFmtId="0" fontId="0" fillId="0" borderId="10" xfId="0" applyBorder="1" applyAlignment="1">
      <alignment vertical="top" wrapText="1"/>
    </xf>
    <xf numFmtId="0" fontId="12" fillId="26" borderId="10" xfId="54" applyFill="1" applyBorder="1" applyAlignment="1" applyProtection="1">
      <alignment vertical="center" wrapText="1"/>
      <protection/>
    </xf>
    <xf numFmtId="0" fontId="45" fillId="0" borderId="0" xfId="0" applyFont="1" applyAlignment="1">
      <alignment/>
    </xf>
    <xf numFmtId="0" fontId="12" fillId="7" borderId="10" xfId="54" applyFill="1" applyBorder="1" applyAlignment="1" applyProtection="1">
      <alignment vertical="center" wrapText="1"/>
      <protection/>
    </xf>
    <xf numFmtId="0" fontId="0" fillId="0" borderId="10" xfId="0" applyBorder="1" applyAlignment="1">
      <alignment vertical="center" wrapText="1"/>
    </xf>
    <xf numFmtId="0" fontId="12" fillId="27" borderId="10" xfId="54" applyFill="1" applyBorder="1" applyAlignment="1" applyProtection="1">
      <alignment vertical="center" wrapText="1"/>
      <protection/>
    </xf>
    <xf numFmtId="0" fontId="12" fillId="14" borderId="10" xfId="54" applyFill="1" applyBorder="1" applyAlignment="1" applyProtection="1">
      <alignment vertical="center" wrapText="1"/>
      <protection/>
    </xf>
    <xf numFmtId="0" fontId="12" fillId="22" borderId="10" xfId="54" applyFill="1" applyBorder="1" applyAlignment="1" applyProtection="1">
      <alignment vertical="center" wrapText="1"/>
      <protection/>
    </xf>
    <xf numFmtId="0" fontId="12" fillId="8" borderId="10" xfId="54" applyFill="1" applyBorder="1" applyAlignment="1" applyProtection="1">
      <alignment vertical="center" wrapText="1"/>
      <protection/>
    </xf>
    <xf numFmtId="0" fontId="12" fillId="4" borderId="10" xfId="54" applyFill="1" applyBorder="1" applyAlignment="1" applyProtection="1">
      <alignment vertical="center" wrapText="1"/>
      <protection/>
    </xf>
    <xf numFmtId="0" fontId="12" fillId="2" borderId="10" xfId="54" applyFill="1" applyBorder="1" applyAlignment="1" applyProtection="1">
      <alignment vertical="center" wrapText="1"/>
      <protection/>
    </xf>
    <xf numFmtId="0" fontId="22" fillId="15" borderId="0" xfId="0" applyFont="1" applyFill="1" applyAlignment="1">
      <alignment horizontal="center" vertical="center"/>
    </xf>
    <xf numFmtId="0" fontId="26" fillId="0" borderId="0" xfId="0" applyFont="1" applyFill="1" applyAlignment="1">
      <alignment horizontal="center"/>
    </xf>
    <xf numFmtId="0" fontId="0" fillId="0" borderId="0" xfId="0" applyAlignment="1">
      <alignment wrapText="1"/>
    </xf>
    <xf numFmtId="0" fontId="22" fillId="22" borderId="0" xfId="0" applyFont="1" applyFill="1" applyAlignment="1">
      <alignment horizontal="center" vertical="center"/>
    </xf>
    <xf numFmtId="0" fontId="22" fillId="0" borderId="0" xfId="0" applyFont="1" applyAlignment="1">
      <alignment/>
    </xf>
    <xf numFmtId="0" fontId="46" fillId="0" borderId="0" xfId="0" applyFont="1" applyAlignment="1">
      <alignment/>
    </xf>
    <xf numFmtId="0" fontId="47" fillId="0" borderId="0" xfId="0" applyFont="1" applyAlignment="1">
      <alignment vertical="top" wrapText="1"/>
    </xf>
    <xf numFmtId="0" fontId="0" fillId="0" borderId="0" xfId="0" applyAlignment="1">
      <alignment vertical="top"/>
    </xf>
    <xf numFmtId="0" fontId="47" fillId="0" borderId="0" xfId="0" applyFont="1" applyAlignment="1">
      <alignment/>
    </xf>
    <xf numFmtId="0" fontId="12" fillId="7" borderId="10" xfId="53" applyFill="1" applyBorder="1" applyAlignment="1" applyProtection="1">
      <alignment vertical="center" wrapText="1"/>
      <protection/>
    </xf>
    <xf numFmtId="0" fontId="12" fillId="28" borderId="10" xfId="53" applyFill="1" applyBorder="1" applyAlignment="1" applyProtection="1">
      <alignment vertical="center" wrapText="1"/>
      <protection/>
    </xf>
    <xf numFmtId="0" fontId="12" fillId="5" borderId="10" xfId="53" applyFill="1" applyBorder="1" applyAlignment="1" applyProtection="1">
      <alignment vertical="center" wrapText="1"/>
      <protection/>
    </xf>
    <xf numFmtId="0" fontId="12" fillId="10" borderId="10" xfId="53" applyFill="1" applyBorder="1" applyAlignment="1" applyProtection="1">
      <alignment vertical="center" wrapText="1"/>
      <protection/>
    </xf>
    <xf numFmtId="0" fontId="0" fillId="0" borderId="0" xfId="58" applyFont="1" applyFill="1" applyBorder="1" applyAlignment="1">
      <alignment/>
      <protection/>
    </xf>
    <xf numFmtId="0" fontId="22" fillId="0" borderId="0" xfId="0" applyFont="1" applyFill="1" applyBorder="1" applyAlignment="1">
      <alignment vertical="center"/>
    </xf>
    <xf numFmtId="0" fontId="30" fillId="0" borderId="0" xfId="0" applyNumberFormat="1" applyFont="1" applyFill="1" applyAlignment="1">
      <alignment horizontal="left"/>
    </xf>
    <xf numFmtId="0" fontId="26" fillId="0" borderId="0" xfId="0" applyNumberFormat="1" applyFont="1" applyBorder="1" applyAlignment="1">
      <alignment horizontal="right" vertical="center"/>
    </xf>
    <xf numFmtId="0" fontId="26" fillId="0" borderId="0" xfId="0" applyNumberFormat="1" applyFont="1" applyFill="1" applyBorder="1" applyAlignment="1">
      <alignment horizontal="right" vertical="center"/>
    </xf>
    <xf numFmtId="1" fontId="26" fillId="0" borderId="0" xfId="0" applyNumberFormat="1" applyFont="1" applyBorder="1" applyAlignment="1">
      <alignment horizontal="right"/>
    </xf>
    <xf numFmtId="0" fontId="26" fillId="24" borderId="0" xfId="0" applyNumberFormat="1" applyFont="1" applyFill="1" applyBorder="1" applyAlignment="1">
      <alignment horizontal="right" vertical="center"/>
    </xf>
    <xf numFmtId="171" fontId="0" fillId="0" borderId="0" xfId="0" applyNumberFormat="1" applyAlignment="1" quotePrefix="1">
      <alignment/>
    </xf>
    <xf numFmtId="0" fontId="26" fillId="4" borderId="0" xfId="0" applyFont="1" applyFill="1" applyAlignment="1">
      <alignment horizontal="right"/>
    </xf>
    <xf numFmtId="0" fontId="28" fillId="0" borderId="0" xfId="58" applyFont="1" applyFill="1" applyBorder="1" applyAlignment="1">
      <alignment/>
      <protection/>
    </xf>
    <xf numFmtId="166" fontId="28" fillId="0" borderId="0" xfId="58" applyNumberFormat="1" applyFont="1" applyFill="1" applyBorder="1" applyAlignment="1">
      <alignment/>
      <protection/>
    </xf>
    <xf numFmtId="1" fontId="0" fillId="0" borderId="0" xfId="0" applyNumberFormat="1" applyFont="1" applyAlignment="1">
      <alignment/>
    </xf>
    <xf numFmtId="0" fontId="31" fillId="0" borderId="0" xfId="0" applyFont="1" applyAlignment="1">
      <alignment vertical="center" wrapText="1"/>
    </xf>
    <xf numFmtId="0" fontId="12" fillId="14" borderId="10" xfId="53" applyFill="1" applyBorder="1" applyAlignment="1" applyProtection="1">
      <alignment vertical="center"/>
      <protection/>
    </xf>
    <xf numFmtId="0" fontId="12" fillId="28" borderId="10" xfId="54" applyFill="1" applyBorder="1" applyAlignment="1" applyProtection="1">
      <alignment vertical="center"/>
      <protection/>
    </xf>
    <xf numFmtId="0" fontId="12" fillId="11" borderId="10" xfId="54" applyFill="1" applyBorder="1" applyAlignment="1" applyProtection="1">
      <alignment vertical="center"/>
      <protection/>
    </xf>
    <xf numFmtId="0" fontId="12" fillId="5" borderId="10" xfId="54" applyFont="1" applyFill="1" applyBorder="1" applyAlignment="1" applyProtection="1">
      <alignment vertical="center"/>
      <protection/>
    </xf>
    <xf numFmtId="0" fontId="48" fillId="0" borderId="10" xfId="0" applyFont="1" applyBorder="1" applyAlignment="1">
      <alignment horizontal="center" vertical="center"/>
    </xf>
    <xf numFmtId="1" fontId="0" fillId="0" borderId="0" xfId="0" applyNumberFormat="1" applyFont="1" applyFill="1" applyBorder="1" applyAlignment="1" quotePrefix="1">
      <alignment/>
    </xf>
    <xf numFmtId="1" fontId="0" fillId="0" borderId="0" xfId="0" applyNumberFormat="1" applyFill="1" applyBorder="1" applyAlignment="1">
      <alignment/>
    </xf>
    <xf numFmtId="173" fontId="26" fillId="0" borderId="0" xfId="42" applyNumberFormat="1" applyFont="1" applyFill="1" applyBorder="1" applyAlignment="1" quotePrefix="1">
      <alignment/>
    </xf>
    <xf numFmtId="173" fontId="26" fillId="0" borderId="0" xfId="0" applyNumberFormat="1" applyFont="1" applyFill="1" applyBorder="1" applyAlignment="1" quotePrefix="1">
      <alignment/>
    </xf>
    <xf numFmtId="166" fontId="0" fillId="0" borderId="0" xfId="0" applyNumberFormat="1" applyFill="1" applyBorder="1" applyAlignment="1">
      <alignment/>
    </xf>
    <xf numFmtId="3" fontId="0" fillId="0" borderId="0" xfId="0" applyNumberFormat="1" applyFont="1" applyFill="1" applyBorder="1" applyAlignment="1" quotePrefix="1">
      <alignment/>
    </xf>
    <xf numFmtId="0" fontId="52" fillId="0" borderId="0" xfId="0" applyFont="1" applyAlignment="1">
      <alignment/>
    </xf>
    <xf numFmtId="0" fontId="44" fillId="0" borderId="0" xfId="0" applyFont="1" applyAlignment="1">
      <alignment horizontal="center"/>
    </xf>
    <xf numFmtId="0" fontId="0" fillId="0" borderId="0" xfId="0" applyAlignment="1">
      <alignment/>
    </xf>
    <xf numFmtId="0" fontId="41" fillId="0" borderId="0" xfId="0" applyFont="1" applyAlignment="1">
      <alignment horizontal="center" wrapText="1"/>
    </xf>
    <xf numFmtId="0" fontId="43" fillId="0" borderId="0" xfId="0" applyFont="1" applyAlignment="1">
      <alignment horizontal="center"/>
    </xf>
    <xf numFmtId="49" fontId="50" fillId="0" borderId="0" xfId="0" applyNumberFormat="1" applyFont="1" applyAlignment="1">
      <alignment horizontal="center" vertical="center"/>
    </xf>
    <xf numFmtId="49" fontId="51" fillId="0" borderId="0" xfId="0" applyNumberFormat="1" applyFont="1" applyAlignment="1">
      <alignment horizontal="center" vertical="center"/>
    </xf>
    <xf numFmtId="0" fontId="40" fillId="0" borderId="0" xfId="0" applyFont="1" applyAlignment="1">
      <alignment horizontal="center"/>
    </xf>
    <xf numFmtId="0" fontId="26" fillId="0" borderId="0" xfId="0" applyFont="1" applyAlignment="1">
      <alignment horizontal="center" vertical="center"/>
    </xf>
    <xf numFmtId="0" fontId="49" fillId="0" borderId="0" xfId="0" applyFont="1" applyFill="1" applyAlignment="1">
      <alignment horizontal="center"/>
    </xf>
    <xf numFmtId="0" fontId="22" fillId="28" borderId="0" xfId="0" applyFont="1" applyFill="1" applyBorder="1" applyAlignment="1">
      <alignment horizontal="center" vertical="center" wrapText="1"/>
    </xf>
    <xf numFmtId="0" fontId="22" fillId="28" borderId="0" xfId="0" applyFont="1" applyFill="1" applyAlignment="1">
      <alignment horizontal="center" vertical="center"/>
    </xf>
    <xf numFmtId="0" fontId="26" fillId="7" borderId="0" xfId="0" applyFont="1" applyFill="1" applyAlignment="1">
      <alignment horizontal="left" wrapText="1"/>
    </xf>
    <xf numFmtId="0" fontId="31" fillId="0" borderId="0" xfId="0" applyFont="1" applyAlignment="1">
      <alignment horizontal="center" vertical="center" wrapText="1"/>
    </xf>
    <xf numFmtId="0" fontId="23" fillId="0" borderId="0" xfId="0" applyFont="1" applyFill="1" applyAlignment="1">
      <alignment horizontal="center" vertical="center"/>
    </xf>
    <xf numFmtId="0" fontId="0" fillId="0" borderId="0" xfId="0" applyFont="1" applyFill="1" applyAlignment="1">
      <alignment horizontal="center" vertical="center"/>
    </xf>
    <xf numFmtId="0" fontId="24" fillId="0" borderId="0" xfId="0" applyFont="1" applyAlignment="1">
      <alignment horizontal="center"/>
    </xf>
    <xf numFmtId="0" fontId="21" fillId="29" borderId="0" xfId="0" applyFont="1" applyFill="1" applyBorder="1" applyAlignment="1">
      <alignment horizontal="center" vertical="center" wrapText="1"/>
    </xf>
    <xf numFmtId="0" fontId="21" fillId="29" borderId="0" xfId="0" applyFont="1" applyFill="1" applyAlignment="1">
      <alignment horizontal="center" vertical="center"/>
    </xf>
    <xf numFmtId="0" fontId="22" fillId="7" borderId="0" xfId="0" applyFont="1" applyFill="1" applyAlignment="1">
      <alignment horizontal="center" vertical="center"/>
    </xf>
    <xf numFmtId="0" fontId="26" fillId="0" borderId="0" xfId="0" applyFont="1" applyBorder="1" applyAlignment="1">
      <alignment horizontal="center" vertical="center"/>
    </xf>
    <xf numFmtId="0" fontId="22" fillId="27" borderId="0" xfId="0" applyFont="1" applyFill="1" applyAlignment="1">
      <alignment horizontal="center" vertical="center"/>
    </xf>
    <xf numFmtId="0" fontId="0" fillId="0" borderId="0" xfId="0" applyAlignment="1">
      <alignment horizontal="justify" vertical="top"/>
    </xf>
    <xf numFmtId="1" fontId="22" fillId="30" borderId="0" xfId="0" applyNumberFormat="1" applyFont="1" applyFill="1" applyAlignment="1">
      <alignment horizontal="center" vertical="center"/>
    </xf>
    <xf numFmtId="1" fontId="26" fillId="0" borderId="0" xfId="0" applyNumberFormat="1" applyFont="1" applyBorder="1" applyAlignment="1">
      <alignment horizontal="center" vertical="center"/>
    </xf>
    <xf numFmtId="0" fontId="0" fillId="0" borderId="0" xfId="0" applyAlignment="1">
      <alignment horizontal="justify" vertical="top" wrapText="1"/>
    </xf>
    <xf numFmtId="0" fontId="22" fillId="5" borderId="0" xfId="0" applyFont="1" applyFill="1" applyAlignment="1">
      <alignment horizontal="center" vertical="center"/>
    </xf>
    <xf numFmtId="0" fontId="0" fillId="0" borderId="0" xfId="0" applyFont="1" applyAlignment="1">
      <alignment horizontal="left" vertical="top" wrapText="1"/>
    </xf>
    <xf numFmtId="0" fontId="26" fillId="0" borderId="0" xfId="0" applyFont="1" applyAlignment="1">
      <alignment horizontal="center"/>
    </xf>
    <xf numFmtId="0" fontId="0" fillId="0" borderId="0" xfId="0" applyFont="1" applyAlignment="1">
      <alignment horizontal="left" vertical="center" wrapText="1"/>
    </xf>
    <xf numFmtId="0" fontId="32" fillId="14" borderId="0" xfId="0" applyFont="1" applyFill="1" applyAlignment="1">
      <alignment horizontal="center" vertical="center"/>
    </xf>
    <xf numFmtId="0" fontId="27" fillId="0" borderId="0" xfId="0" applyFont="1" applyAlignment="1">
      <alignment horizontal="center"/>
    </xf>
    <xf numFmtId="0" fontId="26" fillId="0" borderId="0" xfId="0" applyFont="1" applyBorder="1" applyAlignment="1">
      <alignment horizontal="center" wrapText="1"/>
    </xf>
    <xf numFmtId="0" fontId="33"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32" fillId="22" borderId="0" xfId="0" applyFont="1"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wrapText="1"/>
    </xf>
    <xf numFmtId="0" fontId="32" fillId="30" borderId="0"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07CDR05172007-final" xfId="54"/>
    <cellStyle name="Input" xfId="55"/>
    <cellStyle name="Linked Cell" xfId="56"/>
    <cellStyle name="Neutral" xfId="57"/>
    <cellStyle name="Normal_Sheet1" xfId="58"/>
    <cellStyle name="Note" xfId="59"/>
    <cellStyle name="Output" xfId="60"/>
    <cellStyle name="Percent" xfId="61"/>
    <cellStyle name="Title" xfId="62"/>
    <cellStyle name="Total" xfId="63"/>
    <cellStyle name="Warning Text" xfId="64"/>
  </cellStyles>
  <dxfs count="12">
    <dxf>
      <font>
        <color indexed="10"/>
      </font>
    </dxf>
    <dxf>
      <font>
        <color indexed="10"/>
      </font>
    </dxf>
    <dxf>
      <font>
        <color indexed="10"/>
      </font>
    </dxf>
    <dxf>
      <font>
        <color indexed="12"/>
      </font>
    </dxf>
    <dxf>
      <font>
        <color indexed="12"/>
      </font>
    </dxf>
    <dxf>
      <font>
        <color indexed="10"/>
      </font>
    </dxf>
    <dxf>
      <fill>
        <patternFill>
          <bgColor indexed="14"/>
        </patternFill>
      </fill>
    </dxf>
    <dxf>
      <font>
        <color indexed="10"/>
      </font>
    </dxf>
    <dxf>
      <font>
        <color indexed="12"/>
      </font>
    </dxf>
    <dxf>
      <font>
        <color indexed="12"/>
      </font>
    </dxf>
    <dxf>
      <font>
        <color indexed="10"/>
      </font>
    </dxf>
    <dxf>
      <fill>
        <patternFill>
          <bgColor indexed="1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solidFill>
                  <a:srgbClr val="000000"/>
                </a:solidFill>
                <a:latin typeface="Arial"/>
                <a:ea typeface="Arial"/>
                <a:cs typeface="Arial"/>
              </a:rPr>
              <a:t>Summer Loads and Resources</a:t>
            </a:r>
          </a:p>
        </c:rich>
      </c:tx>
      <c:layout>
        <c:manualLayout>
          <c:xMode val="factor"/>
          <c:yMode val="factor"/>
          <c:x val="0.00725"/>
          <c:y val="0"/>
        </c:manualLayout>
      </c:layout>
      <c:spPr>
        <a:noFill/>
        <a:ln>
          <a:noFill/>
        </a:ln>
      </c:spPr>
    </c:title>
    <c:plotArea>
      <c:layout>
        <c:manualLayout>
          <c:xMode val="edge"/>
          <c:yMode val="edge"/>
          <c:x val="0.0015"/>
          <c:y val="0.079"/>
          <c:w val="0.997"/>
          <c:h val="0.89475"/>
        </c:manualLayout>
      </c:layout>
      <c:lineChart>
        <c:grouping val="standard"/>
        <c:varyColors val="0"/>
        <c:ser>
          <c:idx val="0"/>
          <c:order val="0"/>
          <c:tx>
            <c:v>Firm Load Forecast</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numRef>
              <c:f>SummerSummary!$D$5:$I$5</c:f>
              <c:numCache/>
            </c:numRef>
          </c:cat>
          <c:val>
            <c:numRef>
              <c:f>SummerSummary!$D$11:$I$11</c:f>
              <c:numCache/>
            </c:numRef>
          </c:val>
          <c:smooth val="0"/>
        </c:ser>
        <c:ser>
          <c:idx val="1"/>
          <c:order val="1"/>
          <c:tx>
            <c:v>Resources</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FF"/>
              </a:solidFill>
              <a:ln>
                <a:solidFill>
                  <a:srgbClr val="FF00FF"/>
                </a:solidFill>
              </a:ln>
            </c:spPr>
          </c:marker>
          <c:cat>
            <c:numRef>
              <c:f>SummerSummary!$D$5:$I$5</c:f>
              <c:numCache/>
            </c:numRef>
          </c:cat>
          <c:val>
            <c:numRef>
              <c:f>SummerSummary!$D$29:$I$29</c:f>
              <c:numCache/>
            </c:numRef>
          </c:val>
          <c:smooth val="0"/>
        </c:ser>
        <c:marker val="1"/>
        <c:axId val="62586083"/>
        <c:axId val="26403836"/>
      </c:lineChart>
      <c:catAx>
        <c:axId val="62586083"/>
        <c:scaling>
          <c:orientation val="minMax"/>
        </c:scaling>
        <c:axPos val="b"/>
        <c:delete val="0"/>
        <c:numFmt formatCode="General" sourceLinked="1"/>
        <c:majorTickMark val="in"/>
        <c:minorTickMark val="none"/>
        <c:tickLblPos val="nextTo"/>
        <c:spPr>
          <a:ln w="25400">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6403836"/>
        <c:crosses val="autoZero"/>
        <c:auto val="1"/>
        <c:lblOffset val="100"/>
        <c:tickLblSkip val="1"/>
        <c:noMultiLvlLbl val="0"/>
      </c:catAx>
      <c:valAx>
        <c:axId val="26403836"/>
        <c:scaling>
          <c:orientation val="minMax"/>
          <c:min val="50000"/>
        </c:scaling>
        <c:axPos val="l"/>
        <c:title>
          <c:tx>
            <c:rich>
              <a:bodyPr vert="horz" rot="0" anchor="ctr"/>
              <a:lstStyle/>
              <a:p>
                <a:pPr algn="ctr">
                  <a:defRPr/>
                </a:pPr>
                <a:r>
                  <a:rPr lang="en-US" cap="none" sz="800" b="1" i="0" u="none" baseline="0">
                    <a:solidFill>
                      <a:srgbClr val="000000"/>
                    </a:solidFill>
                    <a:latin typeface="Arial"/>
                    <a:ea typeface="Arial"/>
                    <a:cs typeface="Arial"/>
                  </a:rPr>
                  <a:t>MW</a:t>
                </a:r>
              </a:p>
            </c:rich>
          </c:tx>
          <c:layout>
            <c:manualLayout>
              <c:xMode val="factor"/>
              <c:yMode val="factor"/>
              <c:x val="0.015"/>
              <c:y val="0.1435"/>
            </c:manualLayout>
          </c:layout>
          <c:overlay val="0"/>
          <c:spPr>
            <a:noFill/>
            <a:ln>
              <a:noFill/>
            </a:ln>
          </c:spPr>
        </c:title>
        <c:majorGridlines>
          <c:spPr>
            <a:ln w="3175">
              <a:solidFill>
                <a:srgbClr val="000000"/>
              </a:solidFill>
              <a:prstDash val="sysDot"/>
            </a:ln>
          </c:spPr>
        </c:majorGridlines>
        <c:delete val="0"/>
        <c:numFmt formatCode="General" sourceLinked="1"/>
        <c:majorTickMark val="none"/>
        <c:minorTickMark val="none"/>
        <c:tickLblPos val="nextTo"/>
        <c:spPr>
          <a:ln w="25400">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2586083"/>
        <c:crossesAt val="1"/>
        <c:crossBetween val="midCat"/>
        <c:dispUnits/>
      </c:valAx>
      <c:spPr>
        <a:noFill/>
        <a:ln>
          <a:noFill/>
        </a:ln>
      </c:spPr>
    </c:plotArea>
    <c:legend>
      <c:legendPos val="r"/>
      <c:layout>
        <c:manualLayout>
          <c:xMode val="edge"/>
          <c:yMode val="edge"/>
          <c:x val="0.21625"/>
          <c:y val="0.9705"/>
          <c:w val="0.669"/>
          <c:h val="0.0295"/>
        </c:manualLayout>
      </c:layout>
      <c:overlay val="0"/>
      <c:spPr>
        <a:solidFill>
          <a:srgbClr val="FFFFFF"/>
        </a:solidFill>
        <a:ln w="3175">
          <a:noFill/>
        </a:ln>
      </c:spPr>
      <c:txPr>
        <a:bodyPr vert="horz" rot="0"/>
        <a:lstStyle/>
        <a:p>
          <a:pPr>
            <a:defRPr lang="en-US" cap="none" sz="87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solidFill>
                  <a:srgbClr val="000000"/>
                </a:solidFill>
                <a:latin typeface="Arial"/>
                <a:ea typeface="Arial"/>
                <a:cs typeface="Arial"/>
              </a:rPr>
              <a:t>Winter Loads and Resources</a:t>
            </a:r>
          </a:p>
        </c:rich>
      </c:tx>
      <c:layout>
        <c:manualLayout>
          <c:xMode val="factor"/>
          <c:yMode val="factor"/>
          <c:x val="-0.00575"/>
          <c:y val="0"/>
        </c:manualLayout>
      </c:layout>
      <c:spPr>
        <a:noFill/>
        <a:ln>
          <a:noFill/>
        </a:ln>
      </c:spPr>
    </c:title>
    <c:plotArea>
      <c:layout>
        <c:manualLayout>
          <c:xMode val="edge"/>
          <c:yMode val="edge"/>
          <c:x val="0.003"/>
          <c:y val="0.09875"/>
          <c:w val="0.997"/>
          <c:h val="0.857"/>
        </c:manualLayout>
      </c:layout>
      <c:lineChart>
        <c:grouping val="standard"/>
        <c:varyColors val="0"/>
        <c:ser>
          <c:idx val="0"/>
          <c:order val="0"/>
          <c:tx>
            <c:v>Firm Load Forecast</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WinterSummary!$D$5:$I$5</c:f>
              <c:strCache/>
            </c:strRef>
          </c:cat>
          <c:val>
            <c:numRef>
              <c:f>WinterSummary!$D$11:$I$11</c:f>
              <c:numCache/>
            </c:numRef>
          </c:val>
          <c:smooth val="0"/>
        </c:ser>
        <c:ser>
          <c:idx val="1"/>
          <c:order val="1"/>
          <c:tx>
            <c:v>Resources</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FF"/>
              </a:solidFill>
              <a:ln>
                <a:solidFill>
                  <a:srgbClr val="FF00FF"/>
                </a:solidFill>
              </a:ln>
            </c:spPr>
          </c:marker>
          <c:cat>
            <c:strRef>
              <c:f>WinterSummary!$D$5:$I$5</c:f>
              <c:strCache/>
            </c:strRef>
          </c:cat>
          <c:val>
            <c:numRef>
              <c:f>WinterSummary!$D$29:$I$29</c:f>
              <c:numCache/>
            </c:numRef>
          </c:val>
          <c:smooth val="0"/>
        </c:ser>
        <c:marker val="1"/>
        <c:axId val="36307933"/>
        <c:axId val="58335942"/>
      </c:lineChart>
      <c:catAx>
        <c:axId val="36307933"/>
        <c:scaling>
          <c:orientation val="minMax"/>
        </c:scaling>
        <c:axPos val="b"/>
        <c:delete val="0"/>
        <c:numFmt formatCode="General" sourceLinked="1"/>
        <c:majorTickMark val="in"/>
        <c:minorTickMark val="none"/>
        <c:tickLblPos val="nextTo"/>
        <c:spPr>
          <a:ln w="25400">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8335942"/>
        <c:crosses val="autoZero"/>
        <c:auto val="1"/>
        <c:lblOffset val="100"/>
        <c:tickLblSkip val="1"/>
        <c:noMultiLvlLbl val="0"/>
      </c:catAx>
      <c:valAx>
        <c:axId val="58335942"/>
        <c:scaling>
          <c:orientation val="minMax"/>
          <c:min val="40000"/>
        </c:scaling>
        <c:axPos val="l"/>
        <c:title>
          <c:tx>
            <c:rich>
              <a:bodyPr vert="horz" rot="0" anchor="ctr"/>
              <a:lstStyle/>
              <a:p>
                <a:pPr algn="ctr">
                  <a:defRPr/>
                </a:pPr>
                <a:r>
                  <a:rPr lang="en-US" cap="none" sz="800" b="1" i="0" u="none" baseline="0">
                    <a:solidFill>
                      <a:srgbClr val="000000"/>
                    </a:solidFill>
                    <a:latin typeface="Arial"/>
                    <a:ea typeface="Arial"/>
                    <a:cs typeface="Arial"/>
                  </a:rPr>
                  <a:t>MW</a:t>
                </a:r>
              </a:p>
            </c:rich>
          </c:tx>
          <c:layout>
            <c:manualLayout>
              <c:xMode val="factor"/>
              <c:yMode val="factor"/>
              <c:x val="0.015"/>
              <c:y val="0.14375"/>
            </c:manualLayout>
          </c:layout>
          <c:overlay val="0"/>
          <c:spPr>
            <a:noFill/>
            <a:ln>
              <a:noFill/>
            </a:ln>
          </c:spPr>
        </c:title>
        <c:majorGridlines>
          <c:spPr>
            <a:ln w="3175">
              <a:solidFill>
                <a:srgbClr val="000000"/>
              </a:solidFill>
              <a:prstDash val="sysDot"/>
            </a:ln>
          </c:spPr>
        </c:majorGridlines>
        <c:delete val="0"/>
        <c:numFmt formatCode="General" sourceLinked="1"/>
        <c:majorTickMark val="none"/>
        <c:minorTickMark val="none"/>
        <c:tickLblPos val="nextTo"/>
        <c:spPr>
          <a:ln w="25400">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6307933"/>
        <c:crossesAt val="1"/>
        <c:crossBetween val="midCat"/>
        <c:dispUnits/>
      </c:valAx>
      <c:spPr>
        <a:noFill/>
        <a:ln>
          <a:noFill/>
        </a:ln>
      </c:spPr>
    </c:plotArea>
    <c:legend>
      <c:legendPos val="b"/>
      <c:layout>
        <c:manualLayout>
          <c:xMode val="edge"/>
          <c:yMode val="edge"/>
          <c:x val="0.21725"/>
          <c:y val="0.9675"/>
          <c:w val="0.66725"/>
          <c:h val="0.0325"/>
        </c:manualLayout>
      </c:layout>
      <c:overlay val="0"/>
      <c:spPr>
        <a:solidFill>
          <a:srgbClr val="FFFFFF"/>
        </a:solidFill>
        <a:ln w="3175">
          <a:noFill/>
        </a:ln>
      </c:spPr>
      <c:txPr>
        <a:bodyPr vert="horz" rot="0"/>
        <a:lstStyle/>
        <a:p>
          <a:pPr>
            <a:defRPr lang="en-US" cap="none" sz="87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ERCOT GENERATION CAPACITY AND DEMAND PROJECTIONS</a:t>
            </a:r>
          </a:p>
        </c:rich>
      </c:tx>
      <c:layout>
        <c:manualLayout>
          <c:xMode val="factor"/>
          <c:yMode val="factor"/>
          <c:x val="0.02"/>
          <c:y val="0.00825"/>
        </c:manualLayout>
      </c:layout>
      <c:spPr>
        <a:noFill/>
        <a:ln>
          <a:noFill/>
        </a:ln>
      </c:spPr>
    </c:title>
    <c:plotArea>
      <c:layout>
        <c:manualLayout>
          <c:xMode val="edge"/>
          <c:yMode val="edge"/>
          <c:x val="0.0085"/>
          <c:y val="0.092"/>
          <c:w val="0.9905"/>
          <c:h val="0.891"/>
        </c:manualLayout>
      </c:layout>
      <c:lineChart>
        <c:grouping val="standard"/>
        <c:varyColors val="0"/>
        <c:ser>
          <c:idx val="5"/>
          <c:order val="0"/>
          <c:tx>
            <c:v>Total Requirement (Peak + 12.5%  Reserve Margin)</c:v>
          </c:tx>
          <c:spPr>
            <a:ln w="381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1000" b="1"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dLbls>
          <c:cat>
            <c:numRef>
              <c:f>'[2]Graph'!$A$9:$A$12</c:f>
              <c:numCache>
                <c:ptCount val="4"/>
                <c:pt idx="0">
                  <c:v>2014</c:v>
                </c:pt>
                <c:pt idx="1">
                  <c:v>2019</c:v>
                </c:pt>
                <c:pt idx="2">
                  <c:v>2024</c:v>
                </c:pt>
                <c:pt idx="3">
                  <c:v>2029</c:v>
                </c:pt>
              </c:numCache>
            </c:numRef>
          </c:cat>
          <c:val>
            <c:numRef>
              <c:f>'[2]Graph'!$L$9:$L$12</c:f>
              <c:numCache>
                <c:ptCount val="4"/>
                <c:pt idx="0">
                  <c:v>79691.625</c:v>
                </c:pt>
                <c:pt idx="1">
                  <c:v>87091.25624999999</c:v>
                </c:pt>
                <c:pt idx="2">
                  <c:v>93125.2725</c:v>
                </c:pt>
                <c:pt idx="3">
                  <c:v>100348.65377934187</c:v>
                </c:pt>
              </c:numCache>
            </c:numRef>
          </c:val>
          <c:smooth val="0"/>
        </c:ser>
        <c:ser>
          <c:idx val="4"/>
          <c:order val="1"/>
          <c:tx>
            <c:v>Peak demand </c:v>
          </c:tx>
          <c:spPr>
            <a:ln w="381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1000" b="1" i="0" u="none" baseline="0">
                    <a:solidFill>
                      <a:srgbClr val="000000"/>
                    </a:solidFill>
                    <a:latin typeface="Arial"/>
                    <a:ea typeface="Arial"/>
                    <a:cs typeface="Arial"/>
                  </a:defRPr>
                </a:pPr>
              </a:p>
            </c:txPr>
            <c:dLblPos val="b"/>
            <c:showLegendKey val="0"/>
            <c:showVal val="1"/>
            <c:showBubbleSize val="0"/>
            <c:showCatName val="0"/>
            <c:showSerName val="0"/>
            <c:showLeaderLines val="1"/>
            <c:showPercent val="0"/>
          </c:dLbls>
          <c:cat>
            <c:numRef>
              <c:f>'[2]Graph'!$A$9:$A$12</c:f>
              <c:numCache>
                <c:ptCount val="4"/>
                <c:pt idx="0">
                  <c:v>2014</c:v>
                </c:pt>
                <c:pt idx="1">
                  <c:v>2019</c:v>
                </c:pt>
                <c:pt idx="2">
                  <c:v>2024</c:v>
                </c:pt>
                <c:pt idx="3">
                  <c:v>2029</c:v>
                </c:pt>
              </c:numCache>
            </c:numRef>
          </c:cat>
          <c:val>
            <c:numRef>
              <c:f>'[2]Graph'!$K$9:$K$12</c:f>
              <c:numCache>
                <c:ptCount val="4"/>
                <c:pt idx="0">
                  <c:v>70837</c:v>
                </c:pt>
                <c:pt idx="1">
                  <c:v>77414.45</c:v>
                </c:pt>
                <c:pt idx="2">
                  <c:v>82778.02</c:v>
                </c:pt>
                <c:pt idx="3">
                  <c:v>89198.80335941499</c:v>
                </c:pt>
              </c:numCache>
            </c:numRef>
          </c:val>
          <c:smooth val="0"/>
        </c:ser>
        <c:ser>
          <c:idx val="1"/>
          <c:order val="2"/>
          <c:tx>
            <c:v>Capacity less units 50 years old or older</c:v>
          </c:tx>
          <c:spPr>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1000" b="1"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dLbls>
          <c:cat>
            <c:numRef>
              <c:f>'[2]Graph'!$A$9:$A$12</c:f>
              <c:numCache>
                <c:ptCount val="4"/>
                <c:pt idx="0">
                  <c:v>2014</c:v>
                </c:pt>
                <c:pt idx="1">
                  <c:v>2019</c:v>
                </c:pt>
                <c:pt idx="2">
                  <c:v>2024</c:v>
                </c:pt>
                <c:pt idx="3">
                  <c:v>2029</c:v>
                </c:pt>
              </c:numCache>
            </c:numRef>
          </c:cat>
          <c:val>
            <c:numRef>
              <c:f>'[2]Graph'!$E$9:$E$12</c:f>
              <c:numCache>
                <c:ptCount val="4"/>
                <c:pt idx="0">
                  <c:v>68407.14500000009</c:v>
                </c:pt>
                <c:pt idx="1">
                  <c:v>63854.14500000001</c:v>
                </c:pt>
                <c:pt idx="2">
                  <c:v>53849.145000000004</c:v>
                </c:pt>
                <c:pt idx="3">
                  <c:v>44491.14500000002</c:v>
                </c:pt>
              </c:numCache>
            </c:numRef>
          </c:val>
          <c:smooth val="0"/>
        </c:ser>
        <c:ser>
          <c:idx val="2"/>
          <c:order val="3"/>
          <c:tx>
            <c:v>Capacity less units 40 years old or older</c:v>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1000" b="1"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dLbls>
          <c:cat>
            <c:numRef>
              <c:f>'[2]Graph'!$A$9:$A$12</c:f>
              <c:numCache>
                <c:ptCount val="4"/>
                <c:pt idx="0">
                  <c:v>2014</c:v>
                </c:pt>
                <c:pt idx="1">
                  <c:v>2019</c:v>
                </c:pt>
                <c:pt idx="2">
                  <c:v>2024</c:v>
                </c:pt>
                <c:pt idx="3">
                  <c:v>2029</c:v>
                </c:pt>
              </c:numCache>
            </c:numRef>
          </c:cat>
          <c:val>
            <c:numRef>
              <c:f>'[2]Graph'!$G$9:$G$12</c:f>
              <c:numCache>
                <c:ptCount val="4"/>
                <c:pt idx="0">
                  <c:v>54652.14500000009</c:v>
                </c:pt>
                <c:pt idx="1">
                  <c:v>44491.14500000001</c:v>
                </c:pt>
                <c:pt idx="2">
                  <c:v>40386.145000000004</c:v>
                </c:pt>
                <c:pt idx="3">
                  <c:v>32053.34500000002</c:v>
                </c:pt>
              </c:numCache>
            </c:numRef>
          </c:val>
          <c:smooth val="0"/>
        </c:ser>
        <c:ser>
          <c:idx val="3"/>
          <c:order val="4"/>
          <c:tx>
            <c:v>Capacity less units 30 years old or older</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1000" b="1"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dLbls>
          <c:cat>
            <c:numRef>
              <c:f>'[2]Graph'!$A$9:$A$12</c:f>
              <c:numCache>
                <c:ptCount val="4"/>
                <c:pt idx="0">
                  <c:v>2014</c:v>
                </c:pt>
                <c:pt idx="1">
                  <c:v>2019</c:v>
                </c:pt>
                <c:pt idx="2">
                  <c:v>2024</c:v>
                </c:pt>
                <c:pt idx="3">
                  <c:v>2029</c:v>
                </c:pt>
              </c:numCache>
            </c:numRef>
          </c:cat>
          <c:val>
            <c:numRef>
              <c:f>'[2]Graph'!$I$9:$I$12</c:f>
              <c:numCache>
                <c:ptCount val="4"/>
                <c:pt idx="0">
                  <c:v>41189.14500000009</c:v>
                </c:pt>
                <c:pt idx="1">
                  <c:v>32053.345000000012</c:v>
                </c:pt>
                <c:pt idx="2">
                  <c:v>28016.545000000006</c:v>
                </c:pt>
                <c:pt idx="3">
                  <c:v>26407.70000000002</c:v>
                </c:pt>
              </c:numCache>
            </c:numRef>
          </c:val>
          <c:smooth val="0"/>
        </c:ser>
        <c:marker val="1"/>
        <c:axId val="55261431"/>
        <c:axId val="27590832"/>
      </c:lineChart>
      <c:catAx>
        <c:axId val="55261431"/>
        <c:scaling>
          <c:orientation val="minMax"/>
        </c:scaling>
        <c:axPos val="b"/>
        <c:delete val="0"/>
        <c:numFmt formatCode="General" sourceLinked="1"/>
        <c:majorTickMark val="in"/>
        <c:minorTickMark val="none"/>
        <c:tickLblPos val="nextTo"/>
        <c:spPr>
          <a:ln w="25400">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27590832"/>
        <c:crosses val="autoZero"/>
        <c:auto val="1"/>
        <c:lblOffset val="100"/>
        <c:tickLblSkip val="1"/>
        <c:noMultiLvlLbl val="0"/>
      </c:catAx>
      <c:valAx>
        <c:axId val="27590832"/>
        <c:scaling>
          <c:orientation val="minMax"/>
          <c:max val="120000"/>
          <c:min val="20000"/>
        </c:scaling>
        <c:axPos val="l"/>
        <c:title>
          <c:tx>
            <c:rich>
              <a:bodyPr vert="horz" rot="0" anchor="ctr"/>
              <a:lstStyle/>
              <a:p>
                <a:pPr algn="ctr">
                  <a:defRPr/>
                </a:pPr>
                <a:r>
                  <a:rPr lang="en-US" cap="none" sz="1400" b="1" i="0" u="none" baseline="0">
                    <a:solidFill>
                      <a:srgbClr val="000000"/>
                    </a:solidFill>
                    <a:latin typeface="Arial"/>
                    <a:ea typeface="Arial"/>
                    <a:cs typeface="Arial"/>
                  </a:rPr>
                  <a:t>MW</a:t>
                </a:r>
              </a:p>
            </c:rich>
          </c:tx>
          <c:layout>
            <c:manualLayout>
              <c:xMode val="factor"/>
              <c:yMode val="factor"/>
              <c:x val="0.014"/>
              <c:y val="0.141"/>
            </c:manualLayout>
          </c:layout>
          <c:overlay val="0"/>
          <c:spPr>
            <a:noFill/>
            <a:ln>
              <a:noFill/>
            </a:ln>
          </c:spPr>
        </c:title>
        <c:majorGridlines>
          <c:spPr>
            <a:ln w="3175">
              <a:solidFill>
                <a:srgbClr val="000000"/>
              </a:solidFill>
              <a:prstDash val="sysDot"/>
            </a:ln>
          </c:spPr>
        </c:majorGridlines>
        <c:delete val="0"/>
        <c:numFmt formatCode="#,##0" sourceLinked="0"/>
        <c:majorTickMark val="none"/>
        <c:minorTickMark val="none"/>
        <c:tickLblPos val="nextTo"/>
        <c:spPr>
          <a:ln w="25400">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55261431"/>
        <c:crossesAt val="1"/>
        <c:crossBetween val="between"/>
        <c:dispUnits/>
      </c:valAx>
      <c:spPr>
        <a:solidFill>
          <a:srgbClr val="FFFFFF"/>
        </a:solidFill>
        <a:ln w="3175">
          <a:noFill/>
        </a:ln>
      </c:spPr>
    </c:plotArea>
    <c:legend>
      <c:legendPos val="r"/>
      <c:legendEntry>
        <c:idx val="0"/>
        <c:txPr>
          <a:bodyPr vert="horz" rot="0"/>
          <a:lstStyle/>
          <a:p>
            <a:pPr>
              <a:defRPr lang="en-US" cap="none" sz="920" b="1" i="0" u="none" baseline="0">
                <a:solidFill>
                  <a:srgbClr val="000000"/>
                </a:solidFill>
                <a:latin typeface="Arial"/>
                <a:ea typeface="Arial"/>
                <a:cs typeface="Arial"/>
              </a:defRPr>
            </a:pPr>
          </a:p>
        </c:txPr>
      </c:legendEntry>
      <c:legendEntry>
        <c:idx val="1"/>
        <c:txPr>
          <a:bodyPr vert="horz" rot="0"/>
          <a:lstStyle/>
          <a:p>
            <a:pPr>
              <a:defRPr lang="en-US" cap="none" sz="920" b="1" i="0" u="none" baseline="0">
                <a:solidFill>
                  <a:srgbClr val="000000"/>
                </a:solidFill>
                <a:latin typeface="Arial"/>
                <a:ea typeface="Arial"/>
                <a:cs typeface="Arial"/>
              </a:defRPr>
            </a:pPr>
          </a:p>
        </c:txPr>
      </c:legendEntry>
      <c:legendEntry>
        <c:idx val="2"/>
        <c:txPr>
          <a:bodyPr vert="horz" rot="0"/>
          <a:lstStyle/>
          <a:p>
            <a:pPr>
              <a:defRPr lang="en-US" cap="none" sz="920" b="1" i="0" u="none" baseline="0">
                <a:solidFill>
                  <a:srgbClr val="000000"/>
                </a:solidFill>
                <a:latin typeface="Arial"/>
                <a:ea typeface="Arial"/>
                <a:cs typeface="Arial"/>
              </a:defRPr>
            </a:pPr>
          </a:p>
        </c:txPr>
      </c:legendEntry>
      <c:legendEntry>
        <c:idx val="3"/>
        <c:txPr>
          <a:bodyPr vert="horz" rot="0"/>
          <a:lstStyle/>
          <a:p>
            <a:pPr>
              <a:defRPr lang="en-US" cap="none" sz="920" b="1" i="0" u="none" baseline="0">
                <a:solidFill>
                  <a:srgbClr val="000000"/>
                </a:solidFill>
                <a:latin typeface="Arial"/>
                <a:ea typeface="Arial"/>
                <a:cs typeface="Arial"/>
              </a:defRPr>
            </a:pPr>
          </a:p>
        </c:txPr>
      </c:legendEntry>
      <c:legendEntry>
        <c:idx val="4"/>
        <c:txPr>
          <a:bodyPr vert="horz" rot="0"/>
          <a:lstStyle/>
          <a:p>
            <a:pPr>
              <a:defRPr lang="en-US" cap="none" sz="920" b="1" i="0" u="none" baseline="0">
                <a:solidFill>
                  <a:srgbClr val="000000"/>
                </a:solidFill>
                <a:latin typeface="Arial"/>
                <a:ea typeface="Arial"/>
                <a:cs typeface="Arial"/>
              </a:defRPr>
            </a:pPr>
          </a:p>
        </c:txPr>
      </c:legendEntry>
      <c:layout>
        <c:manualLayout>
          <c:xMode val="edge"/>
          <c:yMode val="edge"/>
          <c:x val="0.11525"/>
          <c:y val="0.12375"/>
          <c:w val="0.43025"/>
          <c:h val="0.1515"/>
        </c:manualLayout>
      </c:layout>
      <c:overlay val="0"/>
      <c:spPr>
        <a:solidFill>
          <a:srgbClr val="FFFFFF"/>
        </a:solidFill>
        <a:ln w="3175">
          <a:solidFill>
            <a:srgbClr val="000000"/>
          </a:solidFill>
        </a:ln>
      </c:spPr>
      <c:txPr>
        <a:bodyPr vert="horz" rot="0"/>
        <a:lstStyle/>
        <a:p>
          <a:pPr>
            <a:defRPr lang="en-US" cap="none" sz="147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55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POSSIBLE ERCOT GENERATION CAPACITY NEEDED</a:t>
            </a:r>
          </a:p>
        </c:rich>
      </c:tx>
      <c:layout>
        <c:manualLayout>
          <c:xMode val="factor"/>
          <c:yMode val="factor"/>
          <c:x val="0.01"/>
          <c:y val="-0.0195"/>
        </c:manualLayout>
      </c:layout>
      <c:spPr>
        <a:noFill/>
        <a:ln>
          <a:noFill/>
        </a:ln>
      </c:spPr>
    </c:title>
    <c:plotArea>
      <c:layout>
        <c:manualLayout>
          <c:xMode val="edge"/>
          <c:yMode val="edge"/>
          <c:x val="0.01025"/>
          <c:y val="0.05675"/>
          <c:w val="0.98975"/>
          <c:h val="0.94325"/>
        </c:manualLayout>
      </c:layout>
      <c:lineChart>
        <c:grouping val="standard"/>
        <c:varyColors val="0"/>
        <c:ser>
          <c:idx val="0"/>
          <c:order val="0"/>
          <c:tx>
            <c:v>Capacity needed less units 30 years old or older</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100"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00"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11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cat>
            <c:numRef>
              <c:f>'[2]Graph'!$A$19:$A$22</c:f>
              <c:numCache>
                <c:ptCount val="4"/>
                <c:pt idx="0">
                  <c:v>2014</c:v>
                </c:pt>
                <c:pt idx="1">
                  <c:v>2019</c:v>
                </c:pt>
                <c:pt idx="2">
                  <c:v>2024</c:v>
                </c:pt>
                <c:pt idx="3">
                  <c:v>2029</c:v>
                </c:pt>
              </c:numCache>
            </c:numRef>
          </c:cat>
          <c:val>
            <c:numRef>
              <c:f>'[2]Graph'!$E$19:$E$22</c:f>
              <c:numCache>
                <c:ptCount val="4"/>
                <c:pt idx="0">
                  <c:v>38502.47999999991</c:v>
                </c:pt>
                <c:pt idx="1">
                  <c:v>55037.911249999976</c:v>
                </c:pt>
                <c:pt idx="2">
                  <c:v>65108.7275</c:v>
                </c:pt>
                <c:pt idx="3">
                  <c:v>73940.95377934186</c:v>
                </c:pt>
              </c:numCache>
            </c:numRef>
          </c:val>
          <c:smooth val="0"/>
        </c:ser>
        <c:ser>
          <c:idx val="1"/>
          <c:order val="1"/>
          <c:tx>
            <c:v>Capacity needed less units 40 years old or older</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100"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00"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11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cat>
            <c:numRef>
              <c:f>'[2]Graph'!$A$19:$A$22</c:f>
              <c:numCache>
                <c:ptCount val="4"/>
                <c:pt idx="0">
                  <c:v>2014</c:v>
                </c:pt>
                <c:pt idx="1">
                  <c:v>2019</c:v>
                </c:pt>
                <c:pt idx="2">
                  <c:v>2024</c:v>
                </c:pt>
                <c:pt idx="3">
                  <c:v>2029</c:v>
                </c:pt>
              </c:numCache>
            </c:numRef>
          </c:cat>
          <c:val>
            <c:numRef>
              <c:f>'[2]Graph'!$D$19:$D$22</c:f>
              <c:numCache>
                <c:ptCount val="4"/>
                <c:pt idx="0">
                  <c:v>25039.47999999991</c:v>
                </c:pt>
                <c:pt idx="1">
                  <c:v>42600.11124999998</c:v>
                </c:pt>
                <c:pt idx="2">
                  <c:v>52739.1275</c:v>
                </c:pt>
                <c:pt idx="3">
                  <c:v>68295.30877934185</c:v>
                </c:pt>
              </c:numCache>
            </c:numRef>
          </c:val>
          <c:smooth val="0"/>
        </c:ser>
        <c:ser>
          <c:idx val="2"/>
          <c:order val="2"/>
          <c:tx>
            <c:v>Capacity needed less units 50 years old or older</c:v>
          </c:tx>
          <c:spPr>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100"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00"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11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cat>
            <c:numRef>
              <c:f>'[2]Graph'!$A$19:$A$22</c:f>
              <c:numCache>
                <c:ptCount val="4"/>
                <c:pt idx="0">
                  <c:v>2014</c:v>
                </c:pt>
                <c:pt idx="1">
                  <c:v>2019</c:v>
                </c:pt>
                <c:pt idx="2">
                  <c:v>2024</c:v>
                </c:pt>
                <c:pt idx="3">
                  <c:v>2029</c:v>
                </c:pt>
              </c:numCache>
            </c:numRef>
          </c:cat>
          <c:val>
            <c:numRef>
              <c:f>'[2]Graph'!$C$19:$C$22</c:f>
              <c:numCache>
                <c:ptCount val="4"/>
                <c:pt idx="0">
                  <c:v>11284.479999999909</c:v>
                </c:pt>
                <c:pt idx="1">
                  <c:v>23237.11124999998</c:v>
                </c:pt>
                <c:pt idx="2">
                  <c:v>39276.1275</c:v>
                </c:pt>
                <c:pt idx="3">
                  <c:v>55857.50877934185</c:v>
                </c:pt>
              </c:numCache>
            </c:numRef>
          </c:val>
          <c:smooth val="0"/>
        </c:ser>
        <c:marker val="1"/>
        <c:axId val="46990897"/>
        <c:axId val="20264890"/>
      </c:lineChart>
      <c:catAx>
        <c:axId val="46990897"/>
        <c:scaling>
          <c:orientation val="minMax"/>
        </c:scaling>
        <c:axPos val="b"/>
        <c:delete val="0"/>
        <c:numFmt formatCode="General" sourceLinked="1"/>
        <c:majorTickMark val="in"/>
        <c:minorTickMark val="none"/>
        <c:tickLblPos val="nextTo"/>
        <c:spPr>
          <a:ln w="25400">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20264890"/>
        <c:crosses val="autoZero"/>
        <c:auto val="1"/>
        <c:lblOffset val="100"/>
        <c:tickLblSkip val="1"/>
        <c:noMultiLvlLbl val="0"/>
      </c:catAx>
      <c:valAx>
        <c:axId val="20264890"/>
        <c:scaling>
          <c:orientation val="minMax"/>
        </c:scaling>
        <c:axPos val="l"/>
        <c:title>
          <c:tx>
            <c:rich>
              <a:bodyPr vert="horz" rot="0" anchor="ctr"/>
              <a:lstStyle/>
              <a:p>
                <a:pPr algn="ctr">
                  <a:defRPr/>
                </a:pPr>
                <a:r>
                  <a:rPr lang="en-US" cap="none" sz="1000" b="1" i="0" u="none" baseline="0">
                    <a:solidFill>
                      <a:srgbClr val="000000"/>
                    </a:solidFill>
                    <a:latin typeface="Arial"/>
                    <a:ea typeface="Arial"/>
                    <a:cs typeface="Arial"/>
                  </a:rPr>
                  <a:t>MW</a:t>
                </a:r>
              </a:p>
            </c:rich>
          </c:tx>
          <c:layout>
            <c:manualLayout>
              <c:xMode val="factor"/>
              <c:yMode val="factor"/>
              <c:x val="0.01475"/>
              <c:y val="0.13875"/>
            </c:manualLayout>
          </c:layout>
          <c:overlay val="0"/>
          <c:spPr>
            <a:noFill/>
            <a:ln>
              <a:noFill/>
            </a:ln>
          </c:spPr>
        </c:title>
        <c:majorGridlines>
          <c:spPr>
            <a:ln w="3175">
              <a:solidFill>
                <a:srgbClr val="000000"/>
              </a:solidFill>
              <a:prstDash val="sysDot"/>
            </a:ln>
          </c:spPr>
        </c:majorGridlines>
        <c:delete val="0"/>
        <c:numFmt formatCode="#,##0" sourceLinked="0"/>
        <c:majorTickMark val="none"/>
        <c:minorTickMark val="none"/>
        <c:tickLblPos val="nextTo"/>
        <c:spPr>
          <a:ln w="25400">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46990897"/>
        <c:crossesAt val="1"/>
        <c:crossBetween val="between"/>
        <c:dispUnits/>
      </c:valAx>
      <c:spPr>
        <a:noFill/>
        <a:ln>
          <a:noFill/>
        </a:ln>
      </c:spPr>
    </c:plotArea>
    <c:legend>
      <c:legendPos val="r"/>
      <c:layout>
        <c:manualLayout>
          <c:xMode val="edge"/>
          <c:yMode val="edge"/>
          <c:x val="0.102"/>
          <c:y val="0.096"/>
          <c:w val="0.45575"/>
          <c:h val="0.1255"/>
        </c:manualLayout>
      </c:layout>
      <c:overlay val="0"/>
      <c:spPr>
        <a:solidFill>
          <a:srgbClr val="FFFFFF"/>
        </a:solidFill>
        <a:ln w="3175">
          <a:solidFill>
            <a:srgbClr val="000000"/>
          </a:solidFill>
        </a:ln>
      </c:spPr>
      <c:txPr>
        <a:bodyPr vert="horz" rot="0"/>
        <a:lstStyle/>
        <a:p>
          <a:pPr>
            <a:defRPr lang="en-US" cap="none" sz="92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1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Summer 2007 Fuel Types - Northeast Zone</a:t>
            </a:r>
          </a:p>
        </c:rich>
      </c:tx>
      <c:layout/>
      <c:spPr>
        <a:noFill/>
        <a:ln>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6"/>
              <c:txPr>
                <a:bodyPr vert="horz" rot="0" anchor="ctr"/>
                <a:lstStyle/>
                <a:p>
                  <a:pPr algn="ctr">
                    <a:defRPr lang="en-US" cap="none" sz="125" b="0" i="0" u="none" baseline="0">
                      <a:solidFill>
                        <a:srgbClr val="000000"/>
                      </a:solidFill>
                      <a:latin typeface="Arial"/>
                      <a:ea typeface="Arial"/>
                      <a:cs typeface="Arial"/>
                    </a:defRPr>
                  </a:pPr>
                </a:p>
              </c:txPr>
              <c:numFmt formatCode="General" sourceLinked="1"/>
              <c:dLblPos val="bestFit"/>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SummerFuelTypes!#REF!</c:f>
              <c:strCache>
                <c:ptCount val="1"/>
                <c:pt idx="0">
                  <c:v>1</c:v>
                </c:pt>
              </c:strCache>
            </c:strRef>
          </c:cat>
          <c:val>
            <c:numRef>
              <c:f>SummerFuelTypes!#REF!</c:f>
              <c:numCache>
                <c:ptCount val="1"/>
                <c:pt idx="0">
                  <c:v>1</c:v>
                </c:pt>
              </c:numCache>
            </c:numRef>
          </c:val>
        </c:ser>
      </c:pieChart>
      <c:spPr>
        <a:noFill/>
        <a:ln>
          <a:noFill/>
        </a:ln>
      </c:spPr>
    </c:plotArea>
    <c:legend>
      <c:legendPos val="b"/>
      <c:layout/>
      <c:overlay val="0"/>
      <c:spPr>
        <a:solidFill>
          <a:srgbClr val="FFFFFF"/>
        </a:solidFill>
        <a:ln w="3175">
          <a:noFill/>
        </a:ln>
      </c:spPr>
      <c:txPr>
        <a:bodyPr vert="horz" rot="0"/>
        <a:lstStyle/>
        <a:p>
          <a:pPr>
            <a:defRPr lang="en-US" cap="none" sz="11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Summer 2007 Fuel Types - Northeast Zone</a:t>
            </a:r>
          </a:p>
        </c:rich>
      </c:tx>
      <c:layout/>
      <c:spPr>
        <a:noFill/>
        <a:ln>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6"/>
              <c:txPr>
                <a:bodyPr vert="horz" rot="0" anchor="ctr"/>
                <a:lstStyle/>
                <a:p>
                  <a:pPr algn="ctr">
                    <a:defRPr lang="en-US" cap="none" sz="125" b="0" i="0" u="none" baseline="0">
                      <a:solidFill>
                        <a:srgbClr val="000000"/>
                      </a:solidFill>
                      <a:latin typeface="Arial"/>
                      <a:ea typeface="Arial"/>
                      <a:cs typeface="Arial"/>
                    </a:defRPr>
                  </a:pPr>
                </a:p>
              </c:txPr>
              <c:numFmt formatCode="General" sourceLinked="1"/>
              <c:dLblPos val="bestFit"/>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'[1]SummerFuelTypes'!#REF!</c:f>
              <c:strCache>
                <c:ptCount val="1"/>
                <c:pt idx="0">
                  <c:v>0</c:v>
                </c:pt>
              </c:strCache>
            </c:strRef>
          </c:cat>
          <c:val>
            <c:numRef>
              <c:f>'[1]SummerFuelTypes'!#REF!</c:f>
              <c:numCache>
                <c:ptCount val="1"/>
                <c:pt idx="0">
                  <c:v>0</c:v>
                </c:pt>
              </c:numCache>
            </c:numRef>
          </c:val>
        </c:ser>
      </c:pieChart>
      <c:spPr>
        <a:noFill/>
        <a:ln>
          <a:noFill/>
        </a:ln>
      </c:spPr>
    </c:plotArea>
    <c:legend>
      <c:legendPos val="b"/>
      <c:layout/>
      <c:overlay val="0"/>
      <c:spPr>
        <a:solidFill>
          <a:srgbClr val="FFFFFF"/>
        </a:solidFill>
        <a:ln w="3175">
          <a:noFill/>
        </a:ln>
      </c:spPr>
      <c:txPr>
        <a:bodyPr vert="horz" rot="0"/>
        <a:lstStyle/>
        <a:p>
          <a:pPr>
            <a:defRPr lang="en-US" cap="none" sz="11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Summer 2007 Fuel Types - Northeast Zone</a:t>
            </a:r>
          </a:p>
        </c:rich>
      </c:tx>
      <c:layout/>
      <c:spPr>
        <a:noFill/>
        <a:ln>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6"/>
              <c:txPr>
                <a:bodyPr vert="horz" rot="0" anchor="ctr"/>
                <a:lstStyle/>
                <a:p>
                  <a:pPr algn="ctr">
                    <a:defRPr lang="en-US" cap="none" sz="125" b="0" i="0" u="none" baseline="0">
                      <a:solidFill>
                        <a:srgbClr val="000000"/>
                      </a:solidFill>
                      <a:latin typeface="Arial"/>
                      <a:ea typeface="Arial"/>
                      <a:cs typeface="Arial"/>
                    </a:defRPr>
                  </a:pPr>
                </a:p>
              </c:txPr>
              <c:numFmt formatCode="General" sourceLinked="1"/>
              <c:dLblPos val="bestFit"/>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WinterFuelTypes!#REF!</c:f>
              <c:strCache>
                <c:ptCount val="1"/>
                <c:pt idx="0">
                  <c:v>1</c:v>
                </c:pt>
              </c:strCache>
            </c:strRef>
          </c:cat>
          <c:val>
            <c:numRef>
              <c:f>WinterFuelTypes!#REF!</c:f>
              <c:numCache>
                <c:ptCount val="1"/>
                <c:pt idx="0">
                  <c:v>1</c:v>
                </c:pt>
              </c:numCache>
            </c:numRef>
          </c:val>
        </c:ser>
      </c:pieChart>
      <c:spPr>
        <a:noFill/>
        <a:ln>
          <a:noFill/>
        </a:ln>
      </c:spPr>
    </c:plotArea>
    <c:legend>
      <c:legendPos val="b"/>
      <c:layout/>
      <c:overlay val="0"/>
      <c:spPr>
        <a:solidFill>
          <a:srgbClr val="FFFFFF"/>
        </a:solidFill>
        <a:ln w="3175">
          <a:noFill/>
        </a:ln>
      </c:spPr>
      <c:txPr>
        <a:bodyPr vert="horz" rot="0"/>
        <a:lstStyle/>
        <a:p>
          <a:pPr>
            <a:defRPr lang="en-US" cap="none" sz="11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Summer 2007 Fuel Types - Northeast Zone</a:t>
            </a:r>
          </a:p>
        </c:rich>
      </c:tx>
      <c:layout/>
      <c:spPr>
        <a:noFill/>
        <a:ln>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6"/>
              <c:txPr>
                <a:bodyPr vert="horz" rot="0" anchor="ctr"/>
                <a:lstStyle/>
                <a:p>
                  <a:pPr algn="ctr">
                    <a:defRPr lang="en-US" cap="none" sz="125" b="0" i="0" u="none" baseline="0">
                      <a:solidFill>
                        <a:srgbClr val="000000"/>
                      </a:solidFill>
                      <a:latin typeface="Arial"/>
                      <a:ea typeface="Arial"/>
                      <a:cs typeface="Arial"/>
                    </a:defRPr>
                  </a:pPr>
                </a:p>
              </c:txPr>
              <c:numFmt formatCode="General" sourceLinked="1"/>
              <c:dLblPos val="bestFit"/>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'[1]WinterFuelTypes'!#REF!</c:f>
              <c:strCache>
                <c:ptCount val="1"/>
                <c:pt idx="0">
                  <c:v>0</c:v>
                </c:pt>
              </c:strCache>
            </c:strRef>
          </c:cat>
          <c:val>
            <c:numRef>
              <c:f>'[1]WinterFuelTypes'!#REF!</c:f>
              <c:numCache>
                <c:ptCount val="1"/>
                <c:pt idx="0">
                  <c:v>0</c:v>
                </c:pt>
              </c:numCache>
            </c:numRef>
          </c:val>
        </c:ser>
      </c:pieChart>
      <c:spPr>
        <a:noFill/>
        <a:ln>
          <a:noFill/>
        </a:ln>
      </c:spPr>
    </c:plotArea>
    <c:legend>
      <c:legendPos val="b"/>
      <c:layout/>
      <c:overlay val="0"/>
      <c:spPr>
        <a:solidFill>
          <a:srgbClr val="FFFFFF"/>
        </a:solidFill>
        <a:ln w="3175">
          <a:noFill/>
        </a:ln>
      </c:spPr>
      <c:txPr>
        <a:bodyPr vert="horz" rot="0"/>
        <a:lstStyle/>
        <a:p>
          <a:pPr>
            <a:defRPr lang="en-US" cap="none" sz="11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942975</xdr:colOff>
      <xdr:row>2</xdr:row>
      <xdr:rowOff>0</xdr:rowOff>
    </xdr:from>
    <xdr:to>
      <xdr:col>6</xdr:col>
      <xdr:colOff>295275</xdr:colOff>
      <xdr:row>14</xdr:row>
      <xdr:rowOff>28575</xdr:rowOff>
    </xdr:to>
    <xdr:pic>
      <xdr:nvPicPr>
        <xdr:cNvPr id="1" name="Picture 1" descr="Ercot Logo"/>
        <xdr:cNvPicPr preferRelativeResize="1">
          <a:picLocks noChangeAspect="1"/>
        </xdr:cNvPicPr>
      </xdr:nvPicPr>
      <xdr:blipFill>
        <a:blip r:embed="rId1"/>
        <a:stretch>
          <a:fillRect/>
        </a:stretch>
      </xdr:blipFill>
      <xdr:spPr>
        <a:xfrm>
          <a:off x="942975" y="323850"/>
          <a:ext cx="3657600" cy="1971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438150</xdr:colOff>
      <xdr:row>2</xdr:row>
      <xdr:rowOff>19050</xdr:rowOff>
    </xdr:from>
    <xdr:to>
      <xdr:col>23</xdr:col>
      <xdr:colOff>57150</xdr:colOff>
      <xdr:row>43</xdr:row>
      <xdr:rowOff>152400</xdr:rowOff>
    </xdr:to>
    <xdr:graphicFrame>
      <xdr:nvGraphicFramePr>
        <xdr:cNvPr id="1" name="Chart 2"/>
        <xdr:cNvGraphicFramePr/>
      </xdr:nvGraphicFramePr>
      <xdr:xfrm>
        <a:off x="8943975" y="1066800"/>
        <a:ext cx="6734175" cy="68770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590550</xdr:colOff>
      <xdr:row>2</xdr:row>
      <xdr:rowOff>19050</xdr:rowOff>
    </xdr:from>
    <xdr:to>
      <xdr:col>22</xdr:col>
      <xdr:colOff>57150</xdr:colOff>
      <xdr:row>39</xdr:row>
      <xdr:rowOff>152400</xdr:rowOff>
    </xdr:to>
    <xdr:graphicFrame>
      <xdr:nvGraphicFramePr>
        <xdr:cNvPr id="1" name="Chart 2"/>
        <xdr:cNvGraphicFramePr/>
      </xdr:nvGraphicFramePr>
      <xdr:xfrm>
        <a:off x="9525000" y="1066800"/>
        <a:ext cx="6753225" cy="6229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0.5665</cdr:x>
      <cdr:y>0.56075</cdr:y>
    </cdr:from>
    <cdr:to>
      <cdr:x>0.579</cdr:x>
      <cdr:y>0.59975</cdr:y>
    </cdr:to>
    <cdr:sp>
      <cdr:nvSpPr>
        <cdr:cNvPr id="1" name="Text Box 1025"/>
        <cdr:cNvSpPr txBox="1">
          <a:spLocks noChangeArrowheads="1"/>
        </cdr:cNvSpPr>
      </cdr:nvSpPr>
      <cdr:spPr>
        <a:xfrm>
          <a:off x="4914900" y="3324225"/>
          <a:ext cx="104775" cy="228600"/>
        </a:xfrm>
        <a:prstGeom prst="rect">
          <a:avLst/>
        </a:prstGeom>
        <a:noFill/>
        <a:ln w="1" cmpd="sng">
          <a:noFill/>
        </a:ln>
      </cdr:spPr>
      <cdr:txBody>
        <a:bodyPr vertOverflow="clip" wrap="square" lIns="54864" tIns="41148" rIns="54864" bIns="41148" anchor="ctr"/>
        <a:p>
          <a:pPr algn="ctr">
            <a:defRPr/>
          </a:pPr>
          <a:r>
            <a:rPr lang="en-US" cap="none" sz="2250" b="0" i="0" u="none" baseline="0">
              <a:solidFill>
                <a:srgbClr val="000000"/>
              </a:solidFill>
              <a:latin typeface="Arial"/>
              <a:ea typeface="Arial"/>
              <a:cs typeface="Arial"/>
            </a:rPr>
            <a:t>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13</xdr:col>
      <xdr:colOff>619125</xdr:colOff>
      <xdr:row>37</xdr:row>
      <xdr:rowOff>104775</xdr:rowOff>
    </xdr:to>
    <xdr:graphicFrame>
      <xdr:nvGraphicFramePr>
        <xdr:cNvPr id="1" name="Chart 7"/>
        <xdr:cNvGraphicFramePr/>
      </xdr:nvGraphicFramePr>
      <xdr:xfrm>
        <a:off x="0" y="571500"/>
        <a:ext cx="8677275" cy="59340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0</xdr:rowOff>
    </xdr:from>
    <xdr:to>
      <xdr:col>13</xdr:col>
      <xdr:colOff>619125</xdr:colOff>
      <xdr:row>74</xdr:row>
      <xdr:rowOff>104775</xdr:rowOff>
    </xdr:to>
    <xdr:graphicFrame>
      <xdr:nvGraphicFramePr>
        <xdr:cNvPr id="2" name="Chart 8"/>
        <xdr:cNvGraphicFramePr/>
      </xdr:nvGraphicFramePr>
      <xdr:xfrm>
        <a:off x="0" y="6524625"/>
        <a:ext cx="8677275" cy="59340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31</xdr:row>
      <xdr:rowOff>152400</xdr:rowOff>
    </xdr:from>
    <xdr:to>
      <xdr:col>27</xdr:col>
      <xdr:colOff>0</xdr:colOff>
      <xdr:row>50</xdr:row>
      <xdr:rowOff>9525</xdr:rowOff>
    </xdr:to>
    <xdr:graphicFrame>
      <xdr:nvGraphicFramePr>
        <xdr:cNvPr id="1" name="Chart 1028"/>
        <xdr:cNvGraphicFramePr/>
      </xdr:nvGraphicFramePr>
      <xdr:xfrm>
        <a:off x="17135475" y="5848350"/>
        <a:ext cx="0" cy="2933700"/>
      </xdr:xfrm>
      <a:graphic>
        <a:graphicData uri="http://schemas.openxmlformats.org/drawingml/2006/chart">
          <c:chart xmlns:c="http://schemas.openxmlformats.org/drawingml/2006/chart" r:id="rId1"/>
        </a:graphicData>
      </a:graphic>
    </xdr:graphicFrame>
    <xdr:clientData/>
  </xdr:twoCellAnchor>
  <xdr:twoCellAnchor>
    <xdr:from>
      <xdr:col>27</xdr:col>
      <xdr:colOff>0</xdr:colOff>
      <xdr:row>31</xdr:row>
      <xdr:rowOff>152400</xdr:rowOff>
    </xdr:from>
    <xdr:to>
      <xdr:col>27</xdr:col>
      <xdr:colOff>0</xdr:colOff>
      <xdr:row>50</xdr:row>
      <xdr:rowOff>9525</xdr:rowOff>
    </xdr:to>
    <xdr:graphicFrame>
      <xdr:nvGraphicFramePr>
        <xdr:cNvPr id="2" name="Chart 1034"/>
        <xdr:cNvGraphicFramePr/>
      </xdr:nvGraphicFramePr>
      <xdr:xfrm>
        <a:off x="17135475" y="5848350"/>
        <a:ext cx="0" cy="29337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31</xdr:row>
      <xdr:rowOff>152400</xdr:rowOff>
    </xdr:from>
    <xdr:to>
      <xdr:col>28</xdr:col>
      <xdr:colOff>0</xdr:colOff>
      <xdr:row>50</xdr:row>
      <xdr:rowOff>9525</xdr:rowOff>
    </xdr:to>
    <xdr:graphicFrame>
      <xdr:nvGraphicFramePr>
        <xdr:cNvPr id="1" name="Chart 4"/>
        <xdr:cNvGraphicFramePr/>
      </xdr:nvGraphicFramePr>
      <xdr:xfrm>
        <a:off x="17716500" y="5857875"/>
        <a:ext cx="0" cy="2933700"/>
      </xdr:xfrm>
      <a:graphic>
        <a:graphicData uri="http://schemas.openxmlformats.org/drawingml/2006/chart">
          <c:chart xmlns:c="http://schemas.openxmlformats.org/drawingml/2006/chart" r:id="rId1"/>
        </a:graphicData>
      </a:graphic>
    </xdr:graphicFrame>
    <xdr:clientData/>
  </xdr:twoCellAnchor>
  <xdr:twoCellAnchor>
    <xdr:from>
      <xdr:col>28</xdr:col>
      <xdr:colOff>0</xdr:colOff>
      <xdr:row>31</xdr:row>
      <xdr:rowOff>152400</xdr:rowOff>
    </xdr:from>
    <xdr:to>
      <xdr:col>28</xdr:col>
      <xdr:colOff>0</xdr:colOff>
      <xdr:row>50</xdr:row>
      <xdr:rowOff>9525</xdr:rowOff>
    </xdr:to>
    <xdr:graphicFrame>
      <xdr:nvGraphicFramePr>
        <xdr:cNvPr id="2" name="Chart 10"/>
        <xdr:cNvGraphicFramePr/>
      </xdr:nvGraphicFramePr>
      <xdr:xfrm>
        <a:off x="17716500" y="5857875"/>
        <a:ext cx="0" cy="29337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726</xdr:row>
      <xdr:rowOff>66675</xdr:rowOff>
    </xdr:from>
    <xdr:to>
      <xdr:col>0</xdr:col>
      <xdr:colOff>2409825</xdr:colOff>
      <xdr:row>728</xdr:row>
      <xdr:rowOff>66675</xdr:rowOff>
    </xdr:to>
    <xdr:sp>
      <xdr:nvSpPr>
        <xdr:cNvPr id="1" name="Text Box 5"/>
        <xdr:cNvSpPr txBox="1">
          <a:spLocks noChangeArrowheads="1"/>
        </xdr:cNvSpPr>
      </xdr:nvSpPr>
      <xdr:spPr>
        <a:xfrm>
          <a:off x="180975" y="118433850"/>
          <a:ext cx="2228850" cy="3238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Confidential Information</a:t>
          </a:r>
        </a:p>
      </xdr:txBody>
    </xdr:sp>
    <xdr:clientData/>
  </xdr:twoCellAnchor>
  <xdr:twoCellAnchor>
    <xdr:from>
      <xdr:col>0</xdr:col>
      <xdr:colOff>180975</xdr:colOff>
      <xdr:row>705</xdr:row>
      <xdr:rowOff>66675</xdr:rowOff>
    </xdr:from>
    <xdr:to>
      <xdr:col>0</xdr:col>
      <xdr:colOff>2409825</xdr:colOff>
      <xdr:row>707</xdr:row>
      <xdr:rowOff>66675</xdr:rowOff>
    </xdr:to>
    <xdr:sp>
      <xdr:nvSpPr>
        <xdr:cNvPr id="2" name="Text Box 6"/>
        <xdr:cNvSpPr txBox="1">
          <a:spLocks noChangeArrowheads="1"/>
        </xdr:cNvSpPr>
      </xdr:nvSpPr>
      <xdr:spPr>
        <a:xfrm>
          <a:off x="180975" y="115033425"/>
          <a:ext cx="2228850" cy="3238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Confidential Information</a:t>
          </a:r>
        </a:p>
      </xdr:txBody>
    </xdr:sp>
    <xdr:clientData/>
  </xdr:twoCellAnchor>
  <xdr:twoCellAnchor>
    <xdr:from>
      <xdr:col>0</xdr:col>
      <xdr:colOff>180975</xdr:colOff>
      <xdr:row>682</xdr:row>
      <xdr:rowOff>66675</xdr:rowOff>
    </xdr:from>
    <xdr:to>
      <xdr:col>0</xdr:col>
      <xdr:colOff>2409825</xdr:colOff>
      <xdr:row>684</xdr:row>
      <xdr:rowOff>66675</xdr:rowOff>
    </xdr:to>
    <xdr:sp>
      <xdr:nvSpPr>
        <xdr:cNvPr id="3" name="Text Box 7"/>
        <xdr:cNvSpPr txBox="1">
          <a:spLocks noChangeArrowheads="1"/>
        </xdr:cNvSpPr>
      </xdr:nvSpPr>
      <xdr:spPr>
        <a:xfrm>
          <a:off x="180975" y="111309150"/>
          <a:ext cx="2228850" cy="3238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Confidential Information</a:t>
          </a:r>
        </a:p>
      </xdr:txBody>
    </xdr:sp>
    <xdr:clientData/>
  </xdr:twoCellAnchor>
  <xdr:twoCellAnchor>
    <xdr:from>
      <xdr:col>0</xdr:col>
      <xdr:colOff>180975</xdr:colOff>
      <xdr:row>658</xdr:row>
      <xdr:rowOff>66675</xdr:rowOff>
    </xdr:from>
    <xdr:to>
      <xdr:col>0</xdr:col>
      <xdr:colOff>2409825</xdr:colOff>
      <xdr:row>660</xdr:row>
      <xdr:rowOff>66675</xdr:rowOff>
    </xdr:to>
    <xdr:sp>
      <xdr:nvSpPr>
        <xdr:cNvPr id="4" name="Text Box 8"/>
        <xdr:cNvSpPr txBox="1">
          <a:spLocks noChangeArrowheads="1"/>
        </xdr:cNvSpPr>
      </xdr:nvSpPr>
      <xdr:spPr>
        <a:xfrm>
          <a:off x="180975" y="107422950"/>
          <a:ext cx="2228850" cy="3238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Confidential Information</a:t>
          </a:r>
        </a:p>
      </xdr:txBody>
    </xdr:sp>
    <xdr:clientData/>
  </xdr:twoCellAnchor>
  <xdr:twoCellAnchor>
    <xdr:from>
      <xdr:col>0</xdr:col>
      <xdr:colOff>180975</xdr:colOff>
      <xdr:row>629</xdr:row>
      <xdr:rowOff>66675</xdr:rowOff>
    </xdr:from>
    <xdr:to>
      <xdr:col>0</xdr:col>
      <xdr:colOff>2409825</xdr:colOff>
      <xdr:row>631</xdr:row>
      <xdr:rowOff>66675</xdr:rowOff>
    </xdr:to>
    <xdr:sp>
      <xdr:nvSpPr>
        <xdr:cNvPr id="5" name="Text Box 9"/>
        <xdr:cNvSpPr txBox="1">
          <a:spLocks noChangeArrowheads="1"/>
        </xdr:cNvSpPr>
      </xdr:nvSpPr>
      <xdr:spPr>
        <a:xfrm>
          <a:off x="180975" y="102736650"/>
          <a:ext cx="2228850" cy="3238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Confidential Information</a:t>
          </a:r>
        </a:p>
      </xdr:txBody>
    </xdr:sp>
    <xdr:clientData/>
  </xdr:twoCellAnchor>
  <xdr:twoCellAnchor>
    <xdr:from>
      <xdr:col>0</xdr:col>
      <xdr:colOff>180975</xdr:colOff>
      <xdr:row>613</xdr:row>
      <xdr:rowOff>66675</xdr:rowOff>
    </xdr:from>
    <xdr:to>
      <xdr:col>0</xdr:col>
      <xdr:colOff>2409825</xdr:colOff>
      <xdr:row>615</xdr:row>
      <xdr:rowOff>66675</xdr:rowOff>
    </xdr:to>
    <xdr:sp>
      <xdr:nvSpPr>
        <xdr:cNvPr id="6" name="Text Box 10"/>
        <xdr:cNvSpPr txBox="1">
          <a:spLocks noChangeArrowheads="1"/>
        </xdr:cNvSpPr>
      </xdr:nvSpPr>
      <xdr:spPr>
        <a:xfrm>
          <a:off x="180975" y="100145850"/>
          <a:ext cx="2228850" cy="3238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Confidential Information</a:t>
          </a:r>
        </a:p>
      </xdr:txBody>
    </xdr:sp>
    <xdr:clientData/>
  </xdr:twoCellAnchor>
  <xdr:twoCellAnchor>
    <xdr:from>
      <xdr:col>0</xdr:col>
      <xdr:colOff>180975</xdr:colOff>
      <xdr:row>407</xdr:row>
      <xdr:rowOff>66675</xdr:rowOff>
    </xdr:from>
    <xdr:to>
      <xdr:col>0</xdr:col>
      <xdr:colOff>2409825</xdr:colOff>
      <xdr:row>409</xdr:row>
      <xdr:rowOff>66675</xdr:rowOff>
    </xdr:to>
    <xdr:sp>
      <xdr:nvSpPr>
        <xdr:cNvPr id="7" name="Text Box 11"/>
        <xdr:cNvSpPr txBox="1">
          <a:spLocks noChangeArrowheads="1"/>
        </xdr:cNvSpPr>
      </xdr:nvSpPr>
      <xdr:spPr>
        <a:xfrm>
          <a:off x="180975" y="66608325"/>
          <a:ext cx="2228850" cy="3238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Confidential Information</a:t>
          </a:r>
        </a:p>
      </xdr:txBody>
    </xdr:sp>
    <xdr:clientData/>
  </xdr:twoCellAnchor>
  <xdr:twoCellAnchor>
    <xdr:from>
      <xdr:col>0</xdr:col>
      <xdr:colOff>180975</xdr:colOff>
      <xdr:row>393</xdr:row>
      <xdr:rowOff>66675</xdr:rowOff>
    </xdr:from>
    <xdr:to>
      <xdr:col>0</xdr:col>
      <xdr:colOff>2409825</xdr:colOff>
      <xdr:row>395</xdr:row>
      <xdr:rowOff>66675</xdr:rowOff>
    </xdr:to>
    <xdr:sp>
      <xdr:nvSpPr>
        <xdr:cNvPr id="8" name="Text Box 12"/>
        <xdr:cNvSpPr txBox="1">
          <a:spLocks noChangeArrowheads="1"/>
        </xdr:cNvSpPr>
      </xdr:nvSpPr>
      <xdr:spPr>
        <a:xfrm>
          <a:off x="180975" y="64341375"/>
          <a:ext cx="2228850" cy="3238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Confidential Information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383</xdr:row>
      <xdr:rowOff>66675</xdr:rowOff>
    </xdr:from>
    <xdr:to>
      <xdr:col>0</xdr:col>
      <xdr:colOff>2409825</xdr:colOff>
      <xdr:row>385</xdr:row>
      <xdr:rowOff>66675</xdr:rowOff>
    </xdr:to>
    <xdr:sp>
      <xdr:nvSpPr>
        <xdr:cNvPr id="1" name="Text Box 3"/>
        <xdr:cNvSpPr txBox="1">
          <a:spLocks noChangeArrowheads="1"/>
        </xdr:cNvSpPr>
      </xdr:nvSpPr>
      <xdr:spPr>
        <a:xfrm>
          <a:off x="180975" y="62722125"/>
          <a:ext cx="2228850" cy="3238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Confidential Information</a:t>
          </a:r>
        </a:p>
      </xdr:txBody>
    </xdr:sp>
    <xdr:clientData/>
  </xdr:twoCellAnchor>
  <xdr:twoCellAnchor>
    <xdr:from>
      <xdr:col>0</xdr:col>
      <xdr:colOff>180975</xdr:colOff>
      <xdr:row>400</xdr:row>
      <xdr:rowOff>66675</xdr:rowOff>
    </xdr:from>
    <xdr:to>
      <xdr:col>0</xdr:col>
      <xdr:colOff>2409825</xdr:colOff>
      <xdr:row>402</xdr:row>
      <xdr:rowOff>66675</xdr:rowOff>
    </xdr:to>
    <xdr:sp>
      <xdr:nvSpPr>
        <xdr:cNvPr id="2" name="Text Box 4"/>
        <xdr:cNvSpPr txBox="1">
          <a:spLocks noChangeArrowheads="1"/>
        </xdr:cNvSpPr>
      </xdr:nvSpPr>
      <xdr:spPr>
        <a:xfrm>
          <a:off x="180975" y="65474850"/>
          <a:ext cx="2228850" cy="3238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Confidential Information</a:t>
          </a:r>
        </a:p>
      </xdr:txBody>
    </xdr:sp>
    <xdr:clientData/>
  </xdr:twoCellAnchor>
  <xdr:twoCellAnchor>
    <xdr:from>
      <xdr:col>0</xdr:col>
      <xdr:colOff>180975</xdr:colOff>
      <xdr:row>604</xdr:row>
      <xdr:rowOff>66675</xdr:rowOff>
    </xdr:from>
    <xdr:to>
      <xdr:col>0</xdr:col>
      <xdr:colOff>2409825</xdr:colOff>
      <xdr:row>606</xdr:row>
      <xdr:rowOff>66675</xdr:rowOff>
    </xdr:to>
    <xdr:sp>
      <xdr:nvSpPr>
        <xdr:cNvPr id="3" name="Text Box 5"/>
        <xdr:cNvSpPr txBox="1">
          <a:spLocks noChangeArrowheads="1"/>
        </xdr:cNvSpPr>
      </xdr:nvSpPr>
      <xdr:spPr>
        <a:xfrm>
          <a:off x="180975" y="98507550"/>
          <a:ext cx="2228850" cy="3238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Confidential Information</a:t>
          </a:r>
        </a:p>
      </xdr:txBody>
    </xdr:sp>
    <xdr:clientData/>
  </xdr:twoCellAnchor>
  <xdr:twoCellAnchor>
    <xdr:from>
      <xdr:col>0</xdr:col>
      <xdr:colOff>180975</xdr:colOff>
      <xdr:row>624</xdr:row>
      <xdr:rowOff>66675</xdr:rowOff>
    </xdr:from>
    <xdr:to>
      <xdr:col>0</xdr:col>
      <xdr:colOff>2409825</xdr:colOff>
      <xdr:row>626</xdr:row>
      <xdr:rowOff>66675</xdr:rowOff>
    </xdr:to>
    <xdr:sp>
      <xdr:nvSpPr>
        <xdr:cNvPr id="4" name="Text Box 6"/>
        <xdr:cNvSpPr txBox="1">
          <a:spLocks noChangeArrowheads="1"/>
        </xdr:cNvSpPr>
      </xdr:nvSpPr>
      <xdr:spPr>
        <a:xfrm>
          <a:off x="180975" y="101746050"/>
          <a:ext cx="2228850" cy="3238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Confidential Information</a:t>
          </a:r>
        </a:p>
      </xdr:txBody>
    </xdr:sp>
    <xdr:clientData/>
  </xdr:twoCellAnchor>
  <xdr:twoCellAnchor>
    <xdr:from>
      <xdr:col>0</xdr:col>
      <xdr:colOff>180975</xdr:colOff>
      <xdr:row>642</xdr:row>
      <xdr:rowOff>66675</xdr:rowOff>
    </xdr:from>
    <xdr:to>
      <xdr:col>0</xdr:col>
      <xdr:colOff>2409825</xdr:colOff>
      <xdr:row>644</xdr:row>
      <xdr:rowOff>66675</xdr:rowOff>
    </xdr:to>
    <xdr:sp>
      <xdr:nvSpPr>
        <xdr:cNvPr id="5" name="Text Box 7"/>
        <xdr:cNvSpPr txBox="1">
          <a:spLocks noChangeArrowheads="1"/>
        </xdr:cNvSpPr>
      </xdr:nvSpPr>
      <xdr:spPr>
        <a:xfrm>
          <a:off x="180975" y="104660700"/>
          <a:ext cx="2228850" cy="3238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Confidential Information</a:t>
          </a:r>
        </a:p>
      </xdr:txBody>
    </xdr:sp>
    <xdr:clientData/>
  </xdr:twoCellAnchor>
  <xdr:twoCellAnchor>
    <xdr:from>
      <xdr:col>0</xdr:col>
      <xdr:colOff>180975</xdr:colOff>
      <xdr:row>660</xdr:row>
      <xdr:rowOff>66675</xdr:rowOff>
    </xdr:from>
    <xdr:to>
      <xdr:col>0</xdr:col>
      <xdr:colOff>2409825</xdr:colOff>
      <xdr:row>662</xdr:row>
      <xdr:rowOff>66675</xdr:rowOff>
    </xdr:to>
    <xdr:sp>
      <xdr:nvSpPr>
        <xdr:cNvPr id="6" name="Text Box 8"/>
        <xdr:cNvSpPr txBox="1">
          <a:spLocks noChangeArrowheads="1"/>
        </xdr:cNvSpPr>
      </xdr:nvSpPr>
      <xdr:spPr>
        <a:xfrm>
          <a:off x="180975" y="107575350"/>
          <a:ext cx="2228850" cy="3238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Confidential Information</a:t>
          </a:r>
        </a:p>
      </xdr:txBody>
    </xdr:sp>
    <xdr:clientData/>
  </xdr:twoCellAnchor>
  <xdr:twoCellAnchor>
    <xdr:from>
      <xdr:col>0</xdr:col>
      <xdr:colOff>180975</xdr:colOff>
      <xdr:row>681</xdr:row>
      <xdr:rowOff>66675</xdr:rowOff>
    </xdr:from>
    <xdr:to>
      <xdr:col>0</xdr:col>
      <xdr:colOff>2409825</xdr:colOff>
      <xdr:row>683</xdr:row>
      <xdr:rowOff>66675</xdr:rowOff>
    </xdr:to>
    <xdr:sp>
      <xdr:nvSpPr>
        <xdr:cNvPr id="7" name="Text Box 9"/>
        <xdr:cNvSpPr txBox="1">
          <a:spLocks noChangeArrowheads="1"/>
        </xdr:cNvSpPr>
      </xdr:nvSpPr>
      <xdr:spPr>
        <a:xfrm>
          <a:off x="180975" y="110975775"/>
          <a:ext cx="2228850" cy="3238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Confidential Information</a:t>
          </a:r>
        </a:p>
      </xdr:txBody>
    </xdr:sp>
    <xdr:clientData/>
  </xdr:twoCellAnchor>
  <xdr:twoCellAnchor>
    <xdr:from>
      <xdr:col>0</xdr:col>
      <xdr:colOff>180975</xdr:colOff>
      <xdr:row>704</xdr:row>
      <xdr:rowOff>66675</xdr:rowOff>
    </xdr:from>
    <xdr:to>
      <xdr:col>0</xdr:col>
      <xdr:colOff>2409825</xdr:colOff>
      <xdr:row>706</xdr:row>
      <xdr:rowOff>66675</xdr:rowOff>
    </xdr:to>
    <xdr:sp>
      <xdr:nvSpPr>
        <xdr:cNvPr id="8" name="Text Box 10"/>
        <xdr:cNvSpPr txBox="1">
          <a:spLocks noChangeArrowheads="1"/>
        </xdr:cNvSpPr>
      </xdr:nvSpPr>
      <xdr:spPr>
        <a:xfrm>
          <a:off x="180975" y="114690525"/>
          <a:ext cx="2228850" cy="3238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Confidential Information</a:t>
          </a:r>
        </a:p>
      </xdr:txBody>
    </xdr:sp>
    <xdr:clientData/>
  </xdr:twoCellAnchor>
  <xdr:twoCellAnchor>
    <xdr:from>
      <xdr:col>0</xdr:col>
      <xdr:colOff>180975</xdr:colOff>
      <xdr:row>721</xdr:row>
      <xdr:rowOff>66675</xdr:rowOff>
    </xdr:from>
    <xdr:to>
      <xdr:col>0</xdr:col>
      <xdr:colOff>2409825</xdr:colOff>
      <xdr:row>723</xdr:row>
      <xdr:rowOff>66675</xdr:rowOff>
    </xdr:to>
    <xdr:sp>
      <xdr:nvSpPr>
        <xdr:cNvPr id="9" name="Text Box 11"/>
        <xdr:cNvSpPr txBox="1">
          <a:spLocks noChangeArrowheads="1"/>
        </xdr:cNvSpPr>
      </xdr:nvSpPr>
      <xdr:spPr>
        <a:xfrm>
          <a:off x="180975" y="117443250"/>
          <a:ext cx="2228850" cy="3238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Confidential Information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V:\Regulatory%20Support%20and%20Reporting\CDR\2008\08CDR_workingcop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roark\Local%20Settings\Temporary%20Internet%20Files\Content.Outlook\CLL2QWAA\LongTermCapacity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forLongTerm"/>
      <sheetName val="IA_Wind"/>
      <sheetName val="IA_nonWind"/>
      <sheetName val="WinterSummary"/>
      <sheetName val="WinterCapacities"/>
      <sheetName val="SummerSummary"/>
      <sheetName val="SummerCapacities"/>
      <sheetName val="Gen_by_county"/>
      <sheetName val="Sheet1"/>
      <sheetName val="SummerLoad_by_county"/>
      <sheetName val="LoadbyCounty"/>
      <sheetName val="WinterLoad_by_county"/>
      <sheetName val="existing"/>
      <sheetName val="Sheet2"/>
      <sheetName val="WinterFuelTypes"/>
      <sheetName val="SummerFuelTypes"/>
      <sheetName val="zones"/>
      <sheetName val="Public"/>
      <sheetName val="Non_Public"/>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2011"/>
      <sheetName val="PeakDemand"/>
      <sheetName val="Lookup"/>
      <sheetName val="Chart1"/>
      <sheetName val="Chart2"/>
      <sheetName val="Sheet2"/>
      <sheetName val="Graph"/>
    </sheetNames>
    <sheetDataSet>
      <sheetData sheetId="7">
        <row r="9">
          <cell r="A9">
            <v>2014</v>
          </cell>
          <cell r="E9">
            <v>68407.14500000009</v>
          </cell>
          <cell r="G9">
            <v>54652.14500000009</v>
          </cell>
          <cell r="I9">
            <v>41189.14500000009</v>
          </cell>
          <cell r="K9">
            <v>70837</v>
          </cell>
          <cell r="L9">
            <v>79691.625</v>
          </cell>
        </row>
        <row r="10">
          <cell r="A10">
            <v>2019</v>
          </cell>
          <cell r="E10">
            <v>63854.14500000001</v>
          </cell>
          <cell r="G10">
            <v>44491.14500000001</v>
          </cell>
          <cell r="I10">
            <v>32053.345000000012</v>
          </cell>
          <cell r="K10">
            <v>77414.45</v>
          </cell>
          <cell r="L10">
            <v>87091.25624999999</v>
          </cell>
        </row>
        <row r="11">
          <cell r="A11">
            <v>2024</v>
          </cell>
          <cell r="E11">
            <v>53849.145000000004</v>
          </cell>
          <cell r="G11">
            <v>40386.145000000004</v>
          </cell>
          <cell r="I11">
            <v>28016.545000000006</v>
          </cell>
          <cell r="K11">
            <v>82778.02</v>
          </cell>
          <cell r="L11">
            <v>93125.2725</v>
          </cell>
        </row>
        <row r="12">
          <cell r="A12">
            <v>2029</v>
          </cell>
          <cell r="E12">
            <v>44491.14500000002</v>
          </cell>
          <cell r="G12">
            <v>32053.34500000002</v>
          </cell>
          <cell r="I12">
            <v>26407.70000000002</v>
          </cell>
          <cell r="K12">
            <v>89198.80335941499</v>
          </cell>
          <cell r="L12">
            <v>100348.65377934187</v>
          </cell>
        </row>
        <row r="19">
          <cell r="A19">
            <v>2014</v>
          </cell>
          <cell r="C19">
            <v>11284.479999999909</v>
          </cell>
          <cell r="D19">
            <v>25039.47999999991</v>
          </cell>
          <cell r="E19">
            <v>38502.47999999991</v>
          </cell>
        </row>
        <row r="20">
          <cell r="A20">
            <v>2019</v>
          </cell>
          <cell r="C20">
            <v>23237.11124999998</v>
          </cell>
          <cell r="D20">
            <v>42600.11124999998</v>
          </cell>
          <cell r="E20">
            <v>55037.911249999976</v>
          </cell>
        </row>
        <row r="21">
          <cell r="A21">
            <v>2024</v>
          </cell>
          <cell r="C21">
            <v>39276.1275</v>
          </cell>
          <cell r="D21">
            <v>52739.1275</v>
          </cell>
          <cell r="E21">
            <v>65108.7275</v>
          </cell>
        </row>
        <row r="22">
          <cell r="A22">
            <v>2029</v>
          </cell>
          <cell r="C22">
            <v>55857.50877934185</v>
          </cell>
          <cell r="D22">
            <v>68295.30877934185</v>
          </cell>
          <cell r="E22">
            <v>73940.95377934186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9"/>
  </sheetPr>
  <dimension ref="A2:K39"/>
  <sheetViews>
    <sheetView showGridLines="0" zoomScalePageLayoutView="0" workbookViewId="0" topLeftCell="A1">
      <selection activeCell="A1" sqref="A1"/>
    </sheetView>
  </sheetViews>
  <sheetFormatPr defaultColWidth="9.140625" defaultRowHeight="12.75"/>
  <cols>
    <col min="1" max="1" width="18.8515625" style="0" customWidth="1"/>
    <col min="8" max="8" width="16.57421875" style="0" customWidth="1"/>
  </cols>
  <sheetData>
    <row r="2" spans="1:8" ht="12.75">
      <c r="A2" s="196"/>
      <c r="B2" s="196"/>
      <c r="C2" s="196"/>
      <c r="D2" s="196"/>
      <c r="E2" s="196"/>
      <c r="F2" s="196"/>
      <c r="G2" s="196"/>
      <c r="H2" s="196"/>
    </row>
    <row r="3" spans="1:8" ht="12.75">
      <c r="A3" s="196"/>
      <c r="B3" s="196"/>
      <c r="C3" s="196"/>
      <c r="D3" s="196"/>
      <c r="E3" s="196"/>
      <c r="F3" s="196"/>
      <c r="G3" s="196"/>
      <c r="H3" s="196"/>
    </row>
    <row r="4" spans="1:8" ht="12.75">
      <c r="A4" s="196"/>
      <c r="B4" s="196"/>
      <c r="C4" s="196"/>
      <c r="D4" s="196"/>
      <c r="E4" s="196"/>
      <c r="F4" s="196"/>
      <c r="G4" s="196"/>
      <c r="H4" s="196"/>
    </row>
    <row r="5" spans="1:8" ht="12.75">
      <c r="A5" s="196"/>
      <c r="B5" s="196"/>
      <c r="C5" s="196"/>
      <c r="D5" s="196"/>
      <c r="E5" s="196"/>
      <c r="F5" s="196"/>
      <c r="G5" s="196"/>
      <c r="H5" s="196"/>
    </row>
    <row r="6" spans="1:8" ht="12.75">
      <c r="A6" s="196"/>
      <c r="B6" s="196"/>
      <c r="C6" s="196"/>
      <c r="D6" s="196"/>
      <c r="E6" s="196"/>
      <c r="F6" s="196"/>
      <c r="G6" s="196"/>
      <c r="H6" s="196"/>
    </row>
    <row r="7" spans="1:8" ht="12.75">
      <c r="A7" s="196"/>
      <c r="B7" s="196"/>
      <c r="C7" s="196"/>
      <c r="D7" s="196"/>
      <c r="E7" s="196"/>
      <c r="F7" s="196"/>
      <c r="G7" s="196"/>
      <c r="H7" s="196"/>
    </row>
    <row r="8" spans="1:8" ht="12.75">
      <c r="A8" s="196"/>
      <c r="B8" s="196"/>
      <c r="C8" s="196"/>
      <c r="D8" s="196"/>
      <c r="E8" s="196"/>
      <c r="F8" s="196"/>
      <c r="G8" s="196"/>
      <c r="H8" s="196"/>
    </row>
    <row r="9" spans="1:8" ht="12.75">
      <c r="A9" s="196"/>
      <c r="B9" s="196"/>
      <c r="C9" s="196"/>
      <c r="D9" s="196"/>
      <c r="E9" s="196"/>
      <c r="F9" s="196"/>
      <c r="G9" s="196"/>
      <c r="H9" s="196"/>
    </row>
    <row r="10" spans="1:8" ht="12.75">
      <c r="A10" s="196"/>
      <c r="B10" s="196"/>
      <c r="C10" s="196"/>
      <c r="D10" s="196"/>
      <c r="E10" s="196"/>
      <c r="F10" s="196"/>
      <c r="G10" s="196"/>
      <c r="H10" s="196"/>
    </row>
    <row r="11" spans="1:10" ht="12.75">
      <c r="A11" s="196"/>
      <c r="B11" s="196"/>
      <c r="C11" s="196"/>
      <c r="D11" s="196"/>
      <c r="E11" s="196"/>
      <c r="F11" s="196"/>
      <c r="G11" s="196"/>
      <c r="H11" s="196"/>
      <c r="J11" t="s">
        <v>207</v>
      </c>
    </row>
    <row r="12" spans="1:8" ht="12.75">
      <c r="A12" s="196"/>
      <c r="B12" s="196"/>
      <c r="C12" s="196"/>
      <c r="D12" s="196"/>
      <c r="E12" s="196"/>
      <c r="F12" s="196"/>
      <c r="G12" s="196"/>
      <c r="H12" s="196"/>
    </row>
    <row r="13" spans="1:8" ht="12.75">
      <c r="A13" s="196"/>
      <c r="B13" s="196"/>
      <c r="C13" s="196"/>
      <c r="D13" s="196"/>
      <c r="E13" s="196"/>
      <c r="F13" s="196"/>
      <c r="G13" s="196"/>
      <c r="H13" s="196"/>
    </row>
    <row r="14" spans="1:8" ht="12.75">
      <c r="A14" s="196"/>
      <c r="B14" s="196"/>
      <c r="C14" s="196"/>
      <c r="D14" s="196"/>
      <c r="E14" s="196"/>
      <c r="F14" s="196"/>
      <c r="G14" s="196"/>
      <c r="H14" s="196"/>
    </row>
    <row r="15" spans="1:8" ht="12.75">
      <c r="A15" s="196"/>
      <c r="B15" s="196"/>
      <c r="C15" s="196"/>
      <c r="D15" s="196"/>
      <c r="E15" s="196"/>
      <c r="F15" s="196"/>
      <c r="G15" s="196"/>
      <c r="H15" s="196"/>
    </row>
    <row r="16" spans="1:8" ht="12.75">
      <c r="A16" s="201"/>
      <c r="B16" s="201"/>
      <c r="C16" s="201"/>
      <c r="D16" s="201"/>
      <c r="E16" s="201"/>
      <c r="F16" s="201"/>
      <c r="G16" s="201"/>
      <c r="H16" s="201"/>
    </row>
    <row r="17" spans="1:8" ht="12.75">
      <c r="A17" s="201"/>
      <c r="B17" s="201"/>
      <c r="C17" s="201"/>
      <c r="D17" s="201"/>
      <c r="E17" s="201"/>
      <c r="F17" s="201"/>
      <c r="G17" s="201"/>
      <c r="H17" s="201"/>
    </row>
    <row r="18" spans="1:8" ht="12.75">
      <c r="A18" s="201"/>
      <c r="B18" s="201"/>
      <c r="C18" s="201"/>
      <c r="D18" s="201"/>
      <c r="E18" s="201"/>
      <c r="F18" s="201"/>
      <c r="G18" s="201"/>
      <c r="H18" s="201"/>
    </row>
    <row r="19" spans="1:8" ht="12.75">
      <c r="A19" s="201"/>
      <c r="B19" s="201"/>
      <c r="C19" s="201"/>
      <c r="D19" s="201"/>
      <c r="E19" s="201"/>
      <c r="F19" s="201"/>
      <c r="G19" s="201"/>
      <c r="H19" s="201"/>
    </row>
    <row r="20" spans="1:8" ht="12.75">
      <c r="A20" s="201"/>
      <c r="B20" s="201"/>
      <c r="C20" s="201"/>
      <c r="D20" s="201"/>
      <c r="E20" s="201"/>
      <c r="F20" s="201"/>
      <c r="G20" s="201"/>
      <c r="H20" s="201"/>
    </row>
    <row r="22" spans="1:11" ht="60" customHeight="1">
      <c r="A22" s="197" t="s">
        <v>249</v>
      </c>
      <c r="B22" s="197"/>
      <c r="C22" s="197"/>
      <c r="D22" s="197"/>
      <c r="E22" s="197"/>
      <c r="F22" s="197"/>
      <c r="G22" s="197"/>
      <c r="H22" s="197"/>
      <c r="I22" s="137"/>
      <c r="J22" s="138"/>
      <c r="K22" s="138"/>
    </row>
    <row r="23" spans="1:8" ht="12.75">
      <c r="A23" s="198"/>
      <c r="B23" s="198"/>
      <c r="C23" s="198"/>
      <c r="D23" s="198"/>
      <c r="E23" s="198"/>
      <c r="F23" s="198"/>
      <c r="G23" s="198"/>
      <c r="H23" s="198"/>
    </row>
    <row r="24" spans="1:8" ht="12.75">
      <c r="A24" s="198"/>
      <c r="B24" s="198"/>
      <c r="C24" s="198"/>
      <c r="D24" s="198"/>
      <c r="E24" s="198"/>
      <c r="F24" s="198"/>
      <c r="G24" s="198"/>
      <c r="H24" s="198"/>
    </row>
    <row r="25" spans="1:8" ht="12.75">
      <c r="A25" s="202"/>
      <c r="B25" s="202"/>
      <c r="C25" s="202"/>
      <c r="D25" s="202"/>
      <c r="E25" s="202"/>
      <c r="F25" s="202"/>
      <c r="G25" s="202"/>
      <c r="H25" s="202"/>
    </row>
    <row r="26" spans="1:9" ht="26.25" customHeight="1">
      <c r="A26" s="198" t="s">
        <v>1007</v>
      </c>
      <c r="B26" s="198"/>
      <c r="C26" s="198"/>
      <c r="D26" s="198"/>
      <c r="E26" s="198"/>
      <c r="F26" s="198"/>
      <c r="G26" s="198"/>
      <c r="H26" s="198"/>
      <c r="I26" s="140"/>
    </row>
    <row r="27" ht="22.5">
      <c r="F27" s="139"/>
    </row>
    <row r="28" spans="1:9" ht="54.75" customHeight="1">
      <c r="A28" s="199" t="s">
        <v>1049</v>
      </c>
      <c r="B28" s="200"/>
      <c r="C28" s="200"/>
      <c r="D28" s="200"/>
      <c r="E28" s="200"/>
      <c r="F28" s="200"/>
      <c r="G28" s="200"/>
      <c r="H28" s="200"/>
      <c r="I28" s="141"/>
    </row>
    <row r="37" spans="1:9" ht="24" customHeight="1">
      <c r="A37" s="195" t="s">
        <v>234</v>
      </c>
      <c r="B37" s="195"/>
      <c r="C37" s="195"/>
      <c r="D37" s="195"/>
      <c r="E37" s="195"/>
      <c r="F37" s="195"/>
      <c r="G37" s="195"/>
      <c r="H37" s="195"/>
      <c r="I37" s="142"/>
    </row>
    <row r="38" spans="1:9" ht="24" customHeight="1">
      <c r="A38" s="195" t="s">
        <v>235</v>
      </c>
      <c r="B38" s="195"/>
      <c r="C38" s="195"/>
      <c r="D38" s="195"/>
      <c r="E38" s="195"/>
      <c r="F38" s="195"/>
      <c r="G38" s="195"/>
      <c r="H38" s="195"/>
      <c r="I38" s="142"/>
    </row>
    <row r="39" spans="1:9" ht="24" customHeight="1">
      <c r="A39" s="195" t="s">
        <v>236</v>
      </c>
      <c r="B39" s="195"/>
      <c r="C39" s="195"/>
      <c r="D39" s="195"/>
      <c r="E39" s="195"/>
      <c r="F39" s="195"/>
      <c r="G39" s="195"/>
      <c r="H39" s="195"/>
      <c r="I39" s="142"/>
    </row>
  </sheetData>
  <sheetProtection/>
  <mergeCells count="10">
    <mergeCell ref="A37:H37"/>
    <mergeCell ref="A38:H38"/>
    <mergeCell ref="A39:H39"/>
    <mergeCell ref="A2:H15"/>
    <mergeCell ref="A22:H22"/>
    <mergeCell ref="A26:H26"/>
    <mergeCell ref="A28:H28"/>
    <mergeCell ref="A23:H24"/>
    <mergeCell ref="A16:H20"/>
    <mergeCell ref="A25:H25"/>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10">
    <tabColor indexed="46"/>
    <pageSetUpPr fitToPage="1"/>
  </sheetPr>
  <dimension ref="B1:O205"/>
  <sheetViews>
    <sheetView showGridLines="0" zoomScalePageLayoutView="0" workbookViewId="0" topLeftCell="A1">
      <selection activeCell="B3" sqref="B3:H3"/>
    </sheetView>
  </sheetViews>
  <sheetFormatPr defaultColWidth="9.140625" defaultRowHeight="12.75"/>
  <cols>
    <col min="1" max="1" width="1.8515625" style="0" customWidth="1"/>
    <col min="2" max="2" width="16.7109375" style="0" bestFit="1" customWidth="1"/>
    <col min="3" max="8" width="9.57421875" style="0" bestFit="1" customWidth="1"/>
    <col min="10" max="10" width="9.57421875" style="0" bestFit="1" customWidth="1"/>
  </cols>
  <sheetData>
    <row r="1" spans="2:8" ht="30" customHeight="1">
      <c r="B1" s="220" t="s">
        <v>452</v>
      </c>
      <c r="C1" s="220"/>
      <c r="D1" s="220"/>
      <c r="E1" s="220"/>
      <c r="F1" s="220"/>
      <c r="G1" s="220"/>
      <c r="H1" s="220"/>
    </row>
    <row r="3" spans="2:10" ht="78" customHeight="1">
      <c r="B3" s="221" t="s">
        <v>198</v>
      </c>
      <c r="C3" s="221"/>
      <c r="D3" s="221"/>
      <c r="E3" s="221"/>
      <c r="F3" s="221"/>
      <c r="G3" s="221"/>
      <c r="H3" s="221"/>
      <c r="J3" s="119"/>
    </row>
    <row r="4" spans="2:8" ht="15.75">
      <c r="B4" s="120"/>
      <c r="C4" s="121"/>
      <c r="D4" s="121"/>
      <c r="E4" s="121"/>
      <c r="F4" s="121"/>
      <c r="G4" s="121"/>
      <c r="H4" s="121"/>
    </row>
    <row r="5" spans="3:8" ht="17.25" customHeight="1">
      <c r="C5" s="222" t="s">
        <v>453</v>
      </c>
      <c r="D5" s="222"/>
      <c r="E5" s="222"/>
      <c r="F5" s="222"/>
      <c r="G5" s="222"/>
      <c r="H5" s="222"/>
    </row>
    <row r="6" spans="2:8" ht="12.75" customHeight="1">
      <c r="B6" s="122" t="s">
        <v>451</v>
      </c>
      <c r="C6" s="123">
        <v>2009</v>
      </c>
      <c r="D6" s="123">
        <v>2010</v>
      </c>
      <c r="E6" s="123">
        <v>2011</v>
      </c>
      <c r="F6" s="123">
        <v>2012</v>
      </c>
      <c r="G6" s="123">
        <v>2013</v>
      </c>
      <c r="H6" s="123">
        <v>2014</v>
      </c>
    </row>
    <row r="7" ht="12.75" customHeight="1">
      <c r="B7" s="122"/>
    </row>
    <row r="8" spans="2:15" ht="12.75" customHeight="1">
      <c r="B8" t="s">
        <v>1051</v>
      </c>
      <c r="C8" s="74">
        <v>202.30985499326758</v>
      </c>
      <c r="D8" s="74">
        <v>197.53407245207845</v>
      </c>
      <c r="E8" s="74">
        <v>196.94714784585173</v>
      </c>
      <c r="F8" s="74">
        <v>199.0210058467926</v>
      </c>
      <c r="G8" s="74">
        <v>201.32057464752427</v>
      </c>
      <c r="H8" s="74">
        <v>201.7785711389282</v>
      </c>
      <c r="J8" s="135"/>
      <c r="K8" s="135"/>
      <c r="L8" s="50"/>
      <c r="M8" s="50"/>
      <c r="N8" s="50"/>
      <c r="O8" s="50"/>
    </row>
    <row r="9" spans="2:15" ht="12.75" customHeight="1">
      <c r="B9" t="s">
        <v>1052</v>
      </c>
      <c r="C9" s="74">
        <v>173.77967423272506</v>
      </c>
      <c r="D9" s="74">
        <v>168.7560441256659</v>
      </c>
      <c r="E9" s="74">
        <v>169.28623269225997</v>
      </c>
      <c r="F9" s="74">
        <v>172.29439443480217</v>
      </c>
      <c r="G9" s="74">
        <v>175.5943646993243</v>
      </c>
      <c r="H9" s="74">
        <v>177.41131859515576</v>
      </c>
      <c r="J9" s="135"/>
      <c r="K9" s="135"/>
      <c r="L9" s="50"/>
      <c r="M9" s="50"/>
      <c r="N9" s="50"/>
      <c r="O9" s="50"/>
    </row>
    <row r="10" spans="2:15" ht="12.75" customHeight="1">
      <c r="B10" t="s">
        <v>1053</v>
      </c>
      <c r="C10" s="74">
        <v>296.7010158535722</v>
      </c>
      <c r="D10" s="74">
        <v>290.4908376369738</v>
      </c>
      <c r="E10" s="74">
        <v>289.4321443813058</v>
      </c>
      <c r="F10" s="74">
        <v>292.33990209461444</v>
      </c>
      <c r="G10" s="74">
        <v>295.7525881181796</v>
      </c>
      <c r="H10" s="74">
        <v>296.5909013926</v>
      </c>
      <c r="J10" s="135"/>
      <c r="K10" s="135"/>
      <c r="L10" s="50"/>
      <c r="M10" s="50"/>
      <c r="N10" s="50"/>
      <c r="O10" s="50"/>
    </row>
    <row r="11" spans="2:15" ht="12.75" customHeight="1">
      <c r="B11" t="s">
        <v>1054</v>
      </c>
      <c r="C11" s="74">
        <v>48.71877164895531</v>
      </c>
      <c r="D11" s="74">
        <v>49.22773315241477</v>
      </c>
      <c r="E11" s="74">
        <v>50.844568471284774</v>
      </c>
      <c r="F11" s="74">
        <v>52.69411448459075</v>
      </c>
      <c r="G11" s="74">
        <v>54.66131923624324</v>
      </c>
      <c r="H11" s="74">
        <v>56.19132611955448</v>
      </c>
      <c r="J11" s="135"/>
      <c r="K11" s="135"/>
      <c r="L11" s="50"/>
      <c r="M11" s="50"/>
      <c r="N11" s="50"/>
      <c r="O11" s="50"/>
    </row>
    <row r="12" spans="2:15" ht="12.75" customHeight="1">
      <c r="B12" t="s">
        <v>1055</v>
      </c>
      <c r="C12" s="74">
        <v>25.50524978662715</v>
      </c>
      <c r="D12" s="74">
        <v>25.59705073239358</v>
      </c>
      <c r="E12" s="74">
        <v>26.236283192696</v>
      </c>
      <c r="F12" s="74">
        <v>27.09718674597641</v>
      </c>
      <c r="G12" s="74">
        <v>28.17621566698712</v>
      </c>
      <c r="H12" s="74">
        <v>28.749325404724907</v>
      </c>
      <c r="J12" s="135"/>
      <c r="K12" s="135"/>
      <c r="L12" s="50"/>
      <c r="M12" s="50"/>
      <c r="N12" s="50"/>
      <c r="O12" s="50"/>
    </row>
    <row r="13" spans="2:15" ht="12.75">
      <c r="B13" t="s">
        <v>1056</v>
      </c>
      <c r="C13" s="74">
        <v>67.20253371624918</v>
      </c>
      <c r="D13" s="74">
        <v>68.74646596445753</v>
      </c>
      <c r="E13" s="74">
        <v>71.09149155811572</v>
      </c>
      <c r="F13" s="74">
        <v>73.84500124677467</v>
      </c>
      <c r="G13" s="74">
        <v>76.85268471626668</v>
      </c>
      <c r="H13" s="74">
        <v>79.33862377845477</v>
      </c>
      <c r="J13" s="135"/>
      <c r="K13" s="135"/>
      <c r="L13" s="50"/>
      <c r="M13" s="50"/>
      <c r="N13" s="50"/>
      <c r="O13" s="50"/>
    </row>
    <row r="14" spans="2:15" ht="12.75">
      <c r="B14" t="s">
        <v>1057</v>
      </c>
      <c r="C14" s="74">
        <v>88.83036917649632</v>
      </c>
      <c r="D14" s="74">
        <v>89.05467762316854</v>
      </c>
      <c r="E14" s="74">
        <v>90.72108806315092</v>
      </c>
      <c r="F14" s="74">
        <v>92.83021434663395</v>
      </c>
      <c r="G14" s="74">
        <v>95.16763087383156</v>
      </c>
      <c r="H14" s="74">
        <v>96.77660788108173</v>
      </c>
      <c r="J14" s="135"/>
      <c r="K14" s="135"/>
      <c r="L14" s="50"/>
      <c r="M14" s="50"/>
      <c r="N14" s="50"/>
      <c r="O14" s="50"/>
    </row>
    <row r="15" spans="2:15" ht="12.75">
      <c r="B15" t="s">
        <v>1058</v>
      </c>
      <c r="C15" s="74">
        <v>50.27664169561573</v>
      </c>
      <c r="D15" s="74">
        <v>50.31295721420926</v>
      </c>
      <c r="E15" s="74">
        <v>50.89025580504733</v>
      </c>
      <c r="F15" s="74">
        <v>51.69336279865888</v>
      </c>
      <c r="G15" s="74">
        <v>52.60016118127663</v>
      </c>
      <c r="H15" s="74">
        <v>53.080291193851195</v>
      </c>
      <c r="J15" s="135"/>
      <c r="K15" s="135"/>
      <c r="L15" s="50"/>
      <c r="M15" s="50"/>
      <c r="N15" s="50"/>
      <c r="O15" s="50"/>
    </row>
    <row r="16" spans="2:15" ht="12.75">
      <c r="B16" t="s">
        <v>1059</v>
      </c>
      <c r="C16" s="74">
        <v>165.71770959704153</v>
      </c>
      <c r="D16" s="74">
        <v>174.85787782328228</v>
      </c>
      <c r="E16" s="74">
        <v>186.5140068203665</v>
      </c>
      <c r="F16" s="74">
        <v>199.320824737287</v>
      </c>
      <c r="G16" s="74">
        <v>212.5126141811647</v>
      </c>
      <c r="H16" s="74">
        <v>224.27956671285193</v>
      </c>
      <c r="J16" s="135"/>
      <c r="K16" s="135"/>
      <c r="L16" s="50"/>
      <c r="M16" s="50"/>
      <c r="N16" s="50"/>
      <c r="O16" s="50"/>
    </row>
    <row r="17" spans="2:15" ht="12.75">
      <c r="B17" t="s">
        <v>1060</v>
      </c>
      <c r="C17" s="74">
        <v>6.017187595859521</v>
      </c>
      <c r="D17" s="74">
        <v>6.119260985717968</v>
      </c>
      <c r="E17" s="74">
        <v>6.313756814446494</v>
      </c>
      <c r="F17" s="74">
        <v>6.551128660194245</v>
      </c>
      <c r="G17" s="74">
        <v>6.924752444352653</v>
      </c>
      <c r="H17" s="74">
        <v>7.045944480835703</v>
      </c>
      <c r="J17" s="135"/>
      <c r="K17" s="135"/>
      <c r="L17" s="50"/>
      <c r="M17" s="50"/>
      <c r="N17" s="50"/>
      <c r="O17" s="50"/>
    </row>
    <row r="18" spans="2:15" ht="12.75">
      <c r="B18" t="s">
        <v>1061</v>
      </c>
      <c r="C18" s="74">
        <v>47.10310129071234</v>
      </c>
      <c r="D18" s="74">
        <v>50.07767659474778</v>
      </c>
      <c r="E18" s="74">
        <v>51.08381495882121</v>
      </c>
      <c r="F18" s="74">
        <v>52.34530097149772</v>
      </c>
      <c r="G18" s="74">
        <v>53.7432696946371</v>
      </c>
      <c r="H18" s="74">
        <v>54.73618218812313</v>
      </c>
      <c r="J18" s="135"/>
      <c r="K18" s="135"/>
      <c r="L18" s="50"/>
      <c r="M18" s="50"/>
      <c r="N18" s="50"/>
      <c r="O18" s="50"/>
    </row>
    <row r="19" spans="2:15" ht="12.75">
      <c r="B19" t="s">
        <v>1062</v>
      </c>
      <c r="C19" s="74">
        <v>801.6648953312616</v>
      </c>
      <c r="D19" s="74">
        <v>801.6711792620024</v>
      </c>
      <c r="E19" s="74">
        <v>817.2054825383881</v>
      </c>
      <c r="F19" s="74">
        <v>838.2488183264712</v>
      </c>
      <c r="G19" s="74">
        <v>856.5256471049449</v>
      </c>
      <c r="H19" s="74">
        <v>879.3355415011509</v>
      </c>
      <c r="J19" s="135"/>
      <c r="K19" s="135"/>
      <c r="L19" s="50"/>
      <c r="M19" s="50"/>
      <c r="N19" s="50"/>
      <c r="O19" s="50"/>
    </row>
    <row r="20" spans="2:15" ht="12.75">
      <c r="B20" t="s">
        <v>1063</v>
      </c>
      <c r="C20" s="74">
        <v>3986.844288802529</v>
      </c>
      <c r="D20" s="74">
        <v>4129.589808824894</v>
      </c>
      <c r="E20" s="74">
        <v>4323.770063814577</v>
      </c>
      <c r="F20" s="74">
        <v>4627.216872868821</v>
      </c>
      <c r="G20" s="74">
        <v>4898.857651016427</v>
      </c>
      <c r="H20" s="74">
        <v>5129.905515765986</v>
      </c>
      <c r="J20" s="135"/>
      <c r="K20" s="135"/>
      <c r="L20" s="50"/>
      <c r="M20" s="50"/>
      <c r="N20" s="50"/>
      <c r="O20" s="50"/>
    </row>
    <row r="21" spans="2:15" ht="12.75">
      <c r="B21" t="s">
        <v>1064</v>
      </c>
      <c r="C21" s="74">
        <v>25.06137775913586</v>
      </c>
      <c r="D21" s="74">
        <v>25.559347143993</v>
      </c>
      <c r="E21" s="74">
        <v>26.464121866700424</v>
      </c>
      <c r="F21" s="74">
        <v>27.39621836892268</v>
      </c>
      <c r="G21" s="74">
        <v>28.54310447100896</v>
      </c>
      <c r="H21" s="74">
        <v>29.49689241063714</v>
      </c>
      <c r="J21" s="135"/>
      <c r="K21" s="135"/>
      <c r="L21" s="50"/>
      <c r="M21" s="50"/>
      <c r="N21" s="50"/>
      <c r="O21" s="50"/>
    </row>
    <row r="22" spans="2:15" ht="12.75">
      <c r="B22" t="s">
        <v>1065</v>
      </c>
      <c r="C22" s="74">
        <v>2.7062197296136024</v>
      </c>
      <c r="D22" s="74">
        <v>2.7035847818739684</v>
      </c>
      <c r="E22" s="74">
        <v>2.7286671144221946</v>
      </c>
      <c r="F22" s="74">
        <v>2.7529578255938363</v>
      </c>
      <c r="G22" s="74">
        <v>2.783997699072102</v>
      </c>
      <c r="H22" s="74">
        <v>2.7941739174665905</v>
      </c>
      <c r="J22" s="135"/>
      <c r="K22" s="135"/>
      <c r="L22" s="50"/>
      <c r="M22" s="50"/>
      <c r="N22" s="50"/>
      <c r="O22" s="50"/>
    </row>
    <row r="23" spans="2:15" ht="12.75">
      <c r="B23" t="s">
        <v>1066</v>
      </c>
      <c r="C23" s="74">
        <v>48.36089847976161</v>
      </c>
      <c r="D23" s="74">
        <v>49.187452343331174</v>
      </c>
      <c r="E23" s="74">
        <v>50.381618180582585</v>
      </c>
      <c r="F23" s="74">
        <v>51.92951242460591</v>
      </c>
      <c r="G23" s="74">
        <v>53.68993397614695</v>
      </c>
      <c r="H23" s="74">
        <v>54.73150293967035</v>
      </c>
      <c r="J23" s="135"/>
      <c r="K23" s="135"/>
      <c r="L23" s="50"/>
      <c r="M23" s="50"/>
      <c r="N23" s="50"/>
      <c r="O23" s="50"/>
    </row>
    <row r="24" spans="2:15" ht="12.75">
      <c r="B24" t="s">
        <v>1067</v>
      </c>
      <c r="C24" s="74">
        <v>2299.9124064651105</v>
      </c>
      <c r="D24" s="74">
        <v>2283.0560260618972</v>
      </c>
      <c r="E24" s="74">
        <v>2296.1412192982716</v>
      </c>
      <c r="F24" s="74">
        <v>2317.5561732877627</v>
      </c>
      <c r="G24" s="74">
        <v>2343.296229808414</v>
      </c>
      <c r="H24" s="74">
        <v>2350.50498142637</v>
      </c>
      <c r="J24" s="135"/>
      <c r="K24" s="135"/>
      <c r="L24" s="50"/>
      <c r="M24" s="50"/>
      <c r="N24" s="50"/>
      <c r="O24" s="50"/>
    </row>
    <row r="25" spans="2:15" ht="12.75">
      <c r="B25" t="s">
        <v>1068</v>
      </c>
      <c r="C25" s="74">
        <v>465.81841605550994</v>
      </c>
      <c r="D25" s="74">
        <v>467.8817628021231</v>
      </c>
      <c r="E25" s="74">
        <v>477.5724957577561</v>
      </c>
      <c r="F25" s="74">
        <v>488.921862915133</v>
      </c>
      <c r="G25" s="74">
        <v>497.64740280087256</v>
      </c>
      <c r="H25" s="74">
        <v>506.4546938989004</v>
      </c>
      <c r="J25" s="135"/>
      <c r="K25" s="135"/>
      <c r="L25" s="50"/>
      <c r="M25" s="50"/>
      <c r="N25" s="50"/>
      <c r="O25" s="50"/>
    </row>
    <row r="26" spans="2:15" ht="12.75">
      <c r="B26" t="s">
        <v>1069</v>
      </c>
      <c r="C26" s="74">
        <v>16.634399099194066</v>
      </c>
      <c r="D26" s="74">
        <v>16.59473072254717</v>
      </c>
      <c r="E26" s="74">
        <v>16.737641584795135</v>
      </c>
      <c r="F26" s="74">
        <v>16.959212385703545</v>
      </c>
      <c r="G26" s="74">
        <v>17.2196131773661</v>
      </c>
      <c r="H26" s="74">
        <v>17.344560132635547</v>
      </c>
      <c r="J26" s="135"/>
      <c r="K26" s="135"/>
      <c r="L26" s="50"/>
      <c r="M26" s="50"/>
      <c r="N26" s="50"/>
      <c r="O26" s="50"/>
    </row>
    <row r="27" spans="2:15" ht="12.75">
      <c r="B27" t="s">
        <v>1070</v>
      </c>
      <c r="C27" s="74">
        <v>15.984297150896685</v>
      </c>
      <c r="D27" s="74">
        <v>17.309556669337855</v>
      </c>
      <c r="E27" s="74">
        <v>17.508287587852312</v>
      </c>
      <c r="F27" s="74">
        <v>17.785115292865047</v>
      </c>
      <c r="G27" s="74">
        <v>18.097496863293618</v>
      </c>
      <c r="H27" s="74">
        <v>18.26324342818943</v>
      </c>
      <c r="J27" s="135"/>
      <c r="K27" s="135"/>
      <c r="L27" s="50"/>
      <c r="M27" s="50"/>
      <c r="N27" s="50"/>
      <c r="O27" s="50"/>
    </row>
    <row r="28" spans="2:15" ht="12.75">
      <c r="B28" t="s">
        <v>1071</v>
      </c>
      <c r="C28" s="74">
        <v>114.02411480650174</v>
      </c>
      <c r="D28" s="74">
        <v>112.57646330556985</v>
      </c>
      <c r="E28" s="74">
        <v>113.28510338417871</v>
      </c>
      <c r="F28" s="74">
        <v>111.99934783095969</v>
      </c>
      <c r="G28" s="74">
        <v>114.27071181843621</v>
      </c>
      <c r="H28" s="74">
        <v>115.33278258430663</v>
      </c>
      <c r="J28" s="135"/>
      <c r="K28" s="135"/>
      <c r="L28" s="50"/>
      <c r="M28" s="50"/>
      <c r="N28" s="50"/>
      <c r="O28" s="50"/>
    </row>
    <row r="29" spans="2:15" ht="12.75">
      <c r="B29" t="s">
        <v>1072</v>
      </c>
      <c r="C29" s="74">
        <v>26.107552731508154</v>
      </c>
      <c r="D29" s="74">
        <v>26.829546894654193</v>
      </c>
      <c r="E29" s="74">
        <v>27.878924622736672</v>
      </c>
      <c r="F29" s="74">
        <v>29.253440860916335</v>
      </c>
      <c r="G29" s="74">
        <v>30.450057422031893</v>
      </c>
      <c r="H29" s="74">
        <v>31.206828131065592</v>
      </c>
      <c r="J29" s="135"/>
      <c r="K29" s="135"/>
      <c r="L29" s="50"/>
      <c r="M29" s="50"/>
      <c r="N29" s="50"/>
      <c r="O29" s="50"/>
    </row>
    <row r="30" spans="2:15" ht="12.75">
      <c r="B30" t="s">
        <v>1073</v>
      </c>
      <c r="C30" s="74">
        <v>125.02252215997916</v>
      </c>
      <c r="D30" s="74">
        <v>133.9649191958769</v>
      </c>
      <c r="E30" s="74">
        <v>140.17197173880177</v>
      </c>
      <c r="F30" s="74">
        <v>147.36806783674587</v>
      </c>
      <c r="G30" s="74">
        <v>155.33744316549848</v>
      </c>
      <c r="H30" s="74">
        <v>162.41695537039837</v>
      </c>
      <c r="J30" s="135"/>
      <c r="K30" s="135"/>
      <c r="L30" s="50"/>
      <c r="M30" s="50"/>
      <c r="N30" s="50"/>
      <c r="O30" s="50"/>
    </row>
    <row r="31" spans="2:15" ht="12.75">
      <c r="B31" t="s">
        <v>1074</v>
      </c>
      <c r="C31" s="74">
        <v>101.99144750261068</v>
      </c>
      <c r="D31" s="74">
        <v>106.95681784977444</v>
      </c>
      <c r="E31" s="74">
        <v>112.37225874081804</v>
      </c>
      <c r="F31" s="74">
        <v>120.23653697123878</v>
      </c>
      <c r="G31" s="74">
        <v>126.40407860054616</v>
      </c>
      <c r="H31" s="74">
        <v>131.58583766895262</v>
      </c>
      <c r="J31" s="135"/>
      <c r="K31" s="135"/>
      <c r="L31" s="50"/>
      <c r="M31" s="50"/>
      <c r="N31" s="50"/>
      <c r="O31" s="50"/>
    </row>
    <row r="32" spans="2:15" ht="12.75">
      <c r="B32" t="s">
        <v>1075</v>
      </c>
      <c r="C32" s="74">
        <v>217.39258102561203</v>
      </c>
      <c r="D32" s="74">
        <v>218.1732395168553</v>
      </c>
      <c r="E32" s="74">
        <v>223.61889014085037</v>
      </c>
      <c r="F32" s="74">
        <v>230.92800951353905</v>
      </c>
      <c r="G32" s="74">
        <v>237.55653400116142</v>
      </c>
      <c r="H32" s="74">
        <v>241.86636009307264</v>
      </c>
      <c r="J32" s="135"/>
      <c r="K32" s="135"/>
      <c r="L32" s="50"/>
      <c r="M32" s="50"/>
      <c r="N32" s="50"/>
      <c r="O32" s="50"/>
    </row>
    <row r="33" spans="2:15" ht="12.75">
      <c r="B33" t="s">
        <v>1076</v>
      </c>
      <c r="C33" s="74">
        <v>33.710005284584966</v>
      </c>
      <c r="D33" s="74">
        <v>33.853242307522954</v>
      </c>
      <c r="E33" s="74">
        <v>34.301198256027476</v>
      </c>
      <c r="F33" s="74">
        <v>34.87022163821399</v>
      </c>
      <c r="G33" s="74">
        <v>35.51501277104244</v>
      </c>
      <c r="H33" s="74">
        <v>35.90028953066691</v>
      </c>
      <c r="J33" s="135"/>
      <c r="K33" s="135"/>
      <c r="L33" s="50"/>
      <c r="M33" s="50"/>
      <c r="N33" s="50"/>
      <c r="O33" s="50"/>
    </row>
    <row r="34" spans="2:15" ht="12.75">
      <c r="B34" t="s">
        <v>1077</v>
      </c>
      <c r="C34" s="74">
        <v>645.4763093599253</v>
      </c>
      <c r="D34" s="74">
        <v>657.3243981250566</v>
      </c>
      <c r="E34" s="74">
        <v>675.451853650509</v>
      </c>
      <c r="F34" s="74">
        <v>697.7713310896752</v>
      </c>
      <c r="G34" s="74">
        <v>721.3005826239261</v>
      </c>
      <c r="H34" s="74">
        <v>741.3351354108551</v>
      </c>
      <c r="J34" s="135"/>
      <c r="K34" s="135"/>
      <c r="L34" s="50"/>
      <c r="M34" s="50"/>
      <c r="N34" s="50"/>
      <c r="O34" s="50"/>
    </row>
    <row r="35" spans="2:15" ht="12.75">
      <c r="B35" t="s">
        <v>1078</v>
      </c>
      <c r="C35" s="74">
        <v>505.4888796903695</v>
      </c>
      <c r="D35" s="74">
        <v>511.47574099892427</v>
      </c>
      <c r="E35" s="74">
        <v>514.3396765939794</v>
      </c>
      <c r="F35" s="74">
        <v>519.1444426399881</v>
      </c>
      <c r="G35" s="74">
        <v>524.8426066798536</v>
      </c>
      <c r="H35" s="74">
        <v>526.4850159616303</v>
      </c>
      <c r="J35" s="135"/>
      <c r="K35" s="135"/>
      <c r="L35" s="50"/>
      <c r="M35" s="50"/>
      <c r="N35" s="50"/>
      <c r="O35" s="50"/>
    </row>
    <row r="36" spans="2:15" ht="12.75">
      <c r="B36" t="s">
        <v>1079</v>
      </c>
      <c r="C36" s="74">
        <v>75.19062976447839</v>
      </c>
      <c r="D36" s="74">
        <v>77.38250570149572</v>
      </c>
      <c r="E36" s="74">
        <v>79.76861417666858</v>
      </c>
      <c r="F36" s="74">
        <v>80.9163258785729</v>
      </c>
      <c r="G36" s="74">
        <v>82.10825089578498</v>
      </c>
      <c r="H36" s="74">
        <v>82.67899355903518</v>
      </c>
      <c r="J36" s="135"/>
      <c r="K36" s="135"/>
      <c r="L36" s="50"/>
      <c r="M36" s="50"/>
      <c r="N36" s="50"/>
      <c r="O36" s="50"/>
    </row>
    <row r="37" spans="2:15" ht="12.75">
      <c r="B37" t="s">
        <v>1080</v>
      </c>
      <c r="C37" s="74">
        <v>14.218151011522437</v>
      </c>
      <c r="D37" s="74">
        <v>14.130903003709152</v>
      </c>
      <c r="E37" s="74">
        <v>14.201019132161914</v>
      </c>
      <c r="F37" s="74">
        <v>14.333103695976671</v>
      </c>
      <c r="G37" s="74">
        <v>14.505789765123973</v>
      </c>
      <c r="H37" s="74">
        <v>14.519171134066113</v>
      </c>
      <c r="J37" s="135"/>
      <c r="K37" s="135"/>
      <c r="L37" s="50"/>
      <c r="M37" s="50"/>
      <c r="N37" s="50"/>
      <c r="O37" s="50"/>
    </row>
    <row r="38" spans="2:15" ht="12.75">
      <c r="B38" t="s">
        <v>1081</v>
      </c>
      <c r="C38" s="74">
        <v>24.73933757876123</v>
      </c>
      <c r="D38" s="74">
        <v>25.03396531536861</v>
      </c>
      <c r="E38" s="74">
        <v>25.748806824049744</v>
      </c>
      <c r="F38" s="74">
        <v>26.726624127849856</v>
      </c>
      <c r="G38" s="74">
        <v>27.847162851789783</v>
      </c>
      <c r="H38" s="74">
        <v>28.52713324159053</v>
      </c>
      <c r="J38" s="135"/>
      <c r="K38" s="135"/>
      <c r="L38" s="50"/>
      <c r="M38" s="50"/>
      <c r="N38" s="50"/>
      <c r="O38" s="50"/>
    </row>
    <row r="39" spans="2:15" ht="12.75">
      <c r="B39" t="s">
        <v>1082</v>
      </c>
      <c r="C39" s="74">
        <v>19.489030616846673</v>
      </c>
      <c r="D39" s="74">
        <v>19.403914817869783</v>
      </c>
      <c r="E39" s="74">
        <v>19.578471411491762</v>
      </c>
      <c r="F39" s="74">
        <v>19.860504334233905</v>
      </c>
      <c r="G39" s="74">
        <v>20.14820752356026</v>
      </c>
      <c r="H39" s="74">
        <v>20.25264543106374</v>
      </c>
      <c r="J39" s="135"/>
      <c r="K39" s="135"/>
      <c r="L39" s="50"/>
      <c r="M39" s="50"/>
      <c r="N39" s="50"/>
      <c r="O39" s="50"/>
    </row>
    <row r="40" spans="2:15" ht="12.75">
      <c r="B40" t="s">
        <v>1083</v>
      </c>
      <c r="C40" s="74">
        <v>35.12922202394693</v>
      </c>
      <c r="D40" s="74">
        <v>34.96420124311598</v>
      </c>
      <c r="E40" s="74">
        <v>35.154425490133136</v>
      </c>
      <c r="F40" s="74">
        <v>35.478886306869526</v>
      </c>
      <c r="G40" s="74">
        <v>35.891204984640844</v>
      </c>
      <c r="H40" s="74">
        <v>36.026814573471114</v>
      </c>
      <c r="J40" s="135"/>
      <c r="K40" s="135"/>
      <c r="L40" s="50"/>
      <c r="M40" s="50"/>
      <c r="N40" s="50"/>
      <c r="O40" s="50"/>
    </row>
    <row r="41" spans="2:15" ht="12.75">
      <c r="B41" t="s">
        <v>1084</v>
      </c>
      <c r="C41" s="74">
        <v>2289.4183517974175</v>
      </c>
      <c r="D41" s="74">
        <v>2297.6826500031016</v>
      </c>
      <c r="E41" s="74">
        <v>2364.1171822218744</v>
      </c>
      <c r="F41" s="74">
        <v>2470.658968431593</v>
      </c>
      <c r="G41" s="74">
        <v>2541.7383297487218</v>
      </c>
      <c r="H41" s="74">
        <v>2603.4550990908256</v>
      </c>
      <c r="J41" s="135"/>
      <c r="K41" s="135"/>
      <c r="L41" s="50"/>
      <c r="M41" s="50"/>
      <c r="N41" s="50"/>
      <c r="O41" s="50"/>
    </row>
    <row r="42" spans="2:15" ht="12.75">
      <c r="B42" t="s">
        <v>1085</v>
      </c>
      <c r="C42" s="74">
        <v>70.93675510966969</v>
      </c>
      <c r="D42" s="74">
        <v>71.49216012378315</v>
      </c>
      <c r="E42" s="74">
        <v>72.84873943504378</v>
      </c>
      <c r="F42" s="74">
        <v>74.56821144870102</v>
      </c>
      <c r="G42" s="74">
        <v>76.47945667648895</v>
      </c>
      <c r="H42" s="74">
        <v>77.81847776372233</v>
      </c>
      <c r="J42" s="135"/>
      <c r="K42" s="135"/>
      <c r="L42" s="50"/>
      <c r="M42" s="50"/>
      <c r="N42" s="50"/>
      <c r="O42" s="50"/>
    </row>
    <row r="43" spans="2:15" ht="12.75">
      <c r="B43" t="s">
        <v>1086</v>
      </c>
      <c r="C43" s="74">
        <v>337.55993324420285</v>
      </c>
      <c r="D43" s="74">
        <v>345.51948758159546</v>
      </c>
      <c r="E43" s="74">
        <v>369.77852084746877</v>
      </c>
      <c r="F43" s="74">
        <v>390.79826111470226</v>
      </c>
      <c r="G43" s="74">
        <v>407.5550451737683</v>
      </c>
      <c r="H43" s="74">
        <v>421.7597844597301</v>
      </c>
      <c r="J43" s="135"/>
      <c r="K43" s="135"/>
      <c r="L43" s="50"/>
      <c r="M43" s="50"/>
      <c r="N43" s="50"/>
      <c r="O43" s="50"/>
    </row>
    <row r="44" spans="2:15" ht="12.75">
      <c r="B44" t="s">
        <v>1087</v>
      </c>
      <c r="C44" s="74">
        <v>44.51321278167237</v>
      </c>
      <c r="D44" s="74">
        <v>45.60731758243243</v>
      </c>
      <c r="E44" s="74">
        <v>47.49659832433907</v>
      </c>
      <c r="F44" s="74">
        <v>49.751445651900426</v>
      </c>
      <c r="G44" s="74">
        <v>52.315098956706976</v>
      </c>
      <c r="H44" s="74">
        <v>53.815499693967865</v>
      </c>
      <c r="J44" s="135"/>
      <c r="K44" s="135"/>
      <c r="L44" s="50"/>
      <c r="M44" s="50"/>
      <c r="N44" s="50"/>
      <c r="O44" s="50"/>
    </row>
    <row r="45" spans="2:15" ht="12.75">
      <c r="B45" t="s">
        <v>1088</v>
      </c>
      <c r="C45" s="74">
        <v>10.290632223858125</v>
      </c>
      <c r="D45" s="74">
        <v>10.248243005743687</v>
      </c>
      <c r="E45" s="74">
        <v>10.303513650688734</v>
      </c>
      <c r="F45" s="74">
        <v>10.407165473982904</v>
      </c>
      <c r="G45" s="74">
        <v>10.520800462575245</v>
      </c>
      <c r="H45" s="74">
        <v>10.550499054719385</v>
      </c>
      <c r="J45" s="135"/>
      <c r="K45" s="135"/>
      <c r="L45" s="50"/>
      <c r="M45" s="50"/>
      <c r="N45" s="50"/>
      <c r="O45" s="50"/>
    </row>
    <row r="46" spans="2:15" ht="12.75">
      <c r="B46" t="s">
        <v>1089</v>
      </c>
      <c r="C46" s="74">
        <v>125.74684951078275</v>
      </c>
      <c r="D46" s="74">
        <v>126.98140018287256</v>
      </c>
      <c r="E46" s="74">
        <v>130.47302352660068</v>
      </c>
      <c r="F46" s="74">
        <v>135.21908708061807</v>
      </c>
      <c r="G46" s="74">
        <v>140.70042001272913</v>
      </c>
      <c r="H46" s="74">
        <v>143.6992839402836</v>
      </c>
      <c r="J46" s="135"/>
      <c r="K46" s="135"/>
      <c r="L46" s="50"/>
      <c r="M46" s="50"/>
      <c r="N46" s="50"/>
      <c r="O46" s="50"/>
    </row>
    <row r="47" spans="2:15" ht="12.75">
      <c r="B47" t="s">
        <v>1090</v>
      </c>
      <c r="C47" s="74">
        <v>120.54149711832515</v>
      </c>
      <c r="D47" s="74">
        <v>122.11290949979293</v>
      </c>
      <c r="E47" s="74">
        <v>124.93645618741073</v>
      </c>
      <c r="F47" s="74">
        <v>129.15614980467737</v>
      </c>
      <c r="G47" s="74">
        <v>145.22914822803256</v>
      </c>
      <c r="H47" s="74">
        <v>148.63979591525978</v>
      </c>
      <c r="J47" s="135"/>
      <c r="K47" s="135"/>
      <c r="L47" s="50"/>
      <c r="M47" s="50"/>
      <c r="N47" s="50"/>
      <c r="O47" s="50"/>
    </row>
    <row r="48" spans="2:15" ht="12.75">
      <c r="B48" t="s">
        <v>1091</v>
      </c>
      <c r="C48" s="74">
        <v>3.4260941520259407</v>
      </c>
      <c r="D48" s="74">
        <v>3.430208498484583</v>
      </c>
      <c r="E48" s="74">
        <v>3.4744528172483085</v>
      </c>
      <c r="F48" s="74">
        <v>3.53363482612771</v>
      </c>
      <c r="G48" s="74">
        <v>3.6090673563942244</v>
      </c>
      <c r="H48" s="74">
        <v>3.6272799737693933</v>
      </c>
      <c r="J48" s="135"/>
      <c r="K48" s="135"/>
      <c r="L48" s="50"/>
      <c r="M48" s="50"/>
      <c r="N48" s="50"/>
      <c r="O48" s="50"/>
    </row>
    <row r="49" spans="2:15" ht="12.75">
      <c r="B49" t="s">
        <v>1092</v>
      </c>
      <c r="C49" s="74">
        <v>84.19055993354974</v>
      </c>
      <c r="D49" s="74">
        <v>83.14458309183895</v>
      </c>
      <c r="E49" s="74">
        <v>83.56323688572876</v>
      </c>
      <c r="F49" s="74">
        <v>84.82653107584112</v>
      </c>
      <c r="G49" s="74">
        <v>86.35577775829469</v>
      </c>
      <c r="H49" s="74">
        <v>87.04793688886299</v>
      </c>
      <c r="J49" s="135"/>
      <c r="K49" s="135"/>
      <c r="L49" s="50"/>
      <c r="M49" s="50"/>
      <c r="N49" s="50"/>
      <c r="O49" s="50"/>
    </row>
    <row r="50" spans="2:15" ht="12.75">
      <c r="B50" t="s">
        <v>1093</v>
      </c>
      <c r="C50" s="74">
        <v>38.49594521640491</v>
      </c>
      <c r="D50" s="74">
        <v>38.647894382257974</v>
      </c>
      <c r="E50" s="74">
        <v>39.299402328301866</v>
      </c>
      <c r="F50" s="74">
        <v>39.94564085159938</v>
      </c>
      <c r="G50" s="74">
        <v>40.71268277878844</v>
      </c>
      <c r="H50" s="74">
        <v>41.147350081713185</v>
      </c>
      <c r="J50" s="135"/>
      <c r="K50" s="135"/>
      <c r="L50" s="50"/>
      <c r="M50" s="50"/>
      <c r="N50" s="50"/>
      <c r="O50" s="50"/>
    </row>
    <row r="51" spans="2:15" ht="12.75">
      <c r="B51" t="s">
        <v>1094</v>
      </c>
      <c r="C51" s="74">
        <v>1.8968495991327072</v>
      </c>
      <c r="D51" s="74">
        <v>1.9217231512613593</v>
      </c>
      <c r="E51" s="74">
        <v>1.9714799610981766</v>
      </c>
      <c r="F51" s="74">
        <v>2.0283360950860563</v>
      </c>
      <c r="G51" s="74">
        <v>2.101437928441423</v>
      </c>
      <c r="H51" s="74">
        <v>2.113410989415216</v>
      </c>
      <c r="J51" s="135"/>
      <c r="K51" s="135"/>
      <c r="L51" s="50"/>
      <c r="M51" s="50"/>
      <c r="N51" s="50"/>
      <c r="O51" s="50"/>
    </row>
    <row r="52" spans="2:15" ht="12.75">
      <c r="B52" t="s">
        <v>1095</v>
      </c>
      <c r="C52" s="74">
        <v>8.808566677542238</v>
      </c>
      <c r="D52" s="74">
        <v>10.552009812651544</v>
      </c>
      <c r="E52" s="74">
        <v>10.627958230925541</v>
      </c>
      <c r="F52" s="74">
        <v>10.853895620819557</v>
      </c>
      <c r="G52" s="74">
        <v>11.104123609092593</v>
      </c>
      <c r="H52" s="74">
        <v>11.255305409039421</v>
      </c>
      <c r="J52" s="135"/>
      <c r="K52" s="135"/>
      <c r="L52" s="50"/>
      <c r="M52" s="50"/>
      <c r="N52" s="50"/>
      <c r="O52" s="50"/>
    </row>
    <row r="53" spans="2:15" ht="12.75">
      <c r="B53" t="s">
        <v>1096</v>
      </c>
      <c r="C53" s="74">
        <v>7919.469974553133</v>
      </c>
      <c r="D53" s="74">
        <v>7930.454318719807</v>
      </c>
      <c r="E53" s="74">
        <v>8062.669877056682</v>
      </c>
      <c r="F53" s="74">
        <v>8246.032809767257</v>
      </c>
      <c r="G53" s="74">
        <v>8469.572249479774</v>
      </c>
      <c r="H53" s="74">
        <v>8607.139843130419</v>
      </c>
      <c r="J53" s="135"/>
      <c r="K53" s="135"/>
      <c r="L53" s="50"/>
      <c r="M53" s="50"/>
      <c r="N53" s="50"/>
      <c r="O53" s="50"/>
    </row>
    <row r="54" spans="2:15" ht="12.75">
      <c r="B54" t="s">
        <v>1097</v>
      </c>
      <c r="C54" s="74">
        <v>65.00130460607305</v>
      </c>
      <c r="D54" s="74">
        <v>64.4833094953568</v>
      </c>
      <c r="E54" s="74">
        <v>65.12522909864259</v>
      </c>
      <c r="F54" s="74">
        <v>66.13461332951314</v>
      </c>
      <c r="G54" s="74">
        <v>67.3920541309187</v>
      </c>
      <c r="H54" s="74">
        <v>68.01179730658082</v>
      </c>
      <c r="J54" s="135"/>
      <c r="K54" s="135"/>
      <c r="L54" s="50"/>
      <c r="M54" s="50"/>
      <c r="N54" s="50"/>
      <c r="O54" s="50"/>
    </row>
    <row r="55" spans="2:15" ht="12.75">
      <c r="B55" t="s">
        <v>1098</v>
      </c>
      <c r="C55" s="74">
        <v>9.763303507448223</v>
      </c>
      <c r="D55" s="74">
        <v>9.540098236409214</v>
      </c>
      <c r="E55" s="74">
        <v>9.566658160497424</v>
      </c>
      <c r="F55" s="74">
        <v>9.70358713336349</v>
      </c>
      <c r="G55" s="74">
        <v>9.824099408279986</v>
      </c>
      <c r="H55" s="74">
        <v>9.84933321505183</v>
      </c>
      <c r="J55" s="135"/>
      <c r="K55" s="135"/>
      <c r="L55" s="50"/>
      <c r="M55" s="50"/>
      <c r="N55" s="50"/>
      <c r="O55" s="50"/>
    </row>
    <row r="56" spans="2:15" ht="12.75">
      <c r="B56" t="s">
        <v>1099</v>
      </c>
      <c r="C56" s="74">
        <v>1972.532822740977</v>
      </c>
      <c r="D56" s="74">
        <v>2007.5345878854807</v>
      </c>
      <c r="E56" s="74">
        <v>2046.020278285849</v>
      </c>
      <c r="F56" s="74">
        <v>2116.1477151548</v>
      </c>
      <c r="G56" s="74">
        <v>2226.310219913453</v>
      </c>
      <c r="H56" s="74">
        <v>2304.3103010896157</v>
      </c>
      <c r="J56" s="135"/>
      <c r="K56" s="135"/>
      <c r="L56" s="50"/>
      <c r="M56" s="50"/>
      <c r="N56" s="50"/>
      <c r="O56" s="50"/>
    </row>
    <row r="57" spans="2:15" ht="12.75">
      <c r="B57" t="s">
        <v>1100</v>
      </c>
      <c r="C57" s="74">
        <v>65.94468183441512</v>
      </c>
      <c r="D57" s="74">
        <v>66.90909618449594</v>
      </c>
      <c r="E57" s="74">
        <v>68.63278687218497</v>
      </c>
      <c r="F57" s="74">
        <v>70.71662320218294</v>
      </c>
      <c r="G57" s="74">
        <v>73.02598002036056</v>
      </c>
      <c r="H57" s="74">
        <v>74.80170897888038</v>
      </c>
      <c r="J57" s="135"/>
      <c r="K57" s="135"/>
      <c r="L57" s="50"/>
      <c r="M57" s="50"/>
      <c r="N57" s="50"/>
      <c r="O57" s="50"/>
    </row>
    <row r="58" spans="2:15" ht="12.75">
      <c r="B58" t="s">
        <v>1101</v>
      </c>
      <c r="C58" s="74">
        <v>7.593127119292758</v>
      </c>
      <c r="D58" s="74">
        <v>7.6477189510401224</v>
      </c>
      <c r="E58" s="74">
        <v>7.750044069667149</v>
      </c>
      <c r="F58" s="74">
        <v>7.923491111471025</v>
      </c>
      <c r="G58" s="74">
        <v>8.093256742698808</v>
      </c>
      <c r="H58" s="74">
        <v>8.110923227362571</v>
      </c>
      <c r="J58" s="135"/>
      <c r="K58" s="135"/>
      <c r="L58" s="50"/>
      <c r="M58" s="50"/>
      <c r="N58" s="50"/>
      <c r="O58" s="50"/>
    </row>
    <row r="59" spans="2:15" ht="12.75">
      <c r="B59" t="s">
        <v>1102</v>
      </c>
      <c r="C59" s="74">
        <v>17.656964337550907</v>
      </c>
      <c r="D59" s="74">
        <v>17.859804868087288</v>
      </c>
      <c r="E59" s="74">
        <v>18.258544313331193</v>
      </c>
      <c r="F59" s="74">
        <v>18.746986688933397</v>
      </c>
      <c r="G59" s="74">
        <v>19.28246866459472</v>
      </c>
      <c r="H59" s="74">
        <v>19.67041108096656</v>
      </c>
      <c r="J59" s="135"/>
      <c r="K59" s="135"/>
      <c r="L59" s="50"/>
      <c r="M59" s="50"/>
      <c r="N59" s="50"/>
      <c r="O59" s="50"/>
    </row>
    <row r="60" spans="2:15" ht="12.75">
      <c r="B60" t="s">
        <v>1103</v>
      </c>
      <c r="C60" s="74">
        <v>39.843965896685496</v>
      </c>
      <c r="D60" s="74">
        <v>40.14398147985963</v>
      </c>
      <c r="E60" s="74">
        <v>40.88964793464185</v>
      </c>
      <c r="F60" s="74">
        <v>41.83819751143863</v>
      </c>
      <c r="G60" s="74">
        <v>42.89391509259248</v>
      </c>
      <c r="H60" s="74">
        <v>43.624781706939125</v>
      </c>
      <c r="J60" s="135"/>
      <c r="K60" s="135"/>
      <c r="L60" s="50"/>
      <c r="M60" s="50"/>
      <c r="N60" s="50"/>
      <c r="O60" s="50"/>
    </row>
    <row r="61" spans="2:15" ht="12.75">
      <c r="B61" t="s">
        <v>1104</v>
      </c>
      <c r="C61" s="74">
        <v>59.04052246632956</v>
      </c>
      <c r="D61" s="74">
        <v>59.97116959048249</v>
      </c>
      <c r="E61" s="74">
        <v>60.547728797082726</v>
      </c>
      <c r="F61" s="74">
        <v>61.713183048937864</v>
      </c>
      <c r="G61" s="74">
        <v>63.08813715439796</v>
      </c>
      <c r="H61" s="74">
        <v>63.699357115256994</v>
      </c>
      <c r="J61" s="135"/>
      <c r="K61" s="135"/>
      <c r="L61" s="50"/>
      <c r="M61" s="50"/>
      <c r="N61" s="50"/>
      <c r="O61" s="50"/>
    </row>
    <row r="62" spans="2:15" ht="12.75">
      <c r="B62" t="s">
        <v>1105</v>
      </c>
      <c r="C62" s="74">
        <v>497.2354493928722</v>
      </c>
      <c r="D62" s="74">
        <v>492.53590635285383</v>
      </c>
      <c r="E62" s="74">
        <v>494.601798200156</v>
      </c>
      <c r="F62" s="74">
        <v>501.9270851048247</v>
      </c>
      <c r="G62" s="74">
        <v>510.42439205821177</v>
      </c>
      <c r="H62" s="74">
        <v>514.2673505554069</v>
      </c>
      <c r="J62" s="135"/>
      <c r="K62" s="135"/>
      <c r="L62" s="50"/>
      <c r="M62" s="50"/>
      <c r="N62" s="50"/>
      <c r="O62" s="50"/>
    </row>
    <row r="63" spans="2:15" ht="12.75">
      <c r="B63" t="s">
        <v>1106</v>
      </c>
      <c r="C63" s="74">
        <v>7.898035955806194</v>
      </c>
      <c r="D63" s="74">
        <v>7.811355181155153</v>
      </c>
      <c r="E63" s="74">
        <v>7.921841689980911</v>
      </c>
      <c r="F63" s="74">
        <v>8.110200069743946</v>
      </c>
      <c r="G63" s="74">
        <v>8.207209423068676</v>
      </c>
      <c r="H63" s="74">
        <v>8.290586864810775</v>
      </c>
      <c r="J63" s="135"/>
      <c r="K63" s="135"/>
      <c r="L63" s="50"/>
      <c r="M63" s="50"/>
      <c r="N63" s="50"/>
      <c r="O63" s="50"/>
    </row>
    <row r="64" spans="2:15" ht="12.75">
      <c r="B64" t="s">
        <v>1107</v>
      </c>
      <c r="C64" s="74">
        <v>907.8624930040728</v>
      </c>
      <c r="D64" s="74">
        <v>886.8800596987525</v>
      </c>
      <c r="E64" s="74">
        <v>895.5735802481224</v>
      </c>
      <c r="F64" s="74">
        <v>913.5516030674448</v>
      </c>
      <c r="G64" s="74">
        <v>947.3205104413634</v>
      </c>
      <c r="H64" s="74">
        <v>971.2650948664068</v>
      </c>
      <c r="J64" s="135"/>
      <c r="K64" s="135"/>
      <c r="L64" s="50"/>
      <c r="M64" s="50"/>
      <c r="N64" s="50"/>
      <c r="O64" s="50"/>
    </row>
    <row r="65" spans="2:15" ht="12.75">
      <c r="B65" t="s">
        <v>1108</v>
      </c>
      <c r="C65" s="74">
        <v>110.8200867719409</v>
      </c>
      <c r="D65" s="74">
        <v>114.58939706429022</v>
      </c>
      <c r="E65" s="74">
        <v>128.96058582726744</v>
      </c>
      <c r="F65" s="74">
        <v>136.26486840530396</v>
      </c>
      <c r="G65" s="74">
        <v>144.88178433968423</v>
      </c>
      <c r="H65" s="74">
        <v>151.06083405871954</v>
      </c>
      <c r="J65" s="135"/>
      <c r="K65" s="135"/>
      <c r="L65" s="50"/>
      <c r="M65" s="50"/>
      <c r="N65" s="50"/>
      <c r="O65" s="50"/>
    </row>
    <row r="66" spans="2:15" ht="12.75">
      <c r="B66" t="s">
        <v>59</v>
      </c>
      <c r="C66" s="74">
        <v>48.090754254012325</v>
      </c>
      <c r="D66" s="74">
        <v>49.16278207728179</v>
      </c>
      <c r="E66" s="74">
        <v>47.09586631325758</v>
      </c>
      <c r="F66" s="74">
        <v>49.66247110095876</v>
      </c>
      <c r="G66" s="74">
        <v>51.72308089556044</v>
      </c>
      <c r="H66" s="74">
        <v>52.944488469777035</v>
      </c>
      <c r="J66" s="135"/>
      <c r="K66" s="135"/>
      <c r="L66" s="50"/>
      <c r="M66" s="50"/>
      <c r="N66" s="50"/>
      <c r="O66" s="50"/>
    </row>
    <row r="67" spans="2:15" ht="12.75">
      <c r="B67" t="s">
        <v>522</v>
      </c>
      <c r="C67" s="74">
        <v>68.60817925358758</v>
      </c>
      <c r="D67" s="74">
        <v>67.68673093316518</v>
      </c>
      <c r="E67" s="74">
        <v>68.39053997001461</v>
      </c>
      <c r="F67" s="74">
        <v>69.7995169355112</v>
      </c>
      <c r="G67" s="74">
        <v>71.09537325594407</v>
      </c>
      <c r="H67" s="74">
        <v>71.71203287948528</v>
      </c>
      <c r="J67" s="135"/>
      <c r="K67" s="135"/>
      <c r="L67" s="50"/>
      <c r="M67" s="50"/>
      <c r="N67" s="50"/>
      <c r="O67" s="50"/>
    </row>
    <row r="68" spans="2:15" ht="12.75">
      <c r="B68" t="s">
        <v>60</v>
      </c>
      <c r="C68" s="74">
        <v>80.3182409574202</v>
      </c>
      <c r="D68" s="74">
        <v>81.04003246215005</v>
      </c>
      <c r="E68" s="74">
        <v>83.41905740524363</v>
      </c>
      <c r="F68" s="74">
        <v>85.49783893836407</v>
      </c>
      <c r="G68" s="74">
        <v>87.72926136918672</v>
      </c>
      <c r="H68" s="74">
        <v>89.28957341259293</v>
      </c>
      <c r="J68" s="135"/>
      <c r="K68" s="135"/>
      <c r="L68" s="50"/>
      <c r="M68" s="50"/>
      <c r="N68" s="50"/>
      <c r="O68" s="50"/>
    </row>
    <row r="69" spans="2:15" ht="12.75">
      <c r="B69" t="s">
        <v>61</v>
      </c>
      <c r="C69" s="74">
        <v>21.957944031592966</v>
      </c>
      <c r="D69" s="74">
        <v>21.824645152900555</v>
      </c>
      <c r="E69" s="74">
        <v>21.95248310910057</v>
      </c>
      <c r="F69" s="74">
        <v>22.191713267231634</v>
      </c>
      <c r="G69" s="74">
        <v>22.41710326775978</v>
      </c>
      <c r="H69" s="74">
        <v>22.496310484235035</v>
      </c>
      <c r="J69" s="135"/>
      <c r="K69" s="135"/>
      <c r="L69" s="50"/>
      <c r="M69" s="50"/>
      <c r="N69" s="50"/>
      <c r="O69" s="50"/>
    </row>
    <row r="70" spans="2:15" ht="12.75">
      <c r="B70" t="s">
        <v>62</v>
      </c>
      <c r="C70" s="74">
        <v>0.696635738248915</v>
      </c>
      <c r="D70" s="74">
        <v>0.7348124697709624</v>
      </c>
      <c r="E70" s="74">
        <v>0.7674302243005453</v>
      </c>
      <c r="F70" s="74">
        <v>0.7714811468115343</v>
      </c>
      <c r="G70" s="74">
        <v>0.7769332890728847</v>
      </c>
      <c r="H70" s="74">
        <v>0.7760452180552612</v>
      </c>
      <c r="J70" s="135"/>
      <c r="K70" s="135"/>
      <c r="L70" s="50"/>
      <c r="M70" s="50"/>
      <c r="N70" s="50"/>
      <c r="O70" s="50"/>
    </row>
    <row r="71" spans="2:15" ht="12.75">
      <c r="B71" t="s">
        <v>63</v>
      </c>
      <c r="C71" s="74">
        <v>2.7447280343675966</v>
      </c>
      <c r="D71" s="74">
        <v>2.726920714303525</v>
      </c>
      <c r="E71" s="74">
        <v>2.739394340575463</v>
      </c>
      <c r="F71" s="74">
        <v>2.7638519229886995</v>
      </c>
      <c r="G71" s="74">
        <v>2.7957024850493637</v>
      </c>
      <c r="H71" s="74">
        <v>2.7977502764718127</v>
      </c>
      <c r="J71" s="135"/>
      <c r="K71" s="135"/>
      <c r="L71" s="50"/>
      <c r="M71" s="50"/>
      <c r="N71" s="50"/>
      <c r="O71" s="50"/>
    </row>
    <row r="72" spans="2:15" ht="12.75">
      <c r="B72" t="s">
        <v>64</v>
      </c>
      <c r="C72" s="74">
        <v>1144.8243189312077</v>
      </c>
      <c r="D72" s="74">
        <v>1159.4327690351586</v>
      </c>
      <c r="E72" s="74">
        <v>1184.9578320047865</v>
      </c>
      <c r="F72" s="74">
        <v>1210.0964395765463</v>
      </c>
      <c r="G72" s="74">
        <v>1236.8441967477106</v>
      </c>
      <c r="H72" s="74">
        <v>1255.3563895336188</v>
      </c>
      <c r="J72" s="135"/>
      <c r="K72" s="135"/>
      <c r="L72" s="50"/>
      <c r="M72" s="50"/>
      <c r="N72" s="50"/>
      <c r="O72" s="50"/>
    </row>
    <row r="73" spans="2:15" ht="12.75">
      <c r="B73" t="s">
        <v>65</v>
      </c>
      <c r="C73" s="74">
        <v>3.2389943415350473</v>
      </c>
      <c r="D73" s="74">
        <v>3.23715884417146</v>
      </c>
      <c r="E73" s="74">
        <v>3.271543844776008</v>
      </c>
      <c r="F73" s="74">
        <v>3.319464154999605</v>
      </c>
      <c r="G73" s="74">
        <v>3.3752251269262112</v>
      </c>
      <c r="H73" s="74">
        <v>3.40442882662142</v>
      </c>
      <c r="J73" s="135"/>
      <c r="K73" s="135"/>
      <c r="L73" s="50"/>
      <c r="M73" s="50"/>
      <c r="N73" s="50"/>
      <c r="O73" s="50"/>
    </row>
    <row r="74" spans="2:15" ht="12.75">
      <c r="B74" t="s">
        <v>66</v>
      </c>
      <c r="C74" s="74">
        <v>107.31862596070663</v>
      </c>
      <c r="D74" s="74">
        <v>107.2307942269773</v>
      </c>
      <c r="E74" s="74">
        <v>108.51436279421084</v>
      </c>
      <c r="F74" s="74">
        <v>109.78495343289741</v>
      </c>
      <c r="G74" s="74">
        <v>112.84014855152044</v>
      </c>
      <c r="H74" s="74">
        <v>114.24951283301428</v>
      </c>
      <c r="J74" s="135"/>
      <c r="K74" s="135"/>
      <c r="L74" s="50"/>
      <c r="M74" s="50"/>
      <c r="N74" s="50"/>
      <c r="O74" s="50"/>
    </row>
    <row r="75" spans="2:15" ht="12.75">
      <c r="B75" t="s">
        <v>67</v>
      </c>
      <c r="C75" s="74">
        <v>41.51053753734218</v>
      </c>
      <c r="D75" s="74">
        <v>42.77923459077443</v>
      </c>
      <c r="E75" s="74">
        <v>44.55732027189054</v>
      </c>
      <c r="F75" s="74">
        <v>46.60736854172029</v>
      </c>
      <c r="G75" s="74">
        <v>48.8361901237665</v>
      </c>
      <c r="H75" s="74">
        <v>50.75016702529217</v>
      </c>
      <c r="J75" s="135"/>
      <c r="K75" s="135"/>
      <c r="L75" s="50"/>
      <c r="M75" s="50"/>
      <c r="N75" s="50"/>
      <c r="O75" s="50"/>
    </row>
    <row r="76" spans="2:15" ht="12.75">
      <c r="B76" t="s">
        <v>68</v>
      </c>
      <c r="C76" s="74">
        <v>1206.1732369680115</v>
      </c>
      <c r="D76" s="74">
        <v>1213.8788872972584</v>
      </c>
      <c r="E76" s="74">
        <v>1235.6170636980494</v>
      </c>
      <c r="F76" s="74">
        <v>1270.6642466783471</v>
      </c>
      <c r="G76" s="74">
        <v>1288.4959667466896</v>
      </c>
      <c r="H76" s="74">
        <v>1309.7880984584265</v>
      </c>
      <c r="J76" s="135"/>
      <c r="K76" s="135"/>
      <c r="L76" s="50"/>
      <c r="M76" s="50"/>
      <c r="N76" s="50"/>
      <c r="O76" s="50"/>
    </row>
    <row r="77" spans="2:15" ht="12.75">
      <c r="B77" t="s">
        <v>69</v>
      </c>
      <c r="C77" s="74">
        <v>64.23079706577896</v>
      </c>
      <c r="D77" s="74">
        <v>64.93675543233627</v>
      </c>
      <c r="E77" s="74">
        <v>66.35209351025178</v>
      </c>
      <c r="F77" s="74">
        <v>68.18211393202552</v>
      </c>
      <c r="G77" s="74">
        <v>69.04603257639668</v>
      </c>
      <c r="H77" s="74">
        <v>70.48485911748278</v>
      </c>
      <c r="J77" s="135"/>
      <c r="K77" s="135"/>
      <c r="L77" s="50"/>
      <c r="M77" s="50"/>
      <c r="N77" s="50"/>
      <c r="O77" s="50"/>
    </row>
    <row r="78" spans="2:15" ht="12.75">
      <c r="B78" t="s">
        <v>70</v>
      </c>
      <c r="C78" s="74">
        <v>14.947870729353589</v>
      </c>
      <c r="D78" s="74">
        <v>14.790112110629112</v>
      </c>
      <c r="E78" s="74">
        <v>14.9134252585298</v>
      </c>
      <c r="F78" s="74">
        <v>15.247139082594355</v>
      </c>
      <c r="G78" s="74">
        <v>15.615173827794102</v>
      </c>
      <c r="H78" s="74">
        <v>15.844006842977572</v>
      </c>
      <c r="J78" s="135"/>
      <c r="K78" s="135"/>
      <c r="L78" s="50"/>
      <c r="M78" s="50"/>
      <c r="N78" s="50"/>
      <c r="O78" s="50"/>
    </row>
    <row r="79" spans="2:15" ht="12.75">
      <c r="B79" t="s">
        <v>71</v>
      </c>
      <c r="C79" s="74">
        <v>17.880671951904926</v>
      </c>
      <c r="D79" s="74">
        <v>18.23979585525702</v>
      </c>
      <c r="E79" s="74">
        <v>18.814256513434096</v>
      </c>
      <c r="F79" s="74">
        <v>19.499704379175554</v>
      </c>
      <c r="G79" s="74">
        <v>20.25413330970684</v>
      </c>
      <c r="H79" s="74">
        <v>20.87320930326091</v>
      </c>
      <c r="J79" s="135"/>
      <c r="K79" s="135"/>
      <c r="L79" s="50"/>
      <c r="M79" s="50"/>
      <c r="N79" s="50"/>
      <c r="O79" s="50"/>
    </row>
    <row r="80" spans="2:15" ht="12.75">
      <c r="B80" t="s">
        <v>72</v>
      </c>
      <c r="C80" s="74">
        <v>57.60092884441338</v>
      </c>
      <c r="D80" s="74">
        <v>61.90492625821218</v>
      </c>
      <c r="E80" s="74">
        <v>62.6331578143057</v>
      </c>
      <c r="F80" s="74">
        <v>64.87977864448793</v>
      </c>
      <c r="G80" s="74">
        <v>67.3474541983171</v>
      </c>
      <c r="H80" s="74">
        <v>69.35808528376612</v>
      </c>
      <c r="J80" s="135"/>
      <c r="K80" s="135"/>
      <c r="L80" s="50"/>
      <c r="M80" s="50"/>
      <c r="N80" s="50"/>
      <c r="O80" s="50"/>
    </row>
    <row r="81" spans="2:15" ht="12.75">
      <c r="B81" t="s">
        <v>73</v>
      </c>
      <c r="C81" s="74">
        <v>456.0337085725444</v>
      </c>
      <c r="D81" s="74">
        <v>464.18238779096356</v>
      </c>
      <c r="E81" s="74">
        <v>467.89847104440645</v>
      </c>
      <c r="F81" s="74">
        <v>478.27543247391617</v>
      </c>
      <c r="G81" s="74">
        <v>493.5938007468185</v>
      </c>
      <c r="H81" s="74">
        <v>504.3144008678523</v>
      </c>
      <c r="J81" s="135"/>
      <c r="K81" s="135"/>
      <c r="L81" s="50"/>
      <c r="M81" s="50"/>
      <c r="N81" s="50"/>
      <c r="O81" s="50"/>
    </row>
    <row r="82" spans="2:15" ht="12.75">
      <c r="B82" t="s">
        <v>74</v>
      </c>
      <c r="C82" s="74">
        <v>19.509510480871402</v>
      </c>
      <c r="D82" s="74">
        <v>20.265823928288587</v>
      </c>
      <c r="E82" s="74">
        <v>21.31769853618875</v>
      </c>
      <c r="F82" s="74">
        <v>22.493365402118467</v>
      </c>
      <c r="G82" s="74">
        <v>23.901572266360137</v>
      </c>
      <c r="H82" s="74">
        <v>24.657992999175427</v>
      </c>
      <c r="J82" s="135"/>
      <c r="K82" s="135"/>
      <c r="L82" s="50"/>
      <c r="M82" s="50"/>
      <c r="N82" s="50"/>
      <c r="O82" s="50"/>
    </row>
    <row r="83" spans="2:15" ht="12.75">
      <c r="B83" t="s">
        <v>75</v>
      </c>
      <c r="C83" s="74">
        <v>361.2910960043177</v>
      </c>
      <c r="D83" s="74">
        <v>370.54443759497354</v>
      </c>
      <c r="E83" s="74">
        <v>382.4792805302101</v>
      </c>
      <c r="F83" s="74">
        <v>397.4313629169598</v>
      </c>
      <c r="G83" s="74">
        <v>413.4103382920977</v>
      </c>
      <c r="H83" s="74">
        <v>426.86088946185424</v>
      </c>
      <c r="J83" s="135"/>
      <c r="K83" s="135"/>
      <c r="L83" s="50"/>
      <c r="M83" s="50"/>
      <c r="N83" s="50"/>
      <c r="O83" s="50"/>
    </row>
    <row r="84" spans="2:15" ht="12.75">
      <c r="B84" t="s">
        <v>76</v>
      </c>
      <c r="C84" s="74">
        <v>4.727296068753014</v>
      </c>
      <c r="D84" s="74">
        <v>4.820300648476212</v>
      </c>
      <c r="E84" s="74">
        <v>4.931083103952408</v>
      </c>
      <c r="F84" s="74">
        <v>4.972857794971393</v>
      </c>
      <c r="G84" s="74">
        <v>5.022878422253811</v>
      </c>
      <c r="H84" s="74">
        <v>5.032026176934292</v>
      </c>
      <c r="J84" s="135"/>
      <c r="K84" s="135"/>
      <c r="L84" s="50"/>
      <c r="M84" s="50"/>
      <c r="N84" s="50"/>
      <c r="O84" s="50"/>
    </row>
    <row r="85" spans="2:15" ht="12.75">
      <c r="B85" t="s">
        <v>77</v>
      </c>
      <c r="C85" s="74">
        <v>19.22254113926713</v>
      </c>
      <c r="D85" s="74">
        <v>19.349571650725423</v>
      </c>
      <c r="E85" s="74">
        <v>19.721659881574126</v>
      </c>
      <c r="F85" s="74">
        <v>20.211678091481577</v>
      </c>
      <c r="G85" s="74">
        <v>20.804174322790928</v>
      </c>
      <c r="H85" s="74">
        <v>21.063152279068813</v>
      </c>
      <c r="J85" s="135"/>
      <c r="K85" s="135"/>
      <c r="L85" s="50"/>
      <c r="M85" s="50"/>
      <c r="N85" s="50"/>
      <c r="O85" s="50"/>
    </row>
    <row r="86" spans="2:15" ht="12.75">
      <c r="B86" t="s">
        <v>78</v>
      </c>
      <c r="C86" s="74">
        <v>15.907625853967167</v>
      </c>
      <c r="D86" s="74">
        <v>15.801009267395964</v>
      </c>
      <c r="E86" s="74">
        <v>15.869676763702143</v>
      </c>
      <c r="F86" s="74">
        <v>16.00853413375973</v>
      </c>
      <c r="G86" s="74">
        <v>16.189839328849853</v>
      </c>
      <c r="H86" s="74">
        <v>16.199395826632387</v>
      </c>
      <c r="J86" s="135"/>
      <c r="K86" s="135"/>
      <c r="L86" s="50"/>
      <c r="M86" s="50"/>
      <c r="N86" s="50"/>
      <c r="O86" s="50"/>
    </row>
    <row r="87" spans="2:15" ht="12.75">
      <c r="B87" t="s">
        <v>79</v>
      </c>
      <c r="C87" s="74">
        <v>13078.710796552085</v>
      </c>
      <c r="D87" s="74">
        <v>13182.489825030647</v>
      </c>
      <c r="E87" s="74">
        <v>13450.499021829151</v>
      </c>
      <c r="F87" s="74">
        <v>13717.008449331674</v>
      </c>
      <c r="G87" s="74">
        <v>14004.056449683967</v>
      </c>
      <c r="H87" s="74">
        <v>14181.183316794497</v>
      </c>
      <c r="J87" s="135"/>
      <c r="K87" s="135"/>
      <c r="L87" s="50"/>
      <c r="M87" s="50"/>
      <c r="N87" s="50"/>
      <c r="O87" s="50"/>
    </row>
    <row r="88" spans="2:15" ht="12.75">
      <c r="B88" t="s">
        <v>80</v>
      </c>
      <c r="C88" s="74">
        <v>23.10614228784526</v>
      </c>
      <c r="D88" s="74">
        <v>23.045408071612254</v>
      </c>
      <c r="E88" s="74">
        <v>23.237546339881852</v>
      </c>
      <c r="F88" s="74">
        <v>23.530428349264902</v>
      </c>
      <c r="G88" s="74">
        <v>23.882382318475393</v>
      </c>
      <c r="H88" s="74">
        <v>23.958398941700626</v>
      </c>
      <c r="J88" s="135"/>
      <c r="K88" s="135"/>
      <c r="L88" s="50"/>
      <c r="M88" s="50"/>
      <c r="N88" s="50"/>
      <c r="O88" s="50"/>
    </row>
    <row r="89" spans="2:15" ht="12.75">
      <c r="B89" t="s">
        <v>81</v>
      </c>
      <c r="C89" s="74">
        <v>378.5893913477387</v>
      </c>
      <c r="D89" s="74">
        <v>393.92931037118393</v>
      </c>
      <c r="E89" s="74">
        <v>412.63108062615737</v>
      </c>
      <c r="F89" s="74">
        <v>433.0888669975049</v>
      </c>
      <c r="G89" s="74">
        <v>455.94922119570634</v>
      </c>
      <c r="H89" s="74">
        <v>476.98358892414024</v>
      </c>
      <c r="J89" s="135"/>
      <c r="K89" s="135"/>
      <c r="L89" s="50"/>
      <c r="M89" s="50"/>
      <c r="N89" s="50"/>
      <c r="O89" s="50"/>
    </row>
    <row r="90" spans="2:15" ht="12.75">
      <c r="B90" t="s">
        <v>82</v>
      </c>
      <c r="C90" s="74">
        <v>162.23983410419515</v>
      </c>
      <c r="D90" s="74">
        <v>160.24621562280788</v>
      </c>
      <c r="E90" s="74">
        <v>161.64513332155965</v>
      </c>
      <c r="F90" s="74">
        <v>165.1574274107553</v>
      </c>
      <c r="G90" s="74">
        <v>168.72060437764492</v>
      </c>
      <c r="H90" s="74">
        <v>170.63016115459396</v>
      </c>
      <c r="J90" s="135"/>
      <c r="K90" s="135"/>
      <c r="L90" s="50"/>
      <c r="M90" s="50"/>
      <c r="N90" s="50"/>
      <c r="O90" s="50"/>
    </row>
    <row r="91" spans="2:15" ht="12.75">
      <c r="B91" t="s">
        <v>83</v>
      </c>
      <c r="C91" s="74">
        <v>1001.5957907439714</v>
      </c>
      <c r="D91" s="74">
        <v>1019.2711820526698</v>
      </c>
      <c r="E91" s="74">
        <v>1045.087310636579</v>
      </c>
      <c r="F91" s="74">
        <v>1092.3886482793494</v>
      </c>
      <c r="G91" s="74">
        <v>1129.2297793906266</v>
      </c>
      <c r="H91" s="74">
        <v>1162.2927418769993</v>
      </c>
      <c r="J91" s="135"/>
      <c r="K91" s="135"/>
      <c r="L91" s="50"/>
      <c r="M91" s="50"/>
      <c r="N91" s="50"/>
      <c r="O91" s="50"/>
    </row>
    <row r="92" spans="2:15" ht="12.75">
      <c r="B92" t="s">
        <v>84</v>
      </c>
      <c r="C92" s="74">
        <v>95.57784975311323</v>
      </c>
      <c r="D92" s="74">
        <v>98.18704191294998</v>
      </c>
      <c r="E92" s="74">
        <v>102.34889226572005</v>
      </c>
      <c r="F92" s="74">
        <v>107.63307430857344</v>
      </c>
      <c r="G92" s="74">
        <v>113.60731983301805</v>
      </c>
      <c r="H92" s="74">
        <v>117.85544923892337</v>
      </c>
      <c r="J92" s="135"/>
      <c r="K92" s="135"/>
      <c r="L92" s="50"/>
      <c r="M92" s="50"/>
      <c r="N92" s="50"/>
      <c r="O92" s="50"/>
    </row>
    <row r="93" spans="2:15" ht="12.75">
      <c r="B93" t="s">
        <v>85</v>
      </c>
      <c r="C93" s="74">
        <v>199.27834013411857</v>
      </c>
      <c r="D93" s="74">
        <v>207.4355928156487</v>
      </c>
      <c r="E93" s="74">
        <v>221.38954845532965</v>
      </c>
      <c r="F93" s="74">
        <v>240.99339964949704</v>
      </c>
      <c r="G93" s="74">
        <v>250.9762893453218</v>
      </c>
      <c r="H93" s="74">
        <v>263.4291937908846</v>
      </c>
      <c r="J93" s="135"/>
      <c r="K93" s="135"/>
      <c r="L93" s="50"/>
      <c r="M93" s="50"/>
      <c r="N93" s="50"/>
      <c r="O93" s="50"/>
    </row>
    <row r="94" spans="2:15" ht="12.75">
      <c r="B94" t="s">
        <v>86</v>
      </c>
      <c r="C94" s="74">
        <v>108.92492343079162</v>
      </c>
      <c r="D94" s="74">
        <v>106.53311109763105</v>
      </c>
      <c r="E94" s="74">
        <v>110.50994024563731</v>
      </c>
      <c r="F94" s="74">
        <v>112.50421925268489</v>
      </c>
      <c r="G94" s="74">
        <v>114.21726274996341</v>
      </c>
      <c r="H94" s="74">
        <v>114.53461723484017</v>
      </c>
      <c r="J94" s="135"/>
      <c r="K94" s="135"/>
      <c r="L94" s="50"/>
      <c r="M94" s="50"/>
      <c r="N94" s="50"/>
      <c r="O94" s="50"/>
    </row>
    <row r="95" spans="2:15" ht="12.75">
      <c r="B95" t="s">
        <v>87</v>
      </c>
      <c r="C95" s="74">
        <v>46.17151926541464</v>
      </c>
      <c r="D95" s="74">
        <v>45.18357261676136</v>
      </c>
      <c r="E95" s="74">
        <v>45.009688357581425</v>
      </c>
      <c r="F95" s="74">
        <v>45.559531206015315</v>
      </c>
      <c r="G95" s="74">
        <v>46.20188353877365</v>
      </c>
      <c r="H95" s="74">
        <v>46.43557576323377</v>
      </c>
      <c r="J95" s="135"/>
      <c r="K95" s="135"/>
      <c r="L95" s="50"/>
      <c r="M95" s="50"/>
      <c r="N95" s="50"/>
      <c r="O95" s="50"/>
    </row>
    <row r="96" spans="2:15" ht="12.75">
      <c r="B96" t="s">
        <v>88</v>
      </c>
      <c r="C96" s="74">
        <v>112.20690340419983</v>
      </c>
      <c r="D96" s="74">
        <v>110.02632527162338</v>
      </c>
      <c r="E96" s="74">
        <v>110.05936421484458</v>
      </c>
      <c r="F96" s="74">
        <v>109.83970078645885</v>
      </c>
      <c r="G96" s="74">
        <v>111.74391887336641</v>
      </c>
      <c r="H96" s="74">
        <v>112.56171203078293</v>
      </c>
      <c r="J96" s="135"/>
      <c r="K96" s="135"/>
      <c r="L96" s="50"/>
      <c r="M96" s="50"/>
      <c r="N96" s="50"/>
      <c r="O96" s="50"/>
    </row>
    <row r="97" spans="2:15" ht="12.75">
      <c r="B97" t="s">
        <v>89</v>
      </c>
      <c r="C97" s="74">
        <v>220.12738330239304</v>
      </c>
      <c r="D97" s="74">
        <v>218.97534516085796</v>
      </c>
      <c r="E97" s="74">
        <v>223.306805520877</v>
      </c>
      <c r="F97" s="74">
        <v>234.8885551158581</v>
      </c>
      <c r="G97" s="74">
        <v>245.9065643007265</v>
      </c>
      <c r="H97" s="74">
        <v>248.63076244711996</v>
      </c>
      <c r="J97" s="135"/>
      <c r="K97" s="135"/>
      <c r="L97" s="50"/>
      <c r="M97" s="50"/>
      <c r="N97" s="50"/>
      <c r="O97" s="50"/>
    </row>
    <row r="98" spans="2:15" ht="12.75">
      <c r="B98" t="s">
        <v>90</v>
      </c>
      <c r="C98" s="74">
        <v>7.883957672772775</v>
      </c>
      <c r="D98" s="74">
        <v>7.851693807130023</v>
      </c>
      <c r="E98" s="74">
        <v>7.894109841094073</v>
      </c>
      <c r="F98" s="74">
        <v>7.956425533645692</v>
      </c>
      <c r="G98" s="74">
        <v>8.041358453205193</v>
      </c>
      <c r="H98" s="74">
        <v>8.050109496296484</v>
      </c>
      <c r="J98" s="135"/>
      <c r="K98" s="135"/>
      <c r="L98" s="50"/>
      <c r="M98" s="50"/>
      <c r="N98" s="50"/>
      <c r="O98" s="50"/>
    </row>
    <row r="99" spans="2:15" ht="12.75">
      <c r="B99" t="s">
        <v>91</v>
      </c>
      <c r="C99" s="74">
        <v>24.73065044508707</v>
      </c>
      <c r="D99" s="74">
        <v>24.770261359557235</v>
      </c>
      <c r="E99" s="74">
        <v>25.2047107647308</v>
      </c>
      <c r="F99" s="74">
        <v>25.86618333483721</v>
      </c>
      <c r="G99" s="74">
        <v>26.64231767701437</v>
      </c>
      <c r="H99" s="74">
        <v>26.983874738655395</v>
      </c>
      <c r="J99" s="135"/>
      <c r="K99" s="135"/>
      <c r="L99" s="50"/>
      <c r="M99" s="50"/>
      <c r="N99" s="50"/>
      <c r="O99" s="50"/>
    </row>
    <row r="100" spans="2:15" ht="12.75">
      <c r="B100" t="s">
        <v>92</v>
      </c>
      <c r="C100" s="74">
        <v>33.34056648150857</v>
      </c>
      <c r="D100" s="74">
        <v>33.85683057538165</v>
      </c>
      <c r="E100" s="74">
        <v>34.76900315760694</v>
      </c>
      <c r="F100" s="74">
        <v>35.878925535734005</v>
      </c>
      <c r="G100" s="74">
        <v>37.109161755718176</v>
      </c>
      <c r="H100" s="74">
        <v>38.08603249694155</v>
      </c>
      <c r="J100" s="135"/>
      <c r="K100" s="135"/>
      <c r="L100" s="50"/>
      <c r="M100" s="50"/>
      <c r="N100" s="50"/>
      <c r="O100" s="50"/>
    </row>
    <row r="101" spans="2:15" ht="12.75">
      <c r="B101" t="s">
        <v>93</v>
      </c>
      <c r="C101" s="74">
        <v>3.912435417753175</v>
      </c>
      <c r="D101" s="74">
        <v>3.9072054695516028</v>
      </c>
      <c r="E101" s="74">
        <v>3.9439175429697237</v>
      </c>
      <c r="F101" s="74">
        <v>3.9981630833696897</v>
      </c>
      <c r="G101" s="74">
        <v>4.060292389442026</v>
      </c>
      <c r="H101" s="74">
        <v>4.089465645396336</v>
      </c>
      <c r="J101" s="135"/>
      <c r="K101" s="135"/>
      <c r="L101" s="50"/>
      <c r="M101" s="50"/>
      <c r="N101" s="50"/>
      <c r="O101" s="50"/>
    </row>
    <row r="102" spans="2:15" ht="12.75">
      <c r="B102" t="s">
        <v>94</v>
      </c>
      <c r="C102" s="74">
        <v>3.79836596930792</v>
      </c>
      <c r="D102" s="74">
        <v>3.886150666361288</v>
      </c>
      <c r="E102" s="74">
        <v>4.021096293746002</v>
      </c>
      <c r="F102" s="74">
        <v>4.1811419965837</v>
      </c>
      <c r="G102" s="74">
        <v>4.357719234552072</v>
      </c>
      <c r="H102" s="74">
        <v>4.506930653864827</v>
      </c>
      <c r="J102" s="135"/>
      <c r="K102" s="135"/>
      <c r="L102" s="50"/>
      <c r="M102" s="50"/>
      <c r="N102" s="50"/>
      <c r="O102" s="50"/>
    </row>
    <row r="103" spans="2:15" ht="12.75">
      <c r="B103" t="s">
        <v>95</v>
      </c>
      <c r="C103" s="74">
        <v>70.4450042854668</v>
      </c>
      <c r="D103" s="74">
        <v>71.6392827336334</v>
      </c>
      <c r="E103" s="74">
        <v>73.62554763398408</v>
      </c>
      <c r="F103" s="74">
        <v>75.98355793151723</v>
      </c>
      <c r="G103" s="74">
        <v>78.54642486985675</v>
      </c>
      <c r="H103" s="74">
        <v>80.52036962562153</v>
      </c>
      <c r="J103" s="135"/>
      <c r="K103" s="135"/>
      <c r="L103" s="50"/>
      <c r="M103" s="50"/>
      <c r="N103" s="50"/>
      <c r="O103" s="50"/>
    </row>
    <row r="104" spans="2:15" ht="12.75">
      <c r="B104" t="s">
        <v>96</v>
      </c>
      <c r="C104" s="74">
        <v>352.11956366071314</v>
      </c>
      <c r="D104" s="74">
        <v>363.3105313977909</v>
      </c>
      <c r="E104" s="74">
        <v>386.3917750451263</v>
      </c>
      <c r="F104" s="74">
        <v>410.4777678437236</v>
      </c>
      <c r="G104" s="74">
        <v>436.8046149089168</v>
      </c>
      <c r="H104" s="74">
        <v>454.6946762484511</v>
      </c>
      <c r="J104" s="135"/>
      <c r="K104" s="135"/>
      <c r="L104" s="50"/>
      <c r="M104" s="50"/>
      <c r="N104" s="50"/>
      <c r="O104" s="50"/>
    </row>
    <row r="105" spans="2:15" ht="12.75">
      <c r="B105" t="s">
        <v>97</v>
      </c>
      <c r="C105" s="74">
        <v>37.150006241887205</v>
      </c>
      <c r="D105" s="74">
        <v>37.04271210964627</v>
      </c>
      <c r="E105" s="74">
        <v>37.29516815488251</v>
      </c>
      <c r="F105" s="74">
        <v>37.699191401226436</v>
      </c>
      <c r="G105" s="74">
        <v>38.13808023225806</v>
      </c>
      <c r="H105" s="74">
        <v>38.33274020245471</v>
      </c>
      <c r="J105" s="135"/>
      <c r="K105" s="135"/>
      <c r="L105" s="50"/>
      <c r="M105" s="50"/>
      <c r="N105" s="50"/>
      <c r="O105" s="50"/>
    </row>
    <row r="106" spans="2:15" ht="12.75">
      <c r="B106" t="s">
        <v>98</v>
      </c>
      <c r="C106" s="74">
        <v>22.816359447637787</v>
      </c>
      <c r="D106" s="74">
        <v>23.088029512095765</v>
      </c>
      <c r="E106" s="74">
        <v>23.621585316018542</v>
      </c>
      <c r="F106" s="74">
        <v>24.27975543882569</v>
      </c>
      <c r="G106" s="74">
        <v>25.008570594089054</v>
      </c>
      <c r="H106" s="74">
        <v>25.556072617342313</v>
      </c>
      <c r="J106" s="135"/>
      <c r="K106" s="135"/>
      <c r="L106" s="50"/>
      <c r="M106" s="50"/>
      <c r="N106" s="50"/>
      <c r="O106" s="50"/>
    </row>
    <row r="107" spans="2:15" ht="12.75">
      <c r="B107" t="s">
        <v>99</v>
      </c>
      <c r="C107" s="74">
        <v>275.2708988039788</v>
      </c>
      <c r="D107" s="74">
        <v>288.52273979266573</v>
      </c>
      <c r="E107" s="74">
        <v>290.163641935988</v>
      </c>
      <c r="F107" s="74">
        <v>298.7754492066308</v>
      </c>
      <c r="G107" s="74">
        <v>309.71387935715137</v>
      </c>
      <c r="H107" s="74">
        <v>305.999875480598</v>
      </c>
      <c r="J107" s="135"/>
      <c r="K107" s="135"/>
      <c r="L107" s="50"/>
      <c r="M107" s="50"/>
      <c r="N107" s="50"/>
      <c r="O107" s="50"/>
    </row>
    <row r="108" spans="2:15" ht="12.75">
      <c r="B108" t="s">
        <v>100</v>
      </c>
      <c r="C108" s="74">
        <v>84.61726759693357</v>
      </c>
      <c r="D108" s="74">
        <v>87.13120535157634</v>
      </c>
      <c r="E108" s="74">
        <v>90.68342061052276</v>
      </c>
      <c r="F108" s="74">
        <v>94.78340232291724</v>
      </c>
      <c r="G108" s="74">
        <v>99.2406595260685</v>
      </c>
      <c r="H108" s="74">
        <v>103.05640412017392</v>
      </c>
      <c r="J108" s="135"/>
      <c r="K108" s="135"/>
      <c r="L108" s="50"/>
      <c r="M108" s="50"/>
      <c r="N108" s="50"/>
      <c r="O108" s="50"/>
    </row>
    <row r="109" spans="2:15" ht="12.75">
      <c r="B109" t="s">
        <v>101</v>
      </c>
      <c r="C109" s="74">
        <v>1.2896257365384982</v>
      </c>
      <c r="D109" s="74">
        <v>1.3539105799835056</v>
      </c>
      <c r="E109" s="74">
        <v>1.4344137716358785</v>
      </c>
      <c r="F109" s="74">
        <v>1.5241111596975132</v>
      </c>
      <c r="G109" s="74">
        <v>1.6202145599069593</v>
      </c>
      <c r="H109" s="74">
        <v>1.70626382516083</v>
      </c>
      <c r="J109" s="135"/>
      <c r="K109" s="135"/>
      <c r="L109" s="50"/>
      <c r="M109" s="50"/>
      <c r="N109" s="50"/>
      <c r="O109" s="50"/>
    </row>
    <row r="110" spans="2:15" ht="12.75">
      <c r="B110" t="s">
        <v>102</v>
      </c>
      <c r="C110" s="74">
        <v>52.802219219144</v>
      </c>
      <c r="D110" s="74">
        <v>55.1624100322652</v>
      </c>
      <c r="E110" s="74">
        <v>58.31934918786897</v>
      </c>
      <c r="F110" s="74">
        <v>61.75964441731103</v>
      </c>
      <c r="G110" s="74">
        <v>65.79741683098693</v>
      </c>
      <c r="H110" s="74">
        <v>68.03245374208164</v>
      </c>
      <c r="J110" s="135"/>
      <c r="K110" s="135"/>
      <c r="L110" s="50"/>
      <c r="M110" s="50"/>
      <c r="N110" s="50"/>
      <c r="O110" s="50"/>
    </row>
    <row r="111" spans="2:15" ht="12.75">
      <c r="B111" t="s">
        <v>103</v>
      </c>
      <c r="C111" s="74">
        <v>123.34869631170476</v>
      </c>
      <c r="D111" s="74">
        <v>124.30994133057266</v>
      </c>
      <c r="E111" s="74">
        <v>126.56975690894026</v>
      </c>
      <c r="F111" s="74">
        <v>129.45885190118344</v>
      </c>
      <c r="G111" s="74">
        <v>132.268451308377</v>
      </c>
      <c r="H111" s="74">
        <v>134.42178155817106</v>
      </c>
      <c r="J111" s="135"/>
      <c r="K111" s="135"/>
      <c r="L111" s="50"/>
      <c r="M111" s="50"/>
      <c r="N111" s="50"/>
      <c r="O111" s="50"/>
    </row>
    <row r="112" spans="2:15" ht="12.75">
      <c r="B112" t="s">
        <v>104</v>
      </c>
      <c r="C112" s="74">
        <v>15.61048031003063</v>
      </c>
      <c r="D112" s="74">
        <v>15.72647683698514</v>
      </c>
      <c r="E112" s="74">
        <v>16.018340324187772</v>
      </c>
      <c r="F112" s="74">
        <v>16.39086201227987</v>
      </c>
      <c r="G112" s="74">
        <v>16.80645866944096</v>
      </c>
      <c r="H112" s="74">
        <v>17.095742289560675</v>
      </c>
      <c r="J112" s="135"/>
      <c r="K112" s="135"/>
      <c r="L112" s="50"/>
      <c r="M112" s="50"/>
      <c r="N112" s="50"/>
      <c r="O112" s="50"/>
    </row>
    <row r="113" spans="2:15" ht="12.75">
      <c r="B113" t="s">
        <v>105</v>
      </c>
      <c r="C113" s="74">
        <v>8.514703052918058</v>
      </c>
      <c r="D113" s="74">
        <v>8.638239224924583</v>
      </c>
      <c r="E113" s="74">
        <v>8.873711015328901</v>
      </c>
      <c r="F113" s="74">
        <v>9.142451540231175</v>
      </c>
      <c r="G113" s="74">
        <v>9.48470898193781</v>
      </c>
      <c r="H113" s="74">
        <v>9.557629089291469</v>
      </c>
      <c r="J113" s="135"/>
      <c r="K113" s="135"/>
      <c r="L113" s="50"/>
      <c r="M113" s="50"/>
      <c r="N113" s="50"/>
      <c r="O113" s="50"/>
    </row>
    <row r="114" spans="2:15" ht="12.75">
      <c r="B114" t="s">
        <v>106</v>
      </c>
      <c r="C114" s="74">
        <v>5.852814858422616</v>
      </c>
      <c r="D114" s="74">
        <v>5.9047425973456535</v>
      </c>
      <c r="E114" s="74">
        <v>6.023042197810439</v>
      </c>
      <c r="F114" s="74">
        <v>6.172757590531627</v>
      </c>
      <c r="G114" s="74">
        <v>6.338819760651149</v>
      </c>
      <c r="H114" s="74">
        <v>6.458110222479792</v>
      </c>
      <c r="J114" s="135"/>
      <c r="K114" s="135"/>
      <c r="L114" s="50"/>
      <c r="M114" s="50"/>
      <c r="N114" s="50"/>
      <c r="O114" s="50"/>
    </row>
    <row r="115" spans="2:15" ht="12.75">
      <c r="B115" t="s">
        <v>107</v>
      </c>
      <c r="C115" s="74">
        <v>80.45460141047342</v>
      </c>
      <c r="D115" s="74">
        <v>81.04539850432185</v>
      </c>
      <c r="E115" s="74">
        <v>82.77653690005239</v>
      </c>
      <c r="F115" s="74">
        <v>84.99668892447683</v>
      </c>
      <c r="G115" s="74">
        <v>87.27276686725814</v>
      </c>
      <c r="H115" s="74">
        <v>88.81942629761325</v>
      </c>
      <c r="J115" s="135"/>
      <c r="K115" s="135"/>
      <c r="L115" s="50"/>
      <c r="M115" s="50"/>
      <c r="N115" s="50"/>
      <c r="O115" s="50"/>
    </row>
    <row r="116" spans="2:15" ht="12.75">
      <c r="B116" t="s">
        <v>108</v>
      </c>
      <c r="C116" s="74">
        <v>19.69949435868971</v>
      </c>
      <c r="D116" s="74">
        <v>19.91527914090115</v>
      </c>
      <c r="E116" s="74">
        <v>20.36910360598737</v>
      </c>
      <c r="F116" s="74">
        <v>20.91665901087802</v>
      </c>
      <c r="G116" s="74">
        <v>21.565081522076568</v>
      </c>
      <c r="H116" s="74">
        <v>21.87292883902252</v>
      </c>
      <c r="J116" s="135"/>
      <c r="K116" s="135"/>
      <c r="L116" s="50"/>
      <c r="M116" s="50"/>
      <c r="N116" s="50"/>
      <c r="O116" s="50"/>
    </row>
    <row r="117" spans="2:15" ht="12.75">
      <c r="B117" t="s">
        <v>109</v>
      </c>
      <c r="C117" s="74">
        <v>11.766211510093594</v>
      </c>
      <c r="D117" s="74">
        <v>12.107534777108002</v>
      </c>
      <c r="E117" s="74">
        <v>12.584440317998608</v>
      </c>
      <c r="F117" s="74">
        <v>13.128813764113879</v>
      </c>
      <c r="G117" s="74">
        <v>13.71347557083433</v>
      </c>
      <c r="H117" s="74">
        <v>14.199418266175362</v>
      </c>
      <c r="J117" s="135"/>
      <c r="K117" s="135"/>
      <c r="L117" s="50"/>
      <c r="M117" s="50"/>
      <c r="N117" s="50"/>
      <c r="O117" s="50"/>
    </row>
    <row r="118" spans="2:15" ht="12.75">
      <c r="B118" t="s">
        <v>110</v>
      </c>
      <c r="C118" s="74">
        <v>179.49500050890595</v>
      </c>
      <c r="D118" s="74">
        <v>189.78033733611548</v>
      </c>
      <c r="E118" s="74">
        <v>190.96152422074917</v>
      </c>
      <c r="F118" s="74">
        <v>194.01437687385075</v>
      </c>
      <c r="G118" s="74">
        <v>197.0329454028297</v>
      </c>
      <c r="H118" s="74">
        <v>198.18385355670443</v>
      </c>
      <c r="J118" s="135"/>
      <c r="K118" s="135"/>
      <c r="L118" s="50"/>
      <c r="M118" s="50"/>
      <c r="N118" s="50"/>
      <c r="O118" s="50"/>
    </row>
    <row r="119" spans="2:15" ht="12.75">
      <c r="B119" t="s">
        <v>111</v>
      </c>
      <c r="C119" s="74">
        <v>51.19844614706312</v>
      </c>
      <c r="D119" s="74">
        <v>52.79766543852659</v>
      </c>
      <c r="E119" s="74">
        <v>54.858333361190695</v>
      </c>
      <c r="F119" s="74">
        <v>57.31921160421029</v>
      </c>
      <c r="G119" s="74">
        <v>60.14223966988238</v>
      </c>
      <c r="H119" s="74">
        <v>62.05655379288729</v>
      </c>
      <c r="J119" s="135"/>
      <c r="K119" s="135"/>
      <c r="L119" s="50"/>
      <c r="M119" s="50"/>
      <c r="N119" s="50"/>
      <c r="O119" s="50"/>
    </row>
    <row r="120" spans="2:15" ht="12.75">
      <c r="B120" t="s">
        <v>112</v>
      </c>
      <c r="C120" s="74">
        <v>36.34155712758432</v>
      </c>
      <c r="D120" s="74">
        <v>36.90706978564065</v>
      </c>
      <c r="E120" s="74">
        <v>37.89634449796995</v>
      </c>
      <c r="F120" s="74">
        <v>39.09469440462373</v>
      </c>
      <c r="G120" s="74">
        <v>40.41480564902223</v>
      </c>
      <c r="H120" s="74">
        <v>41.449308764211885</v>
      </c>
      <c r="J120" s="135"/>
      <c r="K120" s="135"/>
      <c r="L120" s="50"/>
      <c r="M120" s="50"/>
      <c r="N120" s="50"/>
      <c r="O120" s="50"/>
    </row>
    <row r="121" spans="2:15" ht="12.75">
      <c r="B121" t="s">
        <v>113</v>
      </c>
      <c r="C121" s="74">
        <v>32.240329083381496</v>
      </c>
      <c r="D121" s="74">
        <v>32.562366123947186</v>
      </c>
      <c r="E121" s="74">
        <v>33.2331495720704</v>
      </c>
      <c r="F121" s="74">
        <v>34.05717137452906</v>
      </c>
      <c r="G121" s="74">
        <v>34.95534917095092</v>
      </c>
      <c r="H121" s="74">
        <v>35.57448662941384</v>
      </c>
      <c r="J121" s="135"/>
      <c r="K121" s="135"/>
      <c r="L121" s="50"/>
      <c r="M121" s="50"/>
      <c r="N121" s="50"/>
      <c r="O121" s="50"/>
    </row>
    <row r="122" spans="2:15" ht="12.75">
      <c r="B122" t="s">
        <v>114</v>
      </c>
      <c r="C122" s="74">
        <v>74.17953738951387</v>
      </c>
      <c r="D122" s="74">
        <v>74.23376079543338</v>
      </c>
      <c r="E122" s="74">
        <v>76.96038968385908</v>
      </c>
      <c r="F122" s="74">
        <v>79.08476288404133</v>
      </c>
      <c r="G122" s="74">
        <v>81.56832424439904</v>
      </c>
      <c r="H122" s="74">
        <v>82.62430113242318</v>
      </c>
      <c r="J122" s="135"/>
      <c r="K122" s="135"/>
      <c r="L122" s="50"/>
      <c r="M122" s="50"/>
      <c r="N122" s="50"/>
      <c r="O122" s="50"/>
    </row>
    <row r="123" spans="2:15" ht="12.75">
      <c r="B123" t="s">
        <v>115</v>
      </c>
      <c r="C123" s="74">
        <v>61.135654413962456</v>
      </c>
      <c r="D123" s="74">
        <v>61.37934704879287</v>
      </c>
      <c r="E123" s="74">
        <v>62.33572367947095</v>
      </c>
      <c r="F123" s="74">
        <v>63.98184356372523</v>
      </c>
      <c r="G123" s="74">
        <v>65.95460447585299</v>
      </c>
      <c r="H123" s="74">
        <v>66.86757996642505</v>
      </c>
      <c r="J123" s="135"/>
      <c r="K123" s="135"/>
      <c r="L123" s="50"/>
      <c r="M123" s="50"/>
      <c r="N123" s="50"/>
      <c r="O123" s="50"/>
    </row>
    <row r="124" spans="2:15" ht="12.75">
      <c r="B124" t="s">
        <v>949</v>
      </c>
      <c r="C124" s="74">
        <v>61.479538691561395</v>
      </c>
      <c r="D124" s="74">
        <v>62.1605570515895</v>
      </c>
      <c r="E124" s="74">
        <v>63.57437590691187</v>
      </c>
      <c r="F124" s="74">
        <v>65.3426797428109</v>
      </c>
      <c r="G124" s="74">
        <v>67.30476999008995</v>
      </c>
      <c r="H124" s="74">
        <v>68.76767677405346</v>
      </c>
      <c r="J124" s="135"/>
      <c r="K124" s="135"/>
      <c r="L124" s="50"/>
      <c r="M124" s="50"/>
      <c r="N124" s="50"/>
      <c r="O124" s="50"/>
    </row>
    <row r="125" spans="2:15" ht="12.75">
      <c r="B125" t="s">
        <v>116</v>
      </c>
      <c r="C125" s="74">
        <v>66.04104543349983</v>
      </c>
      <c r="D125" s="74">
        <v>63.06596155643573</v>
      </c>
      <c r="E125" s="74">
        <v>64.57034395200304</v>
      </c>
      <c r="F125" s="74">
        <v>66.41307663363234</v>
      </c>
      <c r="G125" s="74">
        <v>68.46063092483683</v>
      </c>
      <c r="H125" s="74">
        <v>70.01500649517787</v>
      </c>
      <c r="J125" s="135"/>
      <c r="K125" s="135"/>
      <c r="L125" s="50"/>
      <c r="M125" s="50"/>
      <c r="N125" s="50"/>
      <c r="O125" s="50"/>
    </row>
    <row r="126" spans="2:15" ht="12.75">
      <c r="B126" t="s">
        <v>117</v>
      </c>
      <c r="C126" s="74">
        <v>9.787296304427118</v>
      </c>
      <c r="D126" s="74">
        <v>9.773582855289769</v>
      </c>
      <c r="E126" s="74">
        <v>9.942283499812783</v>
      </c>
      <c r="F126" s="74">
        <v>10.250901419662917</v>
      </c>
      <c r="G126" s="74">
        <v>10.583617813941181</v>
      </c>
      <c r="H126" s="74">
        <v>10.822409048523186</v>
      </c>
      <c r="J126" s="135"/>
      <c r="K126" s="135"/>
      <c r="L126" s="50"/>
      <c r="M126" s="50"/>
      <c r="N126" s="50"/>
      <c r="O126" s="50"/>
    </row>
    <row r="127" spans="2:15" ht="12.75">
      <c r="B127" t="s">
        <v>118</v>
      </c>
      <c r="C127" s="74">
        <v>16.606505876795723</v>
      </c>
      <c r="D127" s="74">
        <v>16.97633520988582</v>
      </c>
      <c r="E127" s="74">
        <v>17.577886766766806</v>
      </c>
      <c r="F127" s="74">
        <v>18.25590674135972</v>
      </c>
      <c r="G127" s="74">
        <v>19.096588762604586</v>
      </c>
      <c r="H127" s="74">
        <v>19.394680758611482</v>
      </c>
      <c r="J127" s="135"/>
      <c r="K127" s="135"/>
      <c r="L127" s="50"/>
      <c r="M127" s="50"/>
      <c r="N127" s="50"/>
      <c r="O127" s="50"/>
    </row>
    <row r="128" spans="2:15" ht="12.75">
      <c r="B128" t="s">
        <v>119</v>
      </c>
      <c r="C128" s="74">
        <v>28.205208454524417</v>
      </c>
      <c r="D128" s="74">
        <v>28.109862206339237</v>
      </c>
      <c r="E128" s="74">
        <v>28.455501063644714</v>
      </c>
      <c r="F128" s="74">
        <v>29.288289762875426</v>
      </c>
      <c r="G128" s="74">
        <v>30.102585096454796</v>
      </c>
      <c r="H128" s="74">
        <v>30.562483153955522</v>
      </c>
      <c r="J128" s="135"/>
      <c r="K128" s="135"/>
      <c r="L128" s="50"/>
      <c r="M128" s="50"/>
      <c r="N128" s="50"/>
      <c r="O128" s="50"/>
    </row>
    <row r="129" spans="2:15" ht="12.75">
      <c r="B129" t="s">
        <v>120</v>
      </c>
      <c r="C129" s="74">
        <v>9.906577950357253</v>
      </c>
      <c r="D129" s="74">
        <v>9.863409484121371</v>
      </c>
      <c r="E129" s="74">
        <v>9.928041545780905</v>
      </c>
      <c r="F129" s="74">
        <v>10.037491009049724</v>
      </c>
      <c r="G129" s="74">
        <v>10.166449015444295</v>
      </c>
      <c r="H129" s="74">
        <v>10.212777209575968</v>
      </c>
      <c r="J129" s="135"/>
      <c r="K129" s="135"/>
      <c r="L129" s="50"/>
      <c r="M129" s="50"/>
      <c r="N129" s="50"/>
      <c r="O129" s="50"/>
    </row>
    <row r="130" spans="2:15" ht="12.75">
      <c r="B130" t="s">
        <v>121</v>
      </c>
      <c r="C130" s="74">
        <v>119.49763706765603</v>
      </c>
      <c r="D130" s="74">
        <v>121.45269693557306</v>
      </c>
      <c r="E130" s="74">
        <v>125.24913261713306</v>
      </c>
      <c r="F130" s="74">
        <v>129.874415662496</v>
      </c>
      <c r="G130" s="74">
        <v>134.5765090124047</v>
      </c>
      <c r="H130" s="74">
        <v>138.18841303476975</v>
      </c>
      <c r="J130" s="135"/>
      <c r="K130" s="135"/>
      <c r="L130" s="50"/>
      <c r="M130" s="50"/>
      <c r="N130" s="50"/>
      <c r="O130" s="50"/>
    </row>
    <row r="131" spans="2:15" ht="12.75">
      <c r="B131" t="s">
        <v>122</v>
      </c>
      <c r="C131" s="74">
        <v>64.84675298057593</v>
      </c>
      <c r="D131" s="74">
        <v>66.25463967816411</v>
      </c>
      <c r="E131" s="74">
        <v>68.36410990697959</v>
      </c>
      <c r="F131" s="74">
        <v>70.79108215682443</v>
      </c>
      <c r="G131" s="74">
        <v>73.3794790289018</v>
      </c>
      <c r="H131" s="74">
        <v>75.38565543439657</v>
      </c>
      <c r="J131" s="135"/>
      <c r="K131" s="135"/>
      <c r="L131" s="50"/>
      <c r="M131" s="50"/>
      <c r="N131" s="50"/>
      <c r="O131" s="50"/>
    </row>
    <row r="132" spans="2:15" ht="12.75">
      <c r="B132" t="s">
        <v>123</v>
      </c>
      <c r="C132" s="74">
        <v>42.37561688985875</v>
      </c>
      <c r="D132" s="74">
        <v>42.47858698507553</v>
      </c>
      <c r="E132" s="74">
        <v>43.042399473829484</v>
      </c>
      <c r="F132" s="74">
        <v>43.8099256004036</v>
      </c>
      <c r="G132" s="74">
        <v>47.104717701980285</v>
      </c>
      <c r="H132" s="74">
        <v>47.62054609727349</v>
      </c>
      <c r="J132" s="135"/>
      <c r="K132" s="135"/>
      <c r="L132" s="50"/>
      <c r="M132" s="50"/>
      <c r="N132" s="50"/>
      <c r="O132" s="50"/>
    </row>
    <row r="133" spans="2:15" ht="12.75">
      <c r="B133" t="s">
        <v>124</v>
      </c>
      <c r="C133" s="74">
        <v>684.6188870239174</v>
      </c>
      <c r="D133" s="74">
        <v>688.2098561006601</v>
      </c>
      <c r="E133" s="74">
        <v>701.1780686373953</v>
      </c>
      <c r="F133" s="74">
        <v>715.0284359574437</v>
      </c>
      <c r="G133" s="74">
        <v>738.2572133562463</v>
      </c>
      <c r="H133" s="74">
        <v>764.1030435875732</v>
      </c>
      <c r="J133" s="135"/>
      <c r="K133" s="135"/>
      <c r="L133" s="50"/>
      <c r="M133" s="50"/>
      <c r="N133" s="50"/>
      <c r="O133" s="50"/>
    </row>
    <row r="134" spans="2:15" ht="12.75">
      <c r="B134" t="s">
        <v>125</v>
      </c>
      <c r="C134" s="74">
        <v>6.123079880600725</v>
      </c>
      <c r="D134" s="74">
        <v>6.364452980935081</v>
      </c>
      <c r="E134" s="74">
        <v>6.686975720696229</v>
      </c>
      <c r="F134" s="74">
        <v>7.056730912658007</v>
      </c>
      <c r="G134" s="74">
        <v>7.460621177058976</v>
      </c>
      <c r="H134" s="74">
        <v>7.823332389503847</v>
      </c>
      <c r="J134" s="135"/>
      <c r="K134" s="135"/>
      <c r="L134" s="50"/>
      <c r="M134" s="50"/>
      <c r="N134" s="50"/>
      <c r="O134" s="50"/>
    </row>
    <row r="135" spans="2:15" ht="12.75">
      <c r="B135" t="s">
        <v>126</v>
      </c>
      <c r="C135" s="74">
        <v>179.12922790577363</v>
      </c>
      <c r="D135" s="74">
        <v>183.9731111162785</v>
      </c>
      <c r="E135" s="74">
        <v>191.0998615707243</v>
      </c>
      <c r="F135" s="74">
        <v>199.386500153579</v>
      </c>
      <c r="G135" s="74">
        <v>208.42682597111988</v>
      </c>
      <c r="H135" s="74">
        <v>216.1137053244945</v>
      </c>
      <c r="J135" s="135"/>
      <c r="K135" s="135"/>
      <c r="L135" s="135"/>
      <c r="M135" s="135"/>
      <c r="N135" s="135"/>
      <c r="O135" s="135"/>
    </row>
    <row r="136" spans="2:15" ht="12.75">
      <c r="B136" t="s">
        <v>127</v>
      </c>
      <c r="C136" s="74">
        <v>5.156396234163254</v>
      </c>
      <c r="D136" s="74">
        <v>5.135406154825678</v>
      </c>
      <c r="E136" s="74">
        <v>5.170191567746054</v>
      </c>
      <c r="F136" s="74">
        <v>5.208542560621397</v>
      </c>
      <c r="G136" s="74">
        <v>5.2647514244350395</v>
      </c>
      <c r="H136" s="74">
        <v>5.279011953769751</v>
      </c>
      <c r="J136" s="135"/>
      <c r="K136" s="135"/>
      <c r="L136" s="50"/>
      <c r="M136" s="50"/>
      <c r="N136" s="50"/>
      <c r="O136" s="50"/>
    </row>
    <row r="137" spans="2:15" ht="12.75">
      <c r="B137" t="s">
        <v>128</v>
      </c>
      <c r="C137" s="74">
        <v>362.3141425551908</v>
      </c>
      <c r="D137" s="74">
        <v>350.4711671773345</v>
      </c>
      <c r="E137" s="74">
        <v>357.1568217312975</v>
      </c>
      <c r="F137" s="74">
        <v>362.8362549013942</v>
      </c>
      <c r="G137" s="74">
        <v>369.21818254286364</v>
      </c>
      <c r="H137" s="74">
        <v>372.2969317508925</v>
      </c>
      <c r="J137" s="135"/>
      <c r="K137" s="135"/>
      <c r="L137" s="50"/>
      <c r="M137" s="50"/>
      <c r="N137" s="50"/>
      <c r="O137" s="50"/>
    </row>
    <row r="138" spans="2:15" ht="12.75">
      <c r="B138" t="s">
        <v>129</v>
      </c>
      <c r="C138" s="74">
        <v>67.75778542522342</v>
      </c>
      <c r="D138" s="74">
        <v>68.05410289778044</v>
      </c>
      <c r="E138" s="74">
        <v>69.5896566630374</v>
      </c>
      <c r="F138" s="74">
        <v>71.94714515510944</v>
      </c>
      <c r="G138" s="74">
        <v>74.69675365572047</v>
      </c>
      <c r="H138" s="74">
        <v>76.31823584933555</v>
      </c>
      <c r="J138" s="135"/>
      <c r="K138" s="135"/>
      <c r="L138" s="50"/>
      <c r="M138" s="50"/>
      <c r="N138" s="50"/>
      <c r="O138" s="50"/>
    </row>
    <row r="139" spans="2:15" ht="12.75">
      <c r="B139" t="s">
        <v>130</v>
      </c>
      <c r="C139" s="74">
        <v>8.308546190429686</v>
      </c>
      <c r="D139" s="74">
        <v>8.399006926075705</v>
      </c>
      <c r="E139" s="74">
        <v>8.5972866525765</v>
      </c>
      <c r="F139" s="74">
        <v>8.845337080151085</v>
      </c>
      <c r="G139" s="74">
        <v>9.138660017583893</v>
      </c>
      <c r="H139" s="74">
        <v>9.276828983780879</v>
      </c>
      <c r="J139" s="135"/>
      <c r="K139" s="135"/>
      <c r="L139" s="50"/>
      <c r="M139" s="50"/>
      <c r="N139" s="50"/>
      <c r="O139" s="50"/>
    </row>
    <row r="140" spans="2:15" ht="12.75">
      <c r="B140" t="s">
        <v>131</v>
      </c>
      <c r="C140" s="74">
        <v>20.82024850667311</v>
      </c>
      <c r="D140" s="74">
        <v>21.709462809470608</v>
      </c>
      <c r="E140" s="74">
        <v>22.541556568370233</v>
      </c>
      <c r="F140" s="74">
        <v>23.258347751309003</v>
      </c>
      <c r="G140" s="74">
        <v>24.03001750121512</v>
      </c>
      <c r="H140" s="74">
        <v>24.58851335924196</v>
      </c>
      <c r="J140" s="135"/>
      <c r="K140" s="135"/>
      <c r="L140" s="50"/>
      <c r="M140" s="50"/>
      <c r="N140" s="50"/>
      <c r="O140" s="50"/>
    </row>
    <row r="141" spans="2:15" ht="12.75">
      <c r="B141" t="s">
        <v>132</v>
      </c>
      <c r="C141" s="74">
        <v>55.16399351553745</v>
      </c>
      <c r="D141" s="74">
        <v>56.95230587888061</v>
      </c>
      <c r="E141" s="74">
        <v>59.455467957786226</v>
      </c>
      <c r="F141" s="74">
        <v>62.153393059152656</v>
      </c>
      <c r="G141" s="74">
        <v>65.23403897495483</v>
      </c>
      <c r="H141" s="74">
        <v>67.20258731979568</v>
      </c>
      <c r="J141" s="135"/>
      <c r="K141" s="135"/>
      <c r="L141" s="50"/>
      <c r="M141" s="50"/>
      <c r="N141" s="50"/>
      <c r="O141" s="50"/>
    </row>
    <row r="142" spans="2:15" ht="12.75">
      <c r="B142" t="s">
        <v>133</v>
      </c>
      <c r="C142" s="74">
        <v>247.9498154124869</v>
      </c>
      <c r="D142" s="74">
        <v>256.1785587621774</v>
      </c>
      <c r="E142" s="74">
        <v>269.5522920886272</v>
      </c>
      <c r="F142" s="74">
        <v>282.0884132305817</v>
      </c>
      <c r="G142" s="74">
        <v>294.043032944899</v>
      </c>
      <c r="H142" s="74">
        <v>305.81363105782</v>
      </c>
      <c r="J142" s="135"/>
      <c r="K142" s="135"/>
      <c r="L142" s="50"/>
      <c r="M142" s="50"/>
      <c r="N142" s="50"/>
      <c r="O142" s="50"/>
    </row>
    <row r="143" spans="2:15" ht="12.75">
      <c r="B143" t="s">
        <v>134</v>
      </c>
      <c r="C143" s="74">
        <v>4.167573204610049</v>
      </c>
      <c r="D143" s="74">
        <v>4.156781536385233</v>
      </c>
      <c r="E143" s="74">
        <v>4.183254595811958</v>
      </c>
      <c r="F143" s="74">
        <v>4.207728840599502</v>
      </c>
      <c r="G143" s="74">
        <v>4.239836978746546</v>
      </c>
      <c r="H143" s="74">
        <v>4.237374838403372</v>
      </c>
      <c r="J143" s="135"/>
      <c r="K143" s="135"/>
      <c r="L143" s="50"/>
      <c r="M143" s="50"/>
      <c r="N143" s="50"/>
      <c r="O143" s="50"/>
    </row>
    <row r="144" spans="2:15" ht="12.75">
      <c r="B144" t="s">
        <v>135</v>
      </c>
      <c r="C144" s="74">
        <v>166.90675324149154</v>
      </c>
      <c r="D144" s="74">
        <v>163.6319496716321</v>
      </c>
      <c r="E144" s="74">
        <v>163.22785100568964</v>
      </c>
      <c r="F144" s="74">
        <v>165.0667495190827</v>
      </c>
      <c r="G144" s="74">
        <v>167.12950006997505</v>
      </c>
      <c r="H144" s="74">
        <v>167.79144374684552</v>
      </c>
      <c r="J144" s="135"/>
      <c r="K144" s="135"/>
      <c r="L144" s="50"/>
      <c r="M144" s="50"/>
      <c r="N144" s="50"/>
      <c r="O144" s="50"/>
    </row>
    <row r="145" spans="2:15" ht="12.75">
      <c r="B145" t="s">
        <v>136</v>
      </c>
      <c r="C145" s="74">
        <v>180.7570593323501</v>
      </c>
      <c r="D145" s="74">
        <v>176.78819833764732</v>
      </c>
      <c r="E145" s="74">
        <v>179.55458320503578</v>
      </c>
      <c r="F145" s="74">
        <v>184.45647615672286</v>
      </c>
      <c r="G145" s="74">
        <v>190.1343458050813</v>
      </c>
      <c r="H145" s="74">
        <v>193.1627393827455</v>
      </c>
      <c r="J145" s="135"/>
      <c r="K145" s="135"/>
      <c r="L145" s="50"/>
      <c r="M145" s="50"/>
      <c r="N145" s="50"/>
      <c r="O145" s="50"/>
    </row>
    <row r="146" spans="2:15" ht="12.75">
      <c r="B146" t="s">
        <v>137</v>
      </c>
      <c r="C146" s="74">
        <v>60.88783627394205</v>
      </c>
      <c r="D146" s="74">
        <v>60.039221746216136</v>
      </c>
      <c r="E146" s="74">
        <v>60.23263489017506</v>
      </c>
      <c r="F146" s="74">
        <v>61.159722814089164</v>
      </c>
      <c r="G146" s="74">
        <v>62.225947657596606</v>
      </c>
      <c r="H146" s="74">
        <v>62.759202968107175</v>
      </c>
      <c r="J146" s="135"/>
      <c r="K146" s="135"/>
      <c r="L146" s="50"/>
      <c r="M146" s="50"/>
      <c r="N146" s="50"/>
      <c r="O146" s="50"/>
    </row>
    <row r="147" spans="2:15" ht="12.75">
      <c r="B147" t="s">
        <v>138</v>
      </c>
      <c r="C147" s="74">
        <v>996.8790881864338</v>
      </c>
      <c r="D147" s="74">
        <v>1007.5266707960714</v>
      </c>
      <c r="E147" s="74">
        <v>1027.421908573661</v>
      </c>
      <c r="F147" s="74">
        <v>1050.9469566260368</v>
      </c>
      <c r="G147" s="74">
        <v>1077.6481895523834</v>
      </c>
      <c r="H147" s="74">
        <v>1095.1046873473038</v>
      </c>
      <c r="J147" s="135"/>
      <c r="K147" s="135"/>
      <c r="L147" s="50"/>
      <c r="M147" s="50"/>
      <c r="N147" s="50"/>
      <c r="O147" s="50"/>
    </row>
    <row r="148" spans="2:15" ht="12.75">
      <c r="B148" t="s">
        <v>139</v>
      </c>
      <c r="C148" s="74">
        <v>79.6731143536728</v>
      </c>
      <c r="D148" s="74">
        <v>80.26105210422882</v>
      </c>
      <c r="E148" s="74">
        <v>82.33313675409688</v>
      </c>
      <c r="F148" s="74">
        <v>85.52512711073062</v>
      </c>
      <c r="G148" s="74">
        <v>89.18109135039631</v>
      </c>
      <c r="H148" s="74">
        <v>91.74004711087403</v>
      </c>
      <c r="J148" s="135"/>
      <c r="K148" s="135"/>
      <c r="L148" s="50"/>
      <c r="M148" s="50"/>
      <c r="N148" s="50"/>
      <c r="O148" s="50"/>
    </row>
    <row r="149" spans="2:15" ht="12.75">
      <c r="B149" t="s">
        <v>140</v>
      </c>
      <c r="C149" s="74">
        <v>305.8560086329826</v>
      </c>
      <c r="D149" s="74">
        <v>313.28391837782175</v>
      </c>
      <c r="E149" s="74">
        <v>324.68856065607497</v>
      </c>
      <c r="F149" s="74">
        <v>338.64256644724145</v>
      </c>
      <c r="G149" s="74">
        <v>354.543514321051</v>
      </c>
      <c r="H149" s="74">
        <v>339.6286254201385</v>
      </c>
      <c r="J149" s="135"/>
      <c r="K149" s="135"/>
      <c r="L149" s="50"/>
      <c r="M149" s="50"/>
      <c r="N149" s="50"/>
      <c r="O149" s="50"/>
    </row>
    <row r="150" spans="2:15" ht="12.75">
      <c r="B150" t="s">
        <v>141</v>
      </c>
      <c r="C150" s="74">
        <v>84.12853117325777</v>
      </c>
      <c r="D150" s="74">
        <v>84.32579750120975</v>
      </c>
      <c r="E150" s="74">
        <v>85.50717389247534</v>
      </c>
      <c r="F150" s="74">
        <v>87.02914975568947</v>
      </c>
      <c r="G150" s="74">
        <v>88.79015548085043</v>
      </c>
      <c r="H150" s="74">
        <v>89.83735017859755</v>
      </c>
      <c r="J150" s="135"/>
      <c r="K150" s="135"/>
      <c r="L150" s="50"/>
      <c r="M150" s="50"/>
      <c r="N150" s="50"/>
      <c r="O150" s="50"/>
    </row>
    <row r="151" spans="2:15" ht="12.75">
      <c r="B151" t="s">
        <v>142</v>
      </c>
      <c r="C151" s="74">
        <v>8.363251429405274</v>
      </c>
      <c r="D151" s="74">
        <v>8.435376506639995</v>
      </c>
      <c r="E151" s="74">
        <v>8.601066561795635</v>
      </c>
      <c r="F151" s="74">
        <v>8.808526356625327</v>
      </c>
      <c r="G151" s="74">
        <v>9.038117949932076</v>
      </c>
      <c r="H151" s="74">
        <v>9.198615449583444</v>
      </c>
      <c r="J151" s="135"/>
      <c r="K151" s="135"/>
      <c r="L151" s="50"/>
      <c r="M151" s="50"/>
      <c r="N151" s="50"/>
      <c r="O151" s="50"/>
    </row>
    <row r="152" spans="2:15" ht="12.75">
      <c r="B152" t="s">
        <v>143</v>
      </c>
      <c r="C152" s="74">
        <v>15.074901939962746</v>
      </c>
      <c r="D152" s="74">
        <v>14.949712300151674</v>
      </c>
      <c r="E152" s="74">
        <v>15.498408129167096</v>
      </c>
      <c r="F152" s="74">
        <v>16.062832110973865</v>
      </c>
      <c r="G152" s="74">
        <v>16.240575353495803</v>
      </c>
      <c r="H152" s="74">
        <v>16.565513424278073</v>
      </c>
      <c r="J152" s="135"/>
      <c r="K152" s="135"/>
      <c r="L152" s="50"/>
      <c r="M152" s="50"/>
      <c r="N152" s="50"/>
      <c r="O152" s="50"/>
    </row>
    <row r="153" spans="2:15" ht="12.75">
      <c r="B153" t="s">
        <v>144</v>
      </c>
      <c r="C153" s="74">
        <v>12.4106426464736</v>
      </c>
      <c r="D153" s="74">
        <v>12.476431311793199</v>
      </c>
      <c r="E153" s="74">
        <v>12.67691945916823</v>
      </c>
      <c r="F153" s="74">
        <v>12.902201218700815</v>
      </c>
      <c r="G153" s="74">
        <v>13.166513124733607</v>
      </c>
      <c r="H153" s="74">
        <v>13.32569179334427</v>
      </c>
      <c r="J153" s="135"/>
      <c r="K153" s="135"/>
      <c r="L153" s="50"/>
      <c r="M153" s="50"/>
      <c r="N153" s="50"/>
      <c r="O153" s="50"/>
    </row>
    <row r="154" spans="2:15" ht="12.75">
      <c r="B154" t="s">
        <v>145</v>
      </c>
      <c r="C154" s="74">
        <v>12.754863370531673</v>
      </c>
      <c r="D154" s="74">
        <v>12.996816272620974</v>
      </c>
      <c r="E154" s="74">
        <v>13.37507248606234</v>
      </c>
      <c r="F154" s="74">
        <v>13.814183056004799</v>
      </c>
      <c r="G154" s="74">
        <v>14.284516181707087</v>
      </c>
      <c r="H154" s="74">
        <v>14.639619029844452</v>
      </c>
      <c r="J154" s="135"/>
      <c r="K154" s="135"/>
      <c r="L154" s="50"/>
      <c r="M154" s="50"/>
      <c r="N154" s="50"/>
      <c r="O154" s="50"/>
    </row>
    <row r="155" spans="2:15" ht="12.75">
      <c r="B155" t="s">
        <v>146</v>
      </c>
      <c r="C155" s="74">
        <v>24.03830745083414</v>
      </c>
      <c r="D155" s="74">
        <v>24.1044931647605</v>
      </c>
      <c r="E155" s="74">
        <v>24.31012473407154</v>
      </c>
      <c r="F155" s="74">
        <v>24.735139339008082</v>
      </c>
      <c r="G155" s="74">
        <v>25.125564342240125</v>
      </c>
      <c r="H155" s="74">
        <v>25.279207171890395</v>
      </c>
      <c r="J155" s="135"/>
      <c r="K155" s="135"/>
      <c r="L155" s="50"/>
      <c r="M155" s="50"/>
      <c r="N155" s="50"/>
      <c r="O155" s="50"/>
    </row>
    <row r="156" spans="2:15" ht="12.75">
      <c r="B156" t="s">
        <v>147</v>
      </c>
      <c r="C156" s="74">
        <v>43.0899257125854</v>
      </c>
      <c r="D156" s="74">
        <v>43.012247536737</v>
      </c>
      <c r="E156" s="74">
        <v>43.44870318382841</v>
      </c>
      <c r="F156" s="74">
        <v>44.140622086503</v>
      </c>
      <c r="G156" s="74">
        <v>44.93151509274442</v>
      </c>
      <c r="H156" s="74">
        <v>45.357797922337696</v>
      </c>
      <c r="J156" s="135"/>
      <c r="K156" s="135"/>
      <c r="L156" s="50"/>
      <c r="M156" s="50"/>
      <c r="N156" s="50"/>
      <c r="O156" s="50"/>
    </row>
    <row r="157" spans="2:15" ht="12.75">
      <c r="B157" t="s">
        <v>148</v>
      </c>
      <c r="C157" s="74">
        <v>20.790921619968003</v>
      </c>
      <c r="D157" s="74">
        <v>20.78120502137632</v>
      </c>
      <c r="E157" s="74">
        <v>20.999158053356787</v>
      </c>
      <c r="F157" s="74">
        <v>21.315601744807594</v>
      </c>
      <c r="G157" s="74">
        <v>21.679694858179502</v>
      </c>
      <c r="H157" s="74">
        <v>21.873547083977495</v>
      </c>
      <c r="J157" s="135"/>
      <c r="K157" s="135"/>
      <c r="L157" s="50"/>
      <c r="M157" s="50"/>
      <c r="N157" s="50"/>
      <c r="O157" s="50"/>
    </row>
    <row r="158" spans="2:15" ht="12.75">
      <c r="B158" t="s">
        <v>149</v>
      </c>
      <c r="C158" s="74">
        <v>23.48287910435576</v>
      </c>
      <c r="D158" s="74">
        <v>20.752418533244054</v>
      </c>
      <c r="E158" s="74">
        <v>21.431625648568414</v>
      </c>
      <c r="F158" s="74">
        <v>22.183436570996403</v>
      </c>
      <c r="G158" s="74">
        <v>23.12916644111484</v>
      </c>
      <c r="H158" s="74">
        <v>23.629298057292484</v>
      </c>
      <c r="J158" s="135"/>
      <c r="K158" s="135"/>
      <c r="L158" s="50"/>
      <c r="M158" s="50"/>
      <c r="N158" s="50"/>
      <c r="O158" s="50"/>
    </row>
    <row r="159" spans="2:15" ht="12.75">
      <c r="B159" t="s">
        <v>150</v>
      </c>
      <c r="C159" s="74">
        <v>231.07531959549397</v>
      </c>
      <c r="D159" s="74">
        <v>234.24552329775318</v>
      </c>
      <c r="E159" s="74">
        <v>243.2340893781384</v>
      </c>
      <c r="F159" s="74">
        <v>255.12766140469597</v>
      </c>
      <c r="G159" s="74">
        <v>266.82759761420465</v>
      </c>
      <c r="H159" s="74">
        <v>285.7506283487923</v>
      </c>
      <c r="J159" s="135"/>
      <c r="K159" s="135"/>
      <c r="L159" s="50"/>
      <c r="M159" s="50"/>
      <c r="N159" s="50"/>
      <c r="O159" s="50"/>
    </row>
    <row r="160" spans="2:15" ht="12.75">
      <c r="B160" t="s">
        <v>151</v>
      </c>
      <c r="C160" s="74">
        <v>28.22241361807955</v>
      </c>
      <c r="D160" s="74">
        <v>28.06961581584543</v>
      </c>
      <c r="E160" s="74">
        <v>28.20793673722353</v>
      </c>
      <c r="F160" s="74">
        <v>28.475032910749917</v>
      </c>
      <c r="G160" s="74">
        <v>28.781578381557935</v>
      </c>
      <c r="H160" s="74">
        <v>28.863534637962367</v>
      </c>
      <c r="J160" s="135"/>
      <c r="K160" s="135"/>
      <c r="L160" s="50"/>
      <c r="M160" s="50"/>
      <c r="N160" s="50"/>
      <c r="O160" s="50"/>
    </row>
    <row r="161" spans="2:15" ht="12.75">
      <c r="B161" t="s">
        <v>152</v>
      </c>
      <c r="C161" s="74">
        <v>16.55465709903336</v>
      </c>
      <c r="D161" s="74">
        <v>16.066875193157937</v>
      </c>
      <c r="E161" s="74">
        <v>15.726078995988576</v>
      </c>
      <c r="F161" s="74">
        <v>15.8417872170124</v>
      </c>
      <c r="G161" s="74">
        <v>15.977952422176038</v>
      </c>
      <c r="H161" s="74">
        <v>15.985187466496246</v>
      </c>
      <c r="J161" s="135"/>
      <c r="K161" s="135"/>
      <c r="L161" s="50"/>
      <c r="M161" s="50"/>
      <c r="N161" s="50"/>
      <c r="O161" s="50"/>
    </row>
    <row r="162" spans="2:15" ht="12.75">
      <c r="B162" t="s">
        <v>153</v>
      </c>
      <c r="C162" s="74">
        <v>144.43232829902482</v>
      </c>
      <c r="D162" s="74">
        <v>145.53297235641352</v>
      </c>
      <c r="E162" s="74">
        <v>148.54543166500162</v>
      </c>
      <c r="F162" s="74">
        <v>152.36991507981583</v>
      </c>
      <c r="G162" s="74">
        <v>156.33282809329705</v>
      </c>
      <c r="H162" s="74">
        <v>158.98817002548358</v>
      </c>
      <c r="J162" s="135"/>
      <c r="K162" s="135"/>
      <c r="L162" s="50"/>
      <c r="M162" s="50"/>
      <c r="N162" s="50"/>
      <c r="O162" s="50"/>
    </row>
    <row r="163" spans="2:15" ht="12.75">
      <c r="B163" t="s">
        <v>154</v>
      </c>
      <c r="C163" s="74">
        <v>11.594488796185022</v>
      </c>
      <c r="D163" s="74">
        <v>11.702299827895974</v>
      </c>
      <c r="E163" s="74">
        <v>11.941043085034561</v>
      </c>
      <c r="F163" s="74">
        <v>12.236892018592014</v>
      </c>
      <c r="G163" s="74">
        <v>12.564168668856793</v>
      </c>
      <c r="H163" s="74">
        <v>12.795148961632465</v>
      </c>
      <c r="J163" s="135"/>
      <c r="K163" s="135"/>
      <c r="L163" s="50"/>
      <c r="M163" s="50"/>
      <c r="N163" s="50"/>
      <c r="O163" s="50"/>
    </row>
    <row r="164" spans="2:15" ht="12.75">
      <c r="B164" t="s">
        <v>155</v>
      </c>
      <c r="C164" s="74">
        <v>14.594101920555662</v>
      </c>
      <c r="D164" s="74">
        <v>14.51583658490025</v>
      </c>
      <c r="E164" s="74">
        <v>14.674257890414918</v>
      </c>
      <c r="F164" s="74">
        <v>14.793775171066002</v>
      </c>
      <c r="G164" s="74">
        <v>14.982713182941625</v>
      </c>
      <c r="H164" s="74">
        <v>15.054528559940394</v>
      </c>
      <c r="J164" s="135"/>
      <c r="K164" s="135"/>
      <c r="L164" s="50"/>
      <c r="M164" s="50"/>
      <c r="N164" s="50"/>
      <c r="O164" s="50"/>
    </row>
    <row r="165" spans="2:15" ht="12.75">
      <c r="B165" t="s">
        <v>156</v>
      </c>
      <c r="C165" s="74">
        <v>285.73080450295936</v>
      </c>
      <c r="D165" s="74">
        <v>279.057227062968</v>
      </c>
      <c r="E165" s="74">
        <v>277.8958813494721</v>
      </c>
      <c r="F165" s="74">
        <v>280.4021177727489</v>
      </c>
      <c r="G165" s="74">
        <v>283.62161904529125</v>
      </c>
      <c r="H165" s="74">
        <v>284.19034929476095</v>
      </c>
      <c r="J165" s="135"/>
      <c r="K165" s="135"/>
      <c r="L165" s="50"/>
      <c r="M165" s="50"/>
      <c r="N165" s="50"/>
      <c r="O165" s="50"/>
    </row>
    <row r="166" spans="2:15" ht="12.75">
      <c r="B166" t="s">
        <v>157</v>
      </c>
      <c r="C166" s="74">
        <v>23.595903402947002</v>
      </c>
      <c r="D166" s="74">
        <v>23.6930725372328</v>
      </c>
      <c r="E166" s="74">
        <v>24.053166791330042</v>
      </c>
      <c r="F166" s="74">
        <v>24.525027489631285</v>
      </c>
      <c r="G166" s="74">
        <v>25.070126607034037</v>
      </c>
      <c r="H166" s="74">
        <v>25.351801713193606</v>
      </c>
      <c r="J166" s="135"/>
      <c r="K166" s="135"/>
      <c r="L166" s="50"/>
      <c r="M166" s="50"/>
      <c r="N166" s="50"/>
      <c r="O166" s="50"/>
    </row>
    <row r="167" spans="2:15" ht="12.75">
      <c r="B167" t="s">
        <v>158</v>
      </c>
      <c r="C167" s="74">
        <v>586.6183582402366</v>
      </c>
      <c r="D167" s="74">
        <v>583.7693241181385</v>
      </c>
      <c r="E167" s="74">
        <v>588.9235210935317</v>
      </c>
      <c r="F167" s="74">
        <v>595.310740585953</v>
      </c>
      <c r="G167" s="74">
        <v>602.6518077473345</v>
      </c>
      <c r="H167" s="74">
        <v>604.8431093498621</v>
      </c>
      <c r="J167" s="135"/>
      <c r="K167" s="135"/>
      <c r="L167" s="50"/>
      <c r="M167" s="50"/>
      <c r="N167" s="50"/>
      <c r="O167" s="50"/>
    </row>
    <row r="168" spans="2:15" ht="12.75">
      <c r="B168" t="s">
        <v>159</v>
      </c>
      <c r="C168" s="74">
        <v>30.64693428074699</v>
      </c>
      <c r="D168" s="74">
        <v>31.94934528529112</v>
      </c>
      <c r="E168" s="74">
        <v>36.55938708529037</v>
      </c>
      <c r="F168" s="74">
        <v>37.33530678764795</v>
      </c>
      <c r="G168" s="74">
        <v>39.39873277570379</v>
      </c>
      <c r="H168" s="74">
        <v>40.90362405999327</v>
      </c>
      <c r="J168" s="135"/>
      <c r="K168" s="135"/>
      <c r="L168" s="50"/>
      <c r="M168" s="50"/>
      <c r="N168" s="50"/>
      <c r="O168" s="50"/>
    </row>
    <row r="169" spans="2:15" ht="12.75">
      <c r="B169" t="s">
        <v>160</v>
      </c>
      <c r="C169" s="74">
        <v>76.55035053803792</v>
      </c>
      <c r="D169" s="74">
        <v>76.84279873957553</v>
      </c>
      <c r="E169" s="74">
        <v>77.9692754635144</v>
      </c>
      <c r="F169" s="74">
        <v>79.45818581786152</v>
      </c>
      <c r="G169" s="74">
        <v>81.12298959348</v>
      </c>
      <c r="H169" s="74">
        <v>82.146680912987</v>
      </c>
      <c r="J169" s="135"/>
      <c r="K169" s="135"/>
      <c r="L169" s="50"/>
      <c r="M169" s="50"/>
      <c r="N169" s="50"/>
      <c r="O169" s="50"/>
    </row>
    <row r="170" spans="2:15" ht="12.75">
      <c r="B170" t="s">
        <v>161</v>
      </c>
      <c r="C170" s="74">
        <v>59.48145787641347</v>
      </c>
      <c r="D170" s="74">
        <v>58.64328386950132</v>
      </c>
      <c r="E170" s="74">
        <v>59.01264555100994</v>
      </c>
      <c r="F170" s="74">
        <v>60.12484706560634</v>
      </c>
      <c r="G170" s="74">
        <v>61.46252598425236</v>
      </c>
      <c r="H170" s="74">
        <v>62.15298560757292</v>
      </c>
      <c r="J170" s="135"/>
      <c r="K170" s="135"/>
      <c r="L170" s="50"/>
      <c r="M170" s="50"/>
      <c r="N170" s="50"/>
      <c r="O170" s="50"/>
    </row>
    <row r="171" spans="2:15" ht="12.75">
      <c r="B171" t="s">
        <v>162</v>
      </c>
      <c r="C171" s="74">
        <v>12.312243273247507</v>
      </c>
      <c r="D171" s="74">
        <v>12.280353157928102</v>
      </c>
      <c r="E171" s="74">
        <v>12.353618418891626</v>
      </c>
      <c r="F171" s="74">
        <v>12.48117825379914</v>
      </c>
      <c r="G171" s="74">
        <v>12.636978909399563</v>
      </c>
      <c r="H171" s="74">
        <v>12.660032110846505</v>
      </c>
      <c r="J171" s="135"/>
      <c r="K171" s="135"/>
      <c r="L171" s="50"/>
      <c r="M171" s="50"/>
      <c r="N171" s="50"/>
      <c r="O171" s="50"/>
    </row>
    <row r="172" spans="2:15" ht="12.75">
      <c r="B172" t="s">
        <v>163</v>
      </c>
      <c r="C172" s="74">
        <v>6.342490435218625</v>
      </c>
      <c r="D172" s="74">
        <v>6.414265377899958</v>
      </c>
      <c r="E172" s="74">
        <v>6.561682091069717</v>
      </c>
      <c r="F172" s="74">
        <v>6.735665512359834</v>
      </c>
      <c r="G172" s="74">
        <v>6.943821212163125</v>
      </c>
      <c r="H172" s="74">
        <v>7.0220198337837845</v>
      </c>
      <c r="J172" s="135"/>
      <c r="K172" s="135"/>
      <c r="L172" s="50"/>
      <c r="M172" s="50"/>
      <c r="N172" s="50"/>
      <c r="O172" s="50"/>
    </row>
    <row r="173" spans="2:15" ht="12.75">
      <c r="B173" t="s">
        <v>164</v>
      </c>
      <c r="C173" s="74">
        <v>15.960020056392988</v>
      </c>
      <c r="D173" s="74">
        <v>15.899194515474356</v>
      </c>
      <c r="E173" s="74">
        <v>16.048618674829324</v>
      </c>
      <c r="F173" s="74">
        <v>16.181077481167865</v>
      </c>
      <c r="G173" s="74">
        <v>16.349547466120967</v>
      </c>
      <c r="H173" s="74">
        <v>16.40677107162375</v>
      </c>
      <c r="J173" s="135"/>
      <c r="K173" s="135"/>
      <c r="L173" s="50"/>
      <c r="M173" s="50"/>
      <c r="N173" s="50"/>
      <c r="O173" s="50"/>
    </row>
    <row r="174" spans="2:15" ht="12.75">
      <c r="B174" t="s">
        <v>165</v>
      </c>
      <c r="C174" s="74">
        <v>5122.090887136084</v>
      </c>
      <c r="D174" s="74">
        <v>5144.597446840526</v>
      </c>
      <c r="E174" s="74">
        <v>5234.911956782321</v>
      </c>
      <c r="F174" s="74">
        <v>5380.321518402322</v>
      </c>
      <c r="G174" s="74">
        <v>5553.369013466404</v>
      </c>
      <c r="H174" s="74">
        <v>5683.770576118446</v>
      </c>
      <c r="J174" s="135"/>
      <c r="K174" s="135"/>
      <c r="L174" s="50"/>
      <c r="M174" s="50"/>
      <c r="N174" s="50"/>
      <c r="O174" s="50"/>
    </row>
    <row r="175" spans="2:15" ht="12.75">
      <c r="B175" t="s">
        <v>166</v>
      </c>
      <c r="C175" s="74">
        <v>328.2575975333369</v>
      </c>
      <c r="D175" s="74">
        <v>327.8110522550769</v>
      </c>
      <c r="E175" s="74">
        <v>330.76474324332554</v>
      </c>
      <c r="F175" s="74">
        <v>335.10275693259695</v>
      </c>
      <c r="G175" s="74">
        <v>340.1291401177233</v>
      </c>
      <c r="H175" s="74">
        <v>342.44987147762987</v>
      </c>
      <c r="J175" s="135"/>
      <c r="K175" s="135"/>
      <c r="L175" s="50"/>
      <c r="M175" s="50"/>
      <c r="N175" s="50"/>
      <c r="O175" s="50"/>
    </row>
    <row r="176" spans="2:15" ht="12.75">
      <c r="B176" t="s">
        <v>167</v>
      </c>
      <c r="C176" s="74">
        <v>1.6804445477914884</v>
      </c>
      <c r="D176" s="74">
        <v>1.6797525168050134</v>
      </c>
      <c r="E176" s="74">
        <v>1.6971790067910824</v>
      </c>
      <c r="F176" s="74">
        <v>1.7222158108593093</v>
      </c>
      <c r="G176" s="74">
        <v>1.751069459540208</v>
      </c>
      <c r="H176" s="74">
        <v>1.7658938333351046</v>
      </c>
      <c r="J176" s="135"/>
      <c r="K176" s="135"/>
      <c r="L176" s="50"/>
      <c r="M176" s="50"/>
      <c r="N176" s="50"/>
      <c r="O176" s="50"/>
    </row>
    <row r="177" spans="2:15" ht="12.75">
      <c r="B177" t="s">
        <v>168</v>
      </c>
      <c r="C177" s="74">
        <v>6.542052395644067</v>
      </c>
      <c r="D177" s="74">
        <v>6.543112433295853</v>
      </c>
      <c r="E177" s="74">
        <v>6.62017274989345</v>
      </c>
      <c r="F177" s="74">
        <v>6.725805761579622</v>
      </c>
      <c r="G177" s="74">
        <v>6.859052122262645</v>
      </c>
      <c r="H177" s="74">
        <v>6.8886542131216855</v>
      </c>
      <c r="J177" s="135"/>
      <c r="K177" s="135"/>
      <c r="L177" s="50"/>
      <c r="M177" s="50"/>
      <c r="N177" s="50"/>
      <c r="O177" s="50"/>
    </row>
    <row r="178" spans="2:15" ht="12.75">
      <c r="B178" t="s">
        <v>1113</v>
      </c>
      <c r="C178" s="74">
        <v>0</v>
      </c>
      <c r="D178" s="74">
        <v>0</v>
      </c>
      <c r="E178" s="74">
        <v>0</v>
      </c>
      <c r="F178" s="74">
        <v>0</v>
      </c>
      <c r="G178" s="74">
        <v>0</v>
      </c>
      <c r="H178" s="74">
        <v>0</v>
      </c>
      <c r="J178" s="135"/>
      <c r="K178" s="135"/>
      <c r="L178" s="50"/>
      <c r="M178" s="50"/>
      <c r="N178" s="50"/>
      <c r="O178" s="50"/>
    </row>
    <row r="179" spans="2:15" ht="12.75">
      <c r="B179" t="s">
        <v>169</v>
      </c>
      <c r="C179" s="74">
        <v>228.96644817813507</v>
      </c>
      <c r="D179" s="74">
        <v>227.73335881537446</v>
      </c>
      <c r="E179" s="74">
        <v>228.87986568003575</v>
      </c>
      <c r="F179" s="74">
        <v>231.03756939386903</v>
      </c>
      <c r="G179" s="74">
        <v>233.65086575573937</v>
      </c>
      <c r="H179" s="74">
        <v>234.28009949977402</v>
      </c>
      <c r="J179" s="135"/>
      <c r="K179" s="135"/>
      <c r="L179" s="50"/>
      <c r="M179" s="50"/>
      <c r="N179" s="50"/>
      <c r="O179" s="50"/>
    </row>
    <row r="180" spans="2:15" ht="12.75">
      <c r="B180" t="s">
        <v>170</v>
      </c>
      <c r="C180" s="74">
        <v>2492.528200884326</v>
      </c>
      <c r="D180" s="74">
        <v>2540.36839603915</v>
      </c>
      <c r="E180" s="74">
        <v>2603.0781482065822</v>
      </c>
      <c r="F180" s="74">
        <v>2664.0949891445534</v>
      </c>
      <c r="G180" s="74">
        <v>2705.0682838339135</v>
      </c>
      <c r="H180" s="74">
        <v>2740.4974260262666</v>
      </c>
      <c r="J180" s="135"/>
      <c r="K180" s="135"/>
      <c r="L180" s="50"/>
      <c r="M180" s="50"/>
      <c r="N180" s="50"/>
      <c r="O180" s="50"/>
    </row>
    <row r="181" spans="2:15" ht="12.75">
      <c r="B181" t="s">
        <v>171</v>
      </c>
      <c r="C181" s="74">
        <v>20.69801242748782</v>
      </c>
      <c r="D181" s="74">
        <v>21.07320206175997</v>
      </c>
      <c r="E181" s="74">
        <v>21.77732656889959</v>
      </c>
      <c r="F181" s="74">
        <v>22.704133357964018</v>
      </c>
      <c r="G181" s="74">
        <v>23.67338445882654</v>
      </c>
      <c r="H181" s="74">
        <v>24.438084046929035</v>
      </c>
      <c r="J181" s="135"/>
      <c r="K181" s="135"/>
      <c r="L181" s="50"/>
      <c r="M181" s="50"/>
      <c r="N181" s="50"/>
      <c r="O181" s="50"/>
    </row>
    <row r="182" spans="2:15" ht="12.75">
      <c r="B182" t="s">
        <v>172</v>
      </c>
      <c r="C182" s="74">
        <v>51.10746919578971</v>
      </c>
      <c r="D182" s="74">
        <v>51.91143145423587</v>
      </c>
      <c r="E182" s="74">
        <v>53.298793376800525</v>
      </c>
      <c r="F182" s="74">
        <v>54.96436601373233</v>
      </c>
      <c r="G182" s="74">
        <v>56.78743797635454</v>
      </c>
      <c r="H182" s="74">
        <v>58.19485636242186</v>
      </c>
      <c r="J182" s="135"/>
      <c r="K182" s="135"/>
      <c r="L182" s="50"/>
      <c r="M182" s="50"/>
      <c r="N182" s="50"/>
      <c r="O182" s="50"/>
    </row>
    <row r="183" spans="2:15" ht="12.75">
      <c r="B183" t="s">
        <v>173</v>
      </c>
      <c r="C183" s="74">
        <v>72.21956389891048</v>
      </c>
      <c r="D183" s="74">
        <v>73.04838488887385</v>
      </c>
      <c r="E183" s="74">
        <v>74.65642775820007</v>
      </c>
      <c r="F183" s="74">
        <v>76.60607935379211</v>
      </c>
      <c r="G183" s="74">
        <v>78.72199186712868</v>
      </c>
      <c r="H183" s="74">
        <v>80.20925098590733</v>
      </c>
      <c r="J183" s="135"/>
      <c r="K183" s="135"/>
      <c r="L183" s="50"/>
      <c r="M183" s="50"/>
      <c r="N183" s="50"/>
      <c r="O183" s="50"/>
    </row>
    <row r="184" spans="2:15" ht="12.75">
      <c r="B184" t="s">
        <v>174</v>
      </c>
      <c r="C184" s="74">
        <v>81.18282384994727</v>
      </c>
      <c r="D184" s="74">
        <v>79.82064911342216</v>
      </c>
      <c r="E184" s="74">
        <v>84.52774599153581</v>
      </c>
      <c r="F184" s="74">
        <v>86.14162018844591</v>
      </c>
      <c r="G184" s="74">
        <v>87.64389282790745</v>
      </c>
      <c r="H184" s="74">
        <v>88.30795852925363</v>
      </c>
      <c r="J184" s="135"/>
      <c r="K184" s="135"/>
      <c r="L184" s="50"/>
      <c r="M184" s="50"/>
      <c r="N184" s="50"/>
      <c r="O184" s="50"/>
    </row>
    <row r="185" spans="2:15" ht="12.75">
      <c r="B185" t="s">
        <v>175</v>
      </c>
      <c r="C185" s="74">
        <v>241.93994282938664</v>
      </c>
      <c r="D185" s="74">
        <v>242.92403494063421</v>
      </c>
      <c r="E185" s="74">
        <v>247.38868465337126</v>
      </c>
      <c r="F185" s="74">
        <v>253.35651441593842</v>
      </c>
      <c r="G185" s="74">
        <v>259.5120013248354</v>
      </c>
      <c r="H185" s="74">
        <v>263.9807946964908</v>
      </c>
      <c r="J185" s="135"/>
      <c r="K185" s="135"/>
      <c r="L185" s="50"/>
      <c r="M185" s="50"/>
      <c r="N185" s="50"/>
      <c r="O185" s="50"/>
    </row>
    <row r="186" spans="2:15" ht="12.75">
      <c r="B186" t="s">
        <v>176</v>
      </c>
      <c r="C186" s="74">
        <v>175.61645665066186</v>
      </c>
      <c r="D186" s="74">
        <v>177.83309186874746</v>
      </c>
      <c r="E186" s="74">
        <v>182.5129270997406</v>
      </c>
      <c r="F186" s="74">
        <v>187.82231960878642</v>
      </c>
      <c r="G186" s="74">
        <v>194.85358571312352</v>
      </c>
      <c r="H186" s="74">
        <v>199.26975542587746</v>
      </c>
      <c r="J186" s="135"/>
      <c r="K186" s="135"/>
      <c r="L186" s="50"/>
      <c r="M186" s="50"/>
      <c r="N186" s="50"/>
      <c r="O186" s="50"/>
    </row>
    <row r="187" spans="2:15" ht="12.75">
      <c r="B187" t="s">
        <v>177</v>
      </c>
      <c r="C187" s="74">
        <v>54.006740192331556</v>
      </c>
      <c r="D187" s="74">
        <v>53.123626979287245</v>
      </c>
      <c r="E187" s="74">
        <v>51.9120619360227</v>
      </c>
      <c r="F187" s="74">
        <v>52.736651079925515</v>
      </c>
      <c r="G187" s="74">
        <v>53.59108893061799</v>
      </c>
      <c r="H187" s="74">
        <v>53.97564494052048</v>
      </c>
      <c r="J187" s="135"/>
      <c r="K187" s="135"/>
      <c r="L187" s="50"/>
      <c r="M187" s="50"/>
      <c r="N187" s="50"/>
      <c r="O187" s="50"/>
    </row>
    <row r="188" spans="2:15" ht="12.75">
      <c r="B188" t="s">
        <v>178</v>
      </c>
      <c r="C188" s="74">
        <v>114.00575825709453</v>
      </c>
      <c r="D188" s="74">
        <v>117.77617290956694</v>
      </c>
      <c r="E188" s="74">
        <v>122.4719040035366</v>
      </c>
      <c r="F188" s="74">
        <v>123.16943569375938</v>
      </c>
      <c r="G188" s="74">
        <v>129.9494126631763</v>
      </c>
      <c r="H188" s="74">
        <v>135.71737373398682</v>
      </c>
      <c r="J188" s="135"/>
      <c r="K188" s="135"/>
      <c r="L188" s="50"/>
      <c r="M188" s="50"/>
      <c r="N188" s="50"/>
      <c r="O188" s="50"/>
    </row>
    <row r="189" spans="2:15" ht="12.75">
      <c r="B189" t="s">
        <v>179</v>
      </c>
      <c r="C189" s="74">
        <v>350.3516520802286</v>
      </c>
      <c r="D189" s="74">
        <v>357.9328837600057</v>
      </c>
      <c r="E189" s="74">
        <v>369.6125380808479</v>
      </c>
      <c r="F189" s="74">
        <v>382.374155039237</v>
      </c>
      <c r="G189" s="74">
        <v>396.0019285704835</v>
      </c>
      <c r="H189" s="74">
        <v>406.4801328698335</v>
      </c>
      <c r="J189" s="135"/>
      <c r="K189" s="135"/>
      <c r="L189" s="50"/>
      <c r="M189" s="50"/>
      <c r="N189" s="50"/>
      <c r="O189" s="50"/>
    </row>
    <row r="190" spans="2:15" ht="12.75">
      <c r="B190" t="s">
        <v>180</v>
      </c>
      <c r="C190" s="74">
        <v>112.07684540291088</v>
      </c>
      <c r="D190" s="74">
        <v>114.20762692923357</v>
      </c>
      <c r="E190" s="74">
        <v>116.24060144668292</v>
      </c>
      <c r="F190" s="74">
        <v>118.86076873374626</v>
      </c>
      <c r="G190" s="74">
        <v>121.80416725592731</v>
      </c>
      <c r="H190" s="74">
        <v>123.83796388021915</v>
      </c>
      <c r="J190" s="135"/>
      <c r="K190" s="135"/>
      <c r="L190" s="50"/>
      <c r="M190" s="50"/>
      <c r="N190" s="50"/>
      <c r="O190" s="50"/>
    </row>
    <row r="191" spans="2:15" ht="12.75">
      <c r="B191" t="s">
        <v>181</v>
      </c>
      <c r="C191" s="74">
        <v>415.75544959730706</v>
      </c>
      <c r="D191" s="74">
        <v>407.1778409204038</v>
      </c>
      <c r="E191" s="74">
        <v>410.52202839107986</v>
      </c>
      <c r="F191" s="74">
        <v>416.47086618387436</v>
      </c>
      <c r="G191" s="74">
        <v>423.31868726610656</v>
      </c>
      <c r="H191" s="74">
        <v>426.63668047846323</v>
      </c>
      <c r="J191" s="135"/>
      <c r="K191" s="135"/>
      <c r="L191" s="50"/>
      <c r="M191" s="50"/>
      <c r="N191" s="50"/>
      <c r="O191" s="50"/>
    </row>
    <row r="192" spans="2:15" ht="12.75">
      <c r="B192" t="s">
        <v>182</v>
      </c>
      <c r="C192" s="74">
        <v>35.29220876403152</v>
      </c>
      <c r="D192" s="74">
        <v>34.93198115505754</v>
      </c>
      <c r="E192" s="74">
        <v>34.94977356438144</v>
      </c>
      <c r="F192" s="74">
        <v>35.12127557967956</v>
      </c>
      <c r="G192" s="74">
        <v>35.358464693623525</v>
      </c>
      <c r="H192" s="74">
        <v>35.3070535689398</v>
      </c>
      <c r="J192" s="135"/>
      <c r="K192" s="135"/>
      <c r="L192" s="50"/>
      <c r="M192" s="50"/>
      <c r="N192" s="50"/>
      <c r="O192" s="50"/>
    </row>
    <row r="193" spans="2:15" ht="12.75">
      <c r="B193" t="s">
        <v>183</v>
      </c>
      <c r="C193" s="74">
        <v>33.19436533865109</v>
      </c>
      <c r="D193" s="74">
        <v>33.9931507492555</v>
      </c>
      <c r="E193" s="74">
        <v>35.16818545005862</v>
      </c>
      <c r="F193" s="74">
        <v>36.52474521955012</v>
      </c>
      <c r="G193" s="74">
        <v>37.985151534891614</v>
      </c>
      <c r="H193" s="74">
        <v>39.16470041396534</v>
      </c>
      <c r="J193" s="135"/>
      <c r="K193" s="135"/>
      <c r="L193" s="50"/>
      <c r="M193" s="50"/>
      <c r="N193" s="50"/>
      <c r="O193" s="50"/>
    </row>
    <row r="194" spans="2:15" ht="12.75">
      <c r="B194" t="s">
        <v>184</v>
      </c>
      <c r="C194" s="74">
        <v>1018.1484041793691</v>
      </c>
      <c r="D194" s="74">
        <v>1039.8734032399043</v>
      </c>
      <c r="E194" s="74">
        <v>1084.607145400231</v>
      </c>
      <c r="F194" s="74">
        <v>1143.105720818264</v>
      </c>
      <c r="G194" s="74">
        <v>1211.8205586660551</v>
      </c>
      <c r="H194" s="74">
        <v>1280.0337617500118</v>
      </c>
      <c r="J194" s="135"/>
      <c r="K194" s="135"/>
      <c r="L194" s="50"/>
      <c r="M194" s="50"/>
      <c r="N194" s="50"/>
      <c r="O194" s="50"/>
    </row>
    <row r="195" spans="2:15" ht="12.75">
      <c r="B195" t="s">
        <v>185</v>
      </c>
      <c r="C195" s="74">
        <v>68.55376451343938</v>
      </c>
      <c r="D195" s="74">
        <v>70.38389428215062</v>
      </c>
      <c r="E195" s="74">
        <v>74.31039644820423</v>
      </c>
      <c r="F195" s="74">
        <v>76.82594984604198</v>
      </c>
      <c r="G195" s="74">
        <v>80.25017142046786</v>
      </c>
      <c r="H195" s="74">
        <v>83.16688770211228</v>
      </c>
      <c r="J195" s="135"/>
      <c r="K195" s="135"/>
      <c r="L195" s="50"/>
      <c r="M195" s="50"/>
      <c r="N195" s="50"/>
      <c r="O195" s="50"/>
    </row>
    <row r="196" spans="2:15" ht="12.75">
      <c r="B196" t="s">
        <v>186</v>
      </c>
      <c r="C196" s="74">
        <v>58.435829565051534</v>
      </c>
      <c r="D196" s="74">
        <v>57.776631808730855</v>
      </c>
      <c r="E196" s="74">
        <v>58.11255550466223</v>
      </c>
      <c r="F196" s="74">
        <v>59.13951265083751</v>
      </c>
      <c r="G196" s="74">
        <v>60.29708667728321</v>
      </c>
      <c r="H196" s="74">
        <v>60.9288373564415</v>
      </c>
      <c r="J196" s="135"/>
      <c r="K196" s="135"/>
      <c r="L196" s="50"/>
      <c r="M196" s="50"/>
      <c r="N196" s="50"/>
      <c r="O196" s="50"/>
    </row>
    <row r="197" spans="2:15" ht="12.75">
      <c r="B197" t="s">
        <v>187</v>
      </c>
      <c r="C197" s="74">
        <v>219.06777592794944</v>
      </c>
      <c r="D197" s="74">
        <v>226.47972265664973</v>
      </c>
      <c r="E197" s="74">
        <v>235.98644754277728</v>
      </c>
      <c r="F197" s="74">
        <v>249.99746969824713</v>
      </c>
      <c r="G197" s="74">
        <v>261.09683389139013</v>
      </c>
      <c r="H197" s="74">
        <v>271.8710692681244</v>
      </c>
      <c r="J197" s="135"/>
      <c r="K197" s="135"/>
      <c r="L197" s="50"/>
      <c r="M197" s="50"/>
      <c r="N197" s="50"/>
      <c r="O197" s="50"/>
    </row>
    <row r="198" spans="2:15" ht="12.75">
      <c r="B198" t="s">
        <v>188</v>
      </c>
      <c r="C198" s="74">
        <v>59.773583896411175</v>
      </c>
      <c r="D198" s="74">
        <v>59.99622279306001</v>
      </c>
      <c r="E198" s="74">
        <v>61.2702812667933</v>
      </c>
      <c r="F198" s="74">
        <v>63.062430271781324</v>
      </c>
      <c r="G198" s="74">
        <v>65.1435795991248</v>
      </c>
      <c r="H198" s="74">
        <v>66.25388456843933</v>
      </c>
      <c r="J198" s="135"/>
      <c r="K198" s="135"/>
      <c r="L198" s="50"/>
      <c r="M198" s="50"/>
      <c r="N198" s="50"/>
      <c r="O198" s="50"/>
    </row>
    <row r="199" spans="2:15" ht="12.75">
      <c r="B199" t="s">
        <v>189</v>
      </c>
      <c r="C199" s="74">
        <v>22.73676521316802</v>
      </c>
      <c r="D199" s="74">
        <v>23.216965995951384</v>
      </c>
      <c r="E199" s="74">
        <v>23.952133254777987</v>
      </c>
      <c r="F199" s="74">
        <v>24.8078308334631</v>
      </c>
      <c r="G199" s="74">
        <v>25.730427988775947</v>
      </c>
      <c r="H199" s="74">
        <v>26.459461749753007</v>
      </c>
      <c r="J199" s="135"/>
      <c r="K199" s="135"/>
      <c r="L199" s="50"/>
      <c r="M199" s="50"/>
      <c r="N199" s="50"/>
      <c r="O199" s="50"/>
    </row>
    <row r="200" spans="2:15" ht="12.75">
      <c r="B200" t="s">
        <v>190</v>
      </c>
      <c r="C200" s="74">
        <v>24.714488544845103</v>
      </c>
      <c r="D200" s="74">
        <v>25.17532642586535</v>
      </c>
      <c r="E200" s="74">
        <v>25.923976474462222</v>
      </c>
      <c r="F200" s="74">
        <v>26.813410444086443</v>
      </c>
      <c r="G200" s="74">
        <v>27.786483457813112</v>
      </c>
      <c r="H200" s="74">
        <v>28.56202203533332</v>
      </c>
      <c r="J200" s="135"/>
      <c r="K200" s="135"/>
      <c r="L200" s="50"/>
      <c r="M200" s="50"/>
      <c r="N200" s="50"/>
      <c r="O200" s="50"/>
    </row>
    <row r="201" spans="2:11" ht="12.75">
      <c r="B201" s="125"/>
      <c r="C201" s="50"/>
      <c r="D201" s="50"/>
      <c r="E201" s="50"/>
      <c r="F201" s="50"/>
      <c r="G201" s="50"/>
      <c r="H201" s="50"/>
      <c r="J201" s="135"/>
      <c r="K201" s="135"/>
    </row>
    <row r="202" spans="2:8" ht="12.75">
      <c r="B202" s="125"/>
      <c r="C202" s="50"/>
      <c r="D202" s="50"/>
      <c r="E202" s="50"/>
      <c r="F202" s="50"/>
      <c r="G202" s="50"/>
      <c r="H202" s="50"/>
    </row>
    <row r="203" spans="2:8" ht="12.75">
      <c r="B203" s="125"/>
      <c r="C203" s="50"/>
      <c r="D203" s="50"/>
      <c r="E203" s="50"/>
      <c r="F203" s="50"/>
      <c r="G203" s="50"/>
      <c r="H203" s="50"/>
    </row>
    <row r="204" spans="2:8" ht="12.75">
      <c r="B204" s="125"/>
      <c r="C204" s="50"/>
      <c r="D204" s="50"/>
      <c r="E204" s="50"/>
      <c r="F204" s="50"/>
      <c r="G204" s="50"/>
      <c r="H204" s="50"/>
    </row>
    <row r="205" spans="2:8" ht="12.75">
      <c r="B205" s="125"/>
      <c r="C205" s="50"/>
      <c r="D205" s="50"/>
      <c r="E205" s="50"/>
      <c r="F205" s="50"/>
      <c r="G205" s="50"/>
      <c r="H205" s="50"/>
    </row>
  </sheetData>
  <sheetProtection/>
  <mergeCells count="3">
    <mergeCell ref="B1:H1"/>
    <mergeCell ref="B3:H3"/>
    <mergeCell ref="C5:H5"/>
  </mergeCells>
  <conditionalFormatting sqref="J8:O200">
    <cfRule type="cellIs" priority="1" dxfId="6" operator="lessThan" stopIfTrue="1">
      <formula>0</formula>
    </cfRule>
  </conditionalFormatting>
  <printOptions horizontalCentered="1"/>
  <pageMargins left="0.75" right="0.75" top="1" bottom="1" header="0.5" footer="0.5"/>
  <pageSetup fitToHeight="8" fitToWidth="1"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1">
    <tabColor indexed="47"/>
    <pageSetUpPr fitToPage="1"/>
  </sheetPr>
  <dimension ref="B1:P204"/>
  <sheetViews>
    <sheetView showGridLines="0" zoomScalePageLayoutView="0" workbookViewId="0" topLeftCell="A1">
      <selection activeCell="B6" sqref="B6:B200"/>
    </sheetView>
  </sheetViews>
  <sheetFormatPr defaultColWidth="9.140625" defaultRowHeight="12.75"/>
  <cols>
    <col min="1" max="1" width="2.00390625" style="0" customWidth="1"/>
    <col min="2" max="2" width="16.7109375" style="0" bestFit="1" customWidth="1"/>
    <col min="3" max="3" width="9.57421875" style="0" bestFit="1" customWidth="1"/>
  </cols>
  <sheetData>
    <row r="1" spans="2:8" ht="25.5" customHeight="1">
      <c r="B1" s="213" t="s">
        <v>455</v>
      </c>
      <c r="C1" s="213"/>
      <c r="D1" s="213"/>
      <c r="E1" s="213"/>
      <c r="F1" s="213"/>
      <c r="G1" s="213"/>
      <c r="H1" s="213"/>
    </row>
    <row r="2" ht="12.75" customHeight="1"/>
    <row r="3" spans="2:10" ht="50.25" customHeight="1">
      <c r="B3" s="221" t="s">
        <v>199</v>
      </c>
      <c r="C3" s="221"/>
      <c r="D3" s="221"/>
      <c r="E3" s="221"/>
      <c r="F3" s="221"/>
      <c r="G3" s="221"/>
      <c r="H3" s="221"/>
      <c r="J3" s="119"/>
    </row>
    <row r="4" spans="2:8" ht="12.75" customHeight="1">
      <c r="B4" s="121"/>
      <c r="C4" s="127"/>
      <c r="D4" s="127"/>
      <c r="E4" s="127"/>
      <c r="F4" s="127"/>
      <c r="G4" s="127"/>
      <c r="H4" s="127"/>
    </row>
    <row r="5" spans="3:8" ht="12.75" customHeight="1">
      <c r="C5" s="222" t="s">
        <v>456</v>
      </c>
      <c r="D5" s="222"/>
      <c r="E5" s="222"/>
      <c r="F5" s="222"/>
      <c r="G5" s="222"/>
      <c r="H5" s="222"/>
    </row>
    <row r="6" spans="2:8" ht="12.75" customHeight="1">
      <c r="B6" s="122" t="s">
        <v>451</v>
      </c>
      <c r="C6" s="123">
        <v>2009</v>
      </c>
      <c r="D6" s="123">
        <v>2010</v>
      </c>
      <c r="E6" s="123">
        <v>2011</v>
      </c>
      <c r="F6" s="123">
        <v>2012</v>
      </c>
      <c r="G6" s="123">
        <v>2013</v>
      </c>
      <c r="H6" s="123">
        <v>2014</v>
      </c>
    </row>
    <row r="7" spans="2:9" ht="12.75" customHeight="1">
      <c r="B7" s="122"/>
      <c r="C7" s="124"/>
      <c r="D7" s="124"/>
      <c r="E7" s="124"/>
      <c r="F7" s="124"/>
      <c r="G7" s="124"/>
      <c r="H7" s="124"/>
      <c r="I7" s="128"/>
    </row>
    <row r="8" spans="2:16" ht="12.75" customHeight="1">
      <c r="B8" t="s">
        <v>1051</v>
      </c>
      <c r="C8" s="74">
        <v>227.4529087</v>
      </c>
      <c r="D8" s="74">
        <v>224.3440809</v>
      </c>
      <c r="E8" s="74">
        <v>223.53366</v>
      </c>
      <c r="F8" s="74">
        <v>224.7541079</v>
      </c>
      <c r="G8" s="74">
        <v>225.7952234</v>
      </c>
      <c r="H8" s="74">
        <v>226.6074254</v>
      </c>
      <c r="I8" s="50"/>
      <c r="J8" s="125"/>
      <c r="K8" s="50"/>
      <c r="L8" s="50"/>
      <c r="M8" s="50"/>
      <c r="N8" s="50"/>
      <c r="O8" s="50"/>
      <c r="P8" s="50"/>
    </row>
    <row r="9" spans="2:15" ht="12.75" customHeight="1">
      <c r="B9" t="s">
        <v>1052</v>
      </c>
      <c r="C9" s="74">
        <v>195.3769992</v>
      </c>
      <c r="D9" s="74">
        <v>191.66019889999998</v>
      </c>
      <c r="E9" s="74">
        <v>192.13871129999998</v>
      </c>
      <c r="F9" s="74">
        <v>194.57178779999998</v>
      </c>
      <c r="G9" s="74">
        <v>196.9414645</v>
      </c>
      <c r="H9" s="74">
        <v>199.24178229999998</v>
      </c>
      <c r="I9" s="50"/>
      <c r="J9" s="125"/>
      <c r="K9" s="50"/>
      <c r="L9" s="50"/>
      <c r="M9" s="50"/>
      <c r="N9" s="50"/>
      <c r="O9" s="50"/>
    </row>
    <row r="10" spans="2:15" ht="12.75" customHeight="1">
      <c r="B10" t="s">
        <v>1053</v>
      </c>
      <c r="C10" s="74">
        <v>333.574996</v>
      </c>
      <c r="D10" s="74">
        <v>329.91726020000004</v>
      </c>
      <c r="E10" s="74">
        <v>328.5034958</v>
      </c>
      <c r="F10" s="74">
        <v>330.1389902</v>
      </c>
      <c r="G10" s="74">
        <v>331.7073867</v>
      </c>
      <c r="H10" s="74">
        <v>333.0864134</v>
      </c>
      <c r="I10" s="50"/>
      <c r="J10" s="125"/>
      <c r="K10" s="50"/>
      <c r="L10" s="50"/>
      <c r="M10" s="50"/>
      <c r="N10" s="50"/>
      <c r="O10" s="50"/>
    </row>
    <row r="11" spans="2:15" ht="12.75" customHeight="1">
      <c r="B11" t="s">
        <v>1054</v>
      </c>
      <c r="C11" s="74">
        <v>54.773536959999994</v>
      </c>
      <c r="D11" s="74">
        <v>55.90909159</v>
      </c>
      <c r="E11" s="74">
        <v>57.708235970000004</v>
      </c>
      <c r="F11" s="74">
        <v>59.50738035</v>
      </c>
      <c r="G11" s="74">
        <v>61.30652473</v>
      </c>
      <c r="H11" s="74">
        <v>63.1056691</v>
      </c>
      <c r="I11" s="50"/>
      <c r="J11" s="125"/>
      <c r="K11" s="50"/>
      <c r="L11" s="50"/>
      <c r="M11" s="50"/>
      <c r="N11" s="50"/>
      <c r="O11" s="50"/>
    </row>
    <row r="12" spans="2:15" ht="12.75" customHeight="1">
      <c r="B12" t="s">
        <v>1055</v>
      </c>
      <c r="C12" s="74">
        <v>28.675040329999998</v>
      </c>
      <c r="D12" s="74">
        <v>29.071171109999998</v>
      </c>
      <c r="E12" s="74">
        <v>29.77800121</v>
      </c>
      <c r="F12" s="74">
        <v>30.600810239999998</v>
      </c>
      <c r="G12" s="74">
        <v>31.60161311</v>
      </c>
      <c r="H12" s="74">
        <v>32.28693005</v>
      </c>
      <c r="I12" s="50"/>
      <c r="J12" s="125"/>
      <c r="K12" s="50"/>
      <c r="L12" s="50"/>
      <c r="M12" s="50"/>
      <c r="N12" s="50"/>
      <c r="O12" s="50"/>
    </row>
    <row r="13" spans="2:15" ht="12.75" customHeight="1">
      <c r="B13" t="s">
        <v>1056</v>
      </c>
      <c r="C13" s="74">
        <v>75.5544596</v>
      </c>
      <c r="D13" s="74">
        <v>78.07697442</v>
      </c>
      <c r="E13" s="74">
        <v>80.68835460000001</v>
      </c>
      <c r="F13" s="74">
        <v>83.3930434</v>
      </c>
      <c r="G13" s="74">
        <v>86.19570625</v>
      </c>
      <c r="H13" s="74">
        <v>89.10124185999999</v>
      </c>
      <c r="I13" s="50"/>
      <c r="J13" s="125"/>
      <c r="K13" s="50"/>
      <c r="L13" s="50"/>
      <c r="M13" s="50"/>
      <c r="N13" s="50"/>
      <c r="O13" s="50"/>
    </row>
    <row r="14" spans="2:15" ht="12.75">
      <c r="B14" t="s">
        <v>1057</v>
      </c>
      <c r="C14" s="74">
        <v>99.87020084000001</v>
      </c>
      <c r="D14" s="74">
        <v>101.1414869</v>
      </c>
      <c r="E14" s="74">
        <v>102.96781179999999</v>
      </c>
      <c r="F14" s="74">
        <v>104.8330146</v>
      </c>
      <c r="G14" s="74">
        <v>106.7372101</v>
      </c>
      <c r="H14" s="74">
        <v>108.68497</v>
      </c>
      <c r="I14" s="50"/>
      <c r="J14" s="125"/>
      <c r="K14" s="50"/>
      <c r="L14" s="50"/>
      <c r="M14" s="50"/>
      <c r="N14" s="50"/>
      <c r="O14" s="50"/>
    </row>
    <row r="15" spans="2:15" ht="12.75">
      <c r="B15" t="s">
        <v>1058</v>
      </c>
      <c r="C15" s="74">
        <v>56.52501898</v>
      </c>
      <c r="D15" s="74">
        <v>57.14160602</v>
      </c>
      <c r="E15" s="74">
        <v>57.76009078</v>
      </c>
      <c r="F15" s="74">
        <v>58.37723305</v>
      </c>
      <c r="G15" s="74">
        <v>58.9947906</v>
      </c>
      <c r="H15" s="74">
        <v>59.611821309999996</v>
      </c>
      <c r="I15" s="50"/>
      <c r="J15" s="125"/>
      <c r="K15" s="50"/>
      <c r="L15" s="50"/>
      <c r="M15" s="50"/>
      <c r="N15" s="50"/>
      <c r="O15" s="50"/>
    </row>
    <row r="16" spans="2:15" ht="12.75">
      <c r="B16" t="s">
        <v>1059</v>
      </c>
      <c r="C16" s="74">
        <v>186.3130942</v>
      </c>
      <c r="D16" s="74">
        <v>198.5901946</v>
      </c>
      <c r="E16" s="74">
        <v>211.69211660000002</v>
      </c>
      <c r="F16" s="74">
        <v>225.0926929</v>
      </c>
      <c r="G16" s="74">
        <v>238.3478851</v>
      </c>
      <c r="H16" s="74">
        <v>251.8771686</v>
      </c>
      <c r="I16" s="50"/>
      <c r="J16" s="125"/>
      <c r="K16" s="50"/>
      <c r="L16" s="50"/>
      <c r="M16" s="50"/>
      <c r="N16" s="50"/>
      <c r="O16" s="50"/>
    </row>
    <row r="17" spans="2:15" ht="12.75">
      <c r="B17" t="s">
        <v>1060</v>
      </c>
      <c r="C17" s="74">
        <v>6.765003222000001</v>
      </c>
      <c r="D17" s="74">
        <v>6.94978828</v>
      </c>
      <c r="E17" s="74">
        <v>7.166070616</v>
      </c>
      <c r="F17" s="74">
        <v>7.39817926</v>
      </c>
      <c r="G17" s="74">
        <v>7.7665982620000005</v>
      </c>
      <c r="H17" s="74">
        <v>7.912947987</v>
      </c>
      <c r="I17" s="50"/>
      <c r="J17" s="125"/>
      <c r="K17" s="50"/>
      <c r="L17" s="50"/>
      <c r="M17" s="50"/>
      <c r="N17" s="50"/>
      <c r="O17" s="50"/>
    </row>
    <row r="18" spans="2:15" ht="12.75">
      <c r="B18" t="s">
        <v>1061</v>
      </c>
      <c r="C18" s="74">
        <v>52.95707121</v>
      </c>
      <c r="D18" s="74">
        <v>56.8743923</v>
      </c>
      <c r="E18" s="74">
        <v>57.97977909</v>
      </c>
      <c r="F18" s="74">
        <v>59.1134658</v>
      </c>
      <c r="G18" s="74">
        <v>60.27686742</v>
      </c>
      <c r="H18" s="74">
        <v>61.4714697</v>
      </c>
      <c r="I18" s="50"/>
      <c r="J18" s="125"/>
      <c r="K18" s="50"/>
      <c r="L18" s="50"/>
      <c r="M18" s="50"/>
      <c r="N18" s="50"/>
      <c r="O18" s="50"/>
    </row>
    <row r="19" spans="2:15" ht="12.75">
      <c r="B19" t="s">
        <v>1062</v>
      </c>
      <c r="C19" s="74">
        <v>901.2957488</v>
      </c>
      <c r="D19" s="74">
        <v>910.4767682</v>
      </c>
      <c r="E19" s="74">
        <v>927.5226094</v>
      </c>
      <c r="F19" s="74">
        <v>946.633068</v>
      </c>
      <c r="G19" s="74">
        <v>960.6539231</v>
      </c>
      <c r="H19" s="74">
        <v>987.5377846</v>
      </c>
      <c r="I19" s="50"/>
      <c r="J19" s="125"/>
      <c r="K19" s="50"/>
      <c r="L19" s="50"/>
      <c r="M19" s="50"/>
      <c r="N19" s="50"/>
      <c r="O19" s="50"/>
    </row>
    <row r="20" spans="2:15" ht="12.75">
      <c r="B20" t="s">
        <v>1063</v>
      </c>
      <c r="C20" s="74">
        <v>4482.329</v>
      </c>
      <c r="D20" s="74">
        <v>4690.07204</v>
      </c>
      <c r="E20" s="74">
        <v>4907.449323</v>
      </c>
      <c r="F20" s="74">
        <v>5225.508714</v>
      </c>
      <c r="G20" s="74">
        <v>5494.414366999999</v>
      </c>
      <c r="H20" s="74">
        <v>5761.1404170000005</v>
      </c>
      <c r="I20" s="50"/>
      <c r="J20" s="125"/>
      <c r="K20" s="50"/>
      <c r="L20" s="50"/>
      <c r="M20" s="50"/>
      <c r="N20" s="50"/>
      <c r="O20" s="50"/>
    </row>
    <row r="21" spans="2:15" ht="12.75">
      <c r="B21" t="s">
        <v>1064</v>
      </c>
      <c r="C21" s="74">
        <v>28.17600392</v>
      </c>
      <c r="D21" s="74">
        <v>29.02835026</v>
      </c>
      <c r="E21" s="74">
        <v>30.036596539999998</v>
      </c>
      <c r="F21" s="74">
        <v>30.93850618</v>
      </c>
      <c r="G21" s="74">
        <v>32.01310478</v>
      </c>
      <c r="H21" s="74">
        <v>33.12648518</v>
      </c>
      <c r="I21" s="50"/>
      <c r="J21" s="125"/>
      <c r="K21" s="50"/>
      <c r="L21" s="50"/>
      <c r="M21" s="50"/>
      <c r="N21" s="50"/>
      <c r="O21" s="50"/>
    </row>
    <row r="22" spans="2:15" ht="12.75">
      <c r="B22" t="s">
        <v>1065</v>
      </c>
      <c r="C22" s="74">
        <v>3.0425485159999996</v>
      </c>
      <c r="D22" s="74">
        <v>3.070524672</v>
      </c>
      <c r="E22" s="74">
        <v>3.097018432</v>
      </c>
      <c r="F22" s="74">
        <v>3.1089109290000003</v>
      </c>
      <c r="G22" s="74">
        <v>3.122449772</v>
      </c>
      <c r="H22" s="74">
        <v>3.137997033</v>
      </c>
      <c r="I22" s="50"/>
      <c r="J22" s="125"/>
      <c r="K22" s="50"/>
      <c r="L22" s="50"/>
      <c r="M22" s="50"/>
      <c r="N22" s="50"/>
      <c r="O22" s="50"/>
    </row>
    <row r="23" spans="2:15" ht="12.75">
      <c r="B23" t="s">
        <v>1066</v>
      </c>
      <c r="C23" s="74">
        <v>54.37118734</v>
      </c>
      <c r="D23" s="74">
        <v>55.863343730000004</v>
      </c>
      <c r="E23" s="74">
        <v>57.182790569999995</v>
      </c>
      <c r="F23" s="74">
        <v>58.64391645</v>
      </c>
      <c r="G23" s="74">
        <v>60.21704765</v>
      </c>
      <c r="H23" s="74">
        <v>61.46621467</v>
      </c>
      <c r="I23" s="50"/>
      <c r="J23" s="125"/>
      <c r="K23" s="50"/>
      <c r="L23" s="50"/>
      <c r="M23" s="50"/>
      <c r="N23" s="50"/>
      <c r="O23" s="50"/>
    </row>
    <row r="24" spans="2:15" ht="12.75">
      <c r="B24" t="s">
        <v>1067</v>
      </c>
      <c r="C24" s="74">
        <v>2585.745349</v>
      </c>
      <c r="D24" s="74">
        <v>2592.9202969999997</v>
      </c>
      <c r="E24" s="74">
        <v>2606.104512</v>
      </c>
      <c r="F24" s="74">
        <v>2617.21253</v>
      </c>
      <c r="G24" s="74">
        <v>2628.171992</v>
      </c>
      <c r="H24" s="74">
        <v>2639.734632</v>
      </c>
      <c r="I24" s="50"/>
      <c r="J24" s="125"/>
      <c r="K24" s="50"/>
      <c r="L24" s="50"/>
      <c r="M24" s="50"/>
      <c r="N24" s="50"/>
      <c r="O24" s="50"/>
    </row>
    <row r="25" spans="2:15" ht="12.75">
      <c r="B25" t="s">
        <v>1068</v>
      </c>
      <c r="C25" s="74">
        <v>523.7102941</v>
      </c>
      <c r="D25" s="74">
        <v>531.3842961</v>
      </c>
      <c r="E25" s="74">
        <v>542.0415023</v>
      </c>
      <c r="F25" s="74">
        <v>552.1386884</v>
      </c>
      <c r="G25" s="74">
        <v>558.1466608</v>
      </c>
      <c r="H25" s="74">
        <v>568.7739467</v>
      </c>
      <c r="I25" s="50"/>
      <c r="J25" s="125"/>
      <c r="K25" s="50"/>
      <c r="L25" s="50"/>
      <c r="M25" s="50"/>
      <c r="N25" s="50"/>
      <c r="O25" s="50"/>
    </row>
    <row r="26" spans="2:15" ht="12.75">
      <c r="B26" t="s">
        <v>1069</v>
      </c>
      <c r="C26" s="74">
        <v>18.701720979999997</v>
      </c>
      <c r="D26" s="74">
        <v>18.84702505</v>
      </c>
      <c r="E26" s="74">
        <v>18.997108230000002</v>
      </c>
      <c r="F26" s="74">
        <v>19.15201179</v>
      </c>
      <c r="G26" s="74">
        <v>19.31301066</v>
      </c>
      <c r="H26" s="74">
        <v>19.478808349999998</v>
      </c>
      <c r="I26" s="50"/>
      <c r="J26" s="125"/>
      <c r="K26" s="50"/>
      <c r="L26" s="50"/>
      <c r="M26" s="50"/>
      <c r="N26" s="50"/>
      <c r="O26" s="50"/>
    </row>
    <row r="27" spans="2:15" ht="12.75">
      <c r="B27" t="s">
        <v>1070</v>
      </c>
      <c r="C27" s="74">
        <v>17.970824410000002</v>
      </c>
      <c r="D27" s="74">
        <v>19.65886965</v>
      </c>
      <c r="E27" s="74">
        <v>19.87178615</v>
      </c>
      <c r="F27" s="74">
        <v>20.08470264</v>
      </c>
      <c r="G27" s="74">
        <v>20.297619129999998</v>
      </c>
      <c r="H27" s="74">
        <v>20.51053563</v>
      </c>
      <c r="I27" s="50"/>
      <c r="J27" s="125"/>
      <c r="K27" s="50"/>
      <c r="L27" s="50"/>
      <c r="M27" s="50"/>
      <c r="N27" s="50"/>
      <c r="O27" s="50"/>
    </row>
    <row r="28" spans="2:15" ht="12.75">
      <c r="B28" t="s">
        <v>1071</v>
      </c>
      <c r="C28" s="74">
        <v>128.1950233</v>
      </c>
      <c r="D28" s="74">
        <v>127.8557308</v>
      </c>
      <c r="E28" s="74">
        <v>128.5778142</v>
      </c>
      <c r="F28" s="74">
        <v>126.4806868</v>
      </c>
      <c r="G28" s="74">
        <v>128.1626627</v>
      </c>
      <c r="H28" s="74">
        <v>129.5244821</v>
      </c>
      <c r="I28" s="50"/>
      <c r="J28" s="125"/>
      <c r="K28" s="50"/>
      <c r="L28" s="50"/>
      <c r="M28" s="50"/>
      <c r="N28" s="50"/>
      <c r="O28" s="50"/>
    </row>
    <row r="29" spans="2:15" ht="12.75">
      <c r="B29" t="s">
        <v>1072</v>
      </c>
      <c r="C29" s="74">
        <v>29.35219744</v>
      </c>
      <c r="D29" s="74">
        <v>30.47094592</v>
      </c>
      <c r="E29" s="74">
        <v>31.64238795</v>
      </c>
      <c r="F29" s="74">
        <v>33.03586461</v>
      </c>
      <c r="G29" s="74">
        <v>34.151887009999996</v>
      </c>
      <c r="H29" s="74">
        <v>35.046828500000004</v>
      </c>
      <c r="I29" s="50"/>
      <c r="J29" s="125"/>
      <c r="K29" s="50"/>
      <c r="L29" s="50"/>
      <c r="M29" s="50"/>
      <c r="N29" s="50"/>
      <c r="O29" s="50"/>
    </row>
    <row r="30" spans="2:15" ht="12.75">
      <c r="B30" t="s">
        <v>1073</v>
      </c>
      <c r="C30" s="74">
        <v>140.5603119</v>
      </c>
      <c r="D30" s="74">
        <v>152.14710200000002</v>
      </c>
      <c r="E30" s="74">
        <v>159.09422510000002</v>
      </c>
      <c r="F30" s="74">
        <v>166.4225265</v>
      </c>
      <c r="G30" s="74">
        <v>174.2218983</v>
      </c>
      <c r="H30" s="74">
        <v>182.4023626</v>
      </c>
      <c r="I30" s="50"/>
      <c r="J30" s="125"/>
      <c r="K30" s="50"/>
      <c r="L30" s="50"/>
      <c r="M30" s="50"/>
      <c r="N30" s="50"/>
      <c r="O30" s="50"/>
    </row>
    <row r="31" spans="2:15" ht="12.75">
      <c r="B31" t="s">
        <v>1074</v>
      </c>
      <c r="C31" s="74">
        <v>114.666937</v>
      </c>
      <c r="D31" s="74">
        <v>121.4733676</v>
      </c>
      <c r="E31" s="74">
        <v>127.5417418</v>
      </c>
      <c r="F31" s="74">
        <v>135.78293150000002</v>
      </c>
      <c r="G31" s="74">
        <v>141.7710893</v>
      </c>
      <c r="H31" s="74">
        <v>147.7774757</v>
      </c>
      <c r="I31" s="50"/>
      <c r="J31" s="125"/>
      <c r="K31" s="50"/>
      <c r="L31" s="50"/>
      <c r="M31" s="50"/>
      <c r="N31" s="50"/>
      <c r="O31" s="50"/>
    </row>
    <row r="32" spans="2:15" ht="12.75">
      <c r="B32" t="s">
        <v>1075</v>
      </c>
      <c r="C32" s="74">
        <v>244.4101148</v>
      </c>
      <c r="D32" s="74">
        <v>247.78446720000002</v>
      </c>
      <c r="E32" s="74">
        <v>253.8059043</v>
      </c>
      <c r="F32" s="74">
        <v>260.7866368</v>
      </c>
      <c r="G32" s="74">
        <v>266.4364075</v>
      </c>
      <c r="H32" s="74">
        <v>271.628017</v>
      </c>
      <c r="I32" s="50"/>
      <c r="J32" s="125"/>
      <c r="K32" s="50"/>
      <c r="L32" s="50"/>
      <c r="M32" s="50"/>
      <c r="N32" s="50"/>
      <c r="O32" s="50"/>
    </row>
    <row r="33" spans="2:15" ht="12.75">
      <c r="B33" t="s">
        <v>1076</v>
      </c>
      <c r="C33" s="74">
        <v>37.899482230000004</v>
      </c>
      <c r="D33" s="74">
        <v>38.4479216</v>
      </c>
      <c r="E33" s="74">
        <v>38.93162441</v>
      </c>
      <c r="F33" s="74">
        <v>39.378886279999996</v>
      </c>
      <c r="G33" s="74">
        <v>39.83259166</v>
      </c>
      <c r="H33" s="74">
        <v>40.317820350000005</v>
      </c>
      <c r="I33" s="50"/>
      <c r="J33" s="125"/>
      <c r="K33" s="50"/>
      <c r="L33" s="50"/>
      <c r="M33" s="50"/>
      <c r="N33" s="50"/>
      <c r="O33" s="50"/>
    </row>
    <row r="34" spans="2:15" ht="12.75">
      <c r="B34" t="s">
        <v>1077</v>
      </c>
      <c r="C34" s="74">
        <v>725.696057</v>
      </c>
      <c r="D34" s="74">
        <v>746.538742</v>
      </c>
      <c r="E34" s="74">
        <v>766.6332143</v>
      </c>
      <c r="F34" s="74">
        <v>787.9920633</v>
      </c>
      <c r="G34" s="74">
        <v>808.989476</v>
      </c>
      <c r="H34" s="74">
        <v>832.5564277999999</v>
      </c>
      <c r="I34" s="50"/>
      <c r="J34" s="125"/>
      <c r="K34" s="50"/>
      <c r="L34" s="50"/>
      <c r="M34" s="50"/>
      <c r="N34" s="50"/>
      <c r="O34" s="50"/>
    </row>
    <row r="35" spans="2:15" ht="12.75">
      <c r="B35" t="s">
        <v>1078</v>
      </c>
      <c r="C35" s="74">
        <v>568.311</v>
      </c>
      <c r="D35" s="74">
        <v>580.895</v>
      </c>
      <c r="E35" s="74">
        <v>583.772</v>
      </c>
      <c r="F35" s="74">
        <v>586.269</v>
      </c>
      <c r="G35" s="74">
        <v>588.648</v>
      </c>
      <c r="H35" s="74">
        <v>591.269</v>
      </c>
      <c r="I35" s="50"/>
      <c r="J35" s="125"/>
      <c r="K35" s="50"/>
      <c r="L35" s="50"/>
      <c r="M35" s="50"/>
      <c r="N35" s="50"/>
      <c r="O35" s="50"/>
    </row>
    <row r="36" spans="2:15" ht="12.75">
      <c r="B36" t="s">
        <v>1079</v>
      </c>
      <c r="C36" s="74">
        <v>84.53531563</v>
      </c>
      <c r="D36" s="74">
        <v>87.88512738</v>
      </c>
      <c r="E36" s="74">
        <v>90.53682917</v>
      </c>
      <c r="F36" s="74">
        <v>91.37867915</v>
      </c>
      <c r="G36" s="74">
        <v>92.09019439000001</v>
      </c>
      <c r="H36" s="74">
        <v>92.85264416</v>
      </c>
      <c r="I36" s="50"/>
      <c r="J36" s="125"/>
      <c r="K36" s="50"/>
      <c r="L36" s="50"/>
      <c r="M36" s="50"/>
      <c r="N36" s="50"/>
      <c r="O36" s="50"/>
    </row>
    <row r="37" spans="2:15" ht="12.75">
      <c r="B37" t="s">
        <v>1080</v>
      </c>
      <c r="C37" s="74">
        <v>15.98518176</v>
      </c>
      <c r="D37" s="74">
        <v>16.0487981</v>
      </c>
      <c r="E37" s="74">
        <v>16.118059170000002</v>
      </c>
      <c r="F37" s="74">
        <v>16.18635139</v>
      </c>
      <c r="G37" s="74">
        <v>16.269266299999998</v>
      </c>
      <c r="H37" s="74">
        <v>16.305755219999998</v>
      </c>
      <c r="I37" s="50"/>
      <c r="J37" s="125"/>
      <c r="K37" s="50"/>
      <c r="L37" s="50"/>
      <c r="M37" s="50"/>
      <c r="N37" s="50"/>
      <c r="O37" s="50"/>
    </row>
    <row r="38" spans="2:15" ht="12.75">
      <c r="B38" t="s">
        <v>1081</v>
      </c>
      <c r="C38" s="74">
        <v>27.813940610000003</v>
      </c>
      <c r="D38" s="74">
        <v>28.43166179</v>
      </c>
      <c r="E38" s="74">
        <v>29.22471888</v>
      </c>
      <c r="F38" s="74">
        <v>30.18233446</v>
      </c>
      <c r="G38" s="74">
        <v>31.23255717</v>
      </c>
      <c r="H38" s="74">
        <v>32.03739714</v>
      </c>
      <c r="I38" s="50"/>
      <c r="J38" s="125"/>
      <c r="K38" s="50"/>
      <c r="L38" s="50"/>
      <c r="M38" s="50"/>
      <c r="N38" s="50"/>
      <c r="O38" s="50"/>
    </row>
    <row r="39" spans="2:15" ht="12.75">
      <c r="B39" t="s">
        <v>1082</v>
      </c>
      <c r="C39" s="74">
        <v>21.91112589</v>
      </c>
      <c r="D39" s="74">
        <v>22.03748134</v>
      </c>
      <c r="E39" s="74">
        <v>22.22143057</v>
      </c>
      <c r="F39" s="74">
        <v>22.42843621</v>
      </c>
      <c r="G39" s="74">
        <v>22.59763577</v>
      </c>
      <c r="H39" s="74">
        <v>22.74473356</v>
      </c>
      <c r="I39" s="50"/>
      <c r="J39" s="125"/>
      <c r="K39" s="50"/>
      <c r="L39" s="50"/>
      <c r="M39" s="50"/>
      <c r="N39" s="50"/>
      <c r="O39" s="50"/>
    </row>
    <row r="40" spans="2:15" ht="12.75">
      <c r="B40" t="s">
        <v>1083</v>
      </c>
      <c r="C40" s="74">
        <v>39.49507912</v>
      </c>
      <c r="D40" s="74">
        <v>39.70966373</v>
      </c>
      <c r="E40" s="74">
        <v>39.90003146</v>
      </c>
      <c r="F40" s="74">
        <v>40.06625033</v>
      </c>
      <c r="G40" s="74">
        <v>40.254517760000006</v>
      </c>
      <c r="H40" s="74">
        <v>40.459914299999994</v>
      </c>
      <c r="I40" s="50"/>
      <c r="J40" s="125"/>
      <c r="K40" s="50"/>
      <c r="L40" s="50"/>
      <c r="M40" s="50"/>
      <c r="N40" s="50"/>
      <c r="O40" s="50"/>
    </row>
    <row r="41" spans="2:15" ht="12.75">
      <c r="B41" t="s">
        <v>1084</v>
      </c>
      <c r="C41" s="74">
        <v>2573.947094</v>
      </c>
      <c r="D41" s="74">
        <v>2609.5320970000002</v>
      </c>
      <c r="E41" s="74">
        <v>2683.256763</v>
      </c>
      <c r="F41" s="74">
        <v>2790.1112749999998</v>
      </c>
      <c r="G41" s="74">
        <v>2850.7388029999997</v>
      </c>
      <c r="H41" s="74">
        <v>2923.810263</v>
      </c>
      <c r="I41" s="50"/>
      <c r="J41" s="125"/>
      <c r="K41" s="50"/>
      <c r="L41" s="50"/>
      <c r="M41" s="50"/>
      <c r="N41" s="50"/>
      <c r="O41" s="50"/>
    </row>
    <row r="42" spans="2:15" ht="12.75">
      <c r="B42" t="s">
        <v>1085</v>
      </c>
      <c r="C42" s="74">
        <v>79.75276975000001</v>
      </c>
      <c r="D42" s="74">
        <v>81.19532369999999</v>
      </c>
      <c r="E42" s="74">
        <v>82.68281887</v>
      </c>
      <c r="F42" s="74">
        <v>84.20976354</v>
      </c>
      <c r="G42" s="74">
        <v>85.77710468000001</v>
      </c>
      <c r="H42" s="74">
        <v>87.39404187</v>
      </c>
      <c r="I42" s="50"/>
      <c r="J42" s="125"/>
      <c r="K42" s="50"/>
      <c r="L42" s="50"/>
      <c r="M42" s="50"/>
      <c r="N42" s="50"/>
      <c r="O42" s="50"/>
    </row>
    <row r="43" spans="2:15" ht="12.75">
      <c r="B43" t="s">
        <v>1086</v>
      </c>
      <c r="C43" s="74">
        <v>379.5118566</v>
      </c>
      <c r="D43" s="74">
        <v>392.4145891</v>
      </c>
      <c r="E43" s="74">
        <v>419.69608120000004</v>
      </c>
      <c r="F43" s="74">
        <v>441.3278597</v>
      </c>
      <c r="G43" s="74">
        <v>457.1017276</v>
      </c>
      <c r="H43" s="74">
        <v>473.6573282</v>
      </c>
      <c r="I43" s="50"/>
      <c r="J43" s="125"/>
      <c r="K43" s="50"/>
      <c r="L43" s="50"/>
      <c r="M43" s="50"/>
      <c r="N43" s="50"/>
      <c r="O43" s="50"/>
    </row>
    <row r="44" spans="2:15" ht="12.75">
      <c r="B44" t="s">
        <v>1087</v>
      </c>
      <c r="C44" s="74">
        <v>50.04531155</v>
      </c>
      <c r="D44" s="74">
        <v>51.79730068</v>
      </c>
      <c r="E44" s="74">
        <v>53.90831285</v>
      </c>
      <c r="F44" s="74">
        <v>56.184229079999994</v>
      </c>
      <c r="G44" s="74">
        <v>58.67507321</v>
      </c>
      <c r="H44" s="74">
        <v>60.43749722</v>
      </c>
      <c r="I44" s="50"/>
      <c r="J44" s="125"/>
      <c r="K44" s="50"/>
      <c r="L44" s="50"/>
      <c r="M44" s="50"/>
      <c r="N44" s="50"/>
      <c r="O44" s="50"/>
    </row>
    <row r="45" spans="2:15" ht="12.75">
      <c r="B45" t="s">
        <v>1088</v>
      </c>
      <c r="C45" s="74">
        <v>11.569551229999998</v>
      </c>
      <c r="D45" s="74">
        <v>11.639170040000002</v>
      </c>
      <c r="E45" s="74">
        <v>11.69441722</v>
      </c>
      <c r="F45" s="74">
        <v>11.75279555</v>
      </c>
      <c r="G45" s="74">
        <v>11.79981974</v>
      </c>
      <c r="H45" s="74">
        <v>11.84873802</v>
      </c>
      <c r="I45" s="50"/>
      <c r="J45" s="125"/>
      <c r="K45" s="50"/>
      <c r="L45" s="50"/>
      <c r="M45" s="50"/>
      <c r="N45" s="50"/>
      <c r="O45" s="50"/>
    </row>
    <row r="46" spans="2:15" ht="12.75">
      <c r="B46" t="s">
        <v>1089</v>
      </c>
      <c r="C46" s="74">
        <v>141.3746586</v>
      </c>
      <c r="D46" s="74">
        <v>144.2157556</v>
      </c>
      <c r="E46" s="74">
        <v>148.08598550000002</v>
      </c>
      <c r="F46" s="74">
        <v>152.7027017</v>
      </c>
      <c r="G46" s="74">
        <v>157.80544450000002</v>
      </c>
      <c r="H46" s="74">
        <v>161.3814816</v>
      </c>
      <c r="I46" s="50"/>
      <c r="J46" s="125"/>
      <c r="K46" s="50"/>
      <c r="L46" s="50"/>
      <c r="M46" s="50"/>
      <c r="N46" s="50"/>
      <c r="O46" s="50"/>
    </row>
    <row r="47" spans="2:15" ht="12.75">
      <c r="B47" t="s">
        <v>1090</v>
      </c>
      <c r="C47" s="74">
        <v>135.5223854</v>
      </c>
      <c r="D47" s="74">
        <v>138.6864965</v>
      </c>
      <c r="E47" s="74">
        <v>141.8020196</v>
      </c>
      <c r="F47" s="74">
        <v>145.8558362</v>
      </c>
      <c r="G47" s="74">
        <v>162.88473259999998</v>
      </c>
      <c r="H47" s="74">
        <v>166.9299236</v>
      </c>
      <c r="I47" s="50"/>
      <c r="J47" s="125"/>
      <c r="K47" s="50"/>
      <c r="L47" s="50"/>
      <c r="M47" s="50"/>
      <c r="N47" s="50"/>
      <c r="O47" s="50"/>
    </row>
    <row r="48" spans="2:15" ht="12.75">
      <c r="B48" t="s">
        <v>1091</v>
      </c>
      <c r="C48" s="74">
        <v>3.851888878</v>
      </c>
      <c r="D48" s="74">
        <v>3.8957682759999996</v>
      </c>
      <c r="E48" s="74">
        <v>3.943480082</v>
      </c>
      <c r="F48" s="74">
        <v>3.9905282339999997</v>
      </c>
      <c r="G48" s="74">
        <v>4.0478235840000005</v>
      </c>
      <c r="H48" s="74">
        <v>4.073616794</v>
      </c>
      <c r="I48" s="50"/>
      <c r="J48" s="125"/>
      <c r="K48" s="50"/>
      <c r="L48" s="50"/>
      <c r="M48" s="50"/>
      <c r="N48" s="50"/>
      <c r="O48" s="50"/>
    </row>
    <row r="49" spans="2:15" ht="12.75">
      <c r="B49" t="s">
        <v>1092</v>
      </c>
      <c r="C49" s="74">
        <v>94.65375645</v>
      </c>
      <c r="D49" s="74">
        <v>94.42925387</v>
      </c>
      <c r="E49" s="74">
        <v>94.84369988</v>
      </c>
      <c r="F49" s="74">
        <v>95.79446770999999</v>
      </c>
      <c r="G49" s="74">
        <v>96.85409534</v>
      </c>
      <c r="H49" s="74">
        <v>97.75918598999999</v>
      </c>
      <c r="I49" s="50"/>
      <c r="J49" s="125"/>
      <c r="K49" s="50"/>
      <c r="L49" s="50"/>
      <c r="M49" s="50"/>
      <c r="N49" s="50"/>
      <c r="O49" s="50"/>
    </row>
    <row r="50" spans="2:15" ht="12.75">
      <c r="B50" t="s">
        <v>1093</v>
      </c>
      <c r="C50" s="74">
        <v>43.28021842</v>
      </c>
      <c r="D50" s="74">
        <v>43.893320460000005</v>
      </c>
      <c r="E50" s="74">
        <v>44.6045517</v>
      </c>
      <c r="F50" s="74">
        <v>45.11054919</v>
      </c>
      <c r="G50" s="74">
        <v>45.66214516</v>
      </c>
      <c r="H50" s="74">
        <v>46.21053173</v>
      </c>
      <c r="I50" s="50"/>
      <c r="J50" s="125"/>
      <c r="K50" s="50"/>
      <c r="L50" s="50"/>
      <c r="M50" s="50"/>
      <c r="N50" s="50"/>
      <c r="O50" s="50"/>
    </row>
    <row r="51" spans="2:15" ht="12.75">
      <c r="B51" t="s">
        <v>1094</v>
      </c>
      <c r="C51" s="74">
        <v>2.132589926</v>
      </c>
      <c r="D51" s="74">
        <v>2.182546073</v>
      </c>
      <c r="E51" s="74">
        <v>2.237616214</v>
      </c>
      <c r="F51" s="74">
        <v>2.290596752</v>
      </c>
      <c r="G51" s="74">
        <v>2.3569108489999997</v>
      </c>
      <c r="H51" s="74">
        <v>2.373466223</v>
      </c>
      <c r="I51" s="50"/>
      <c r="J51" s="125"/>
      <c r="K51" s="50"/>
      <c r="L51" s="50"/>
      <c r="M51" s="50"/>
      <c r="N51" s="50"/>
      <c r="O51" s="50"/>
    </row>
    <row r="52" spans="2:15" ht="12.75">
      <c r="B52" t="s">
        <v>1095</v>
      </c>
      <c r="C52" s="74">
        <v>9.903294688</v>
      </c>
      <c r="D52" s="74">
        <v>11.98416513</v>
      </c>
      <c r="E52" s="74">
        <v>12.062659589999999</v>
      </c>
      <c r="F52" s="74">
        <v>12.2572872</v>
      </c>
      <c r="G52" s="74">
        <v>12.45405779</v>
      </c>
      <c r="H52" s="74">
        <v>12.6402708</v>
      </c>
      <c r="I52" s="50"/>
      <c r="J52" s="125"/>
      <c r="K52" s="50"/>
      <c r="L52" s="50"/>
      <c r="M52" s="50"/>
      <c r="N52" s="50"/>
      <c r="O52" s="50"/>
    </row>
    <row r="53" spans="2:15" ht="12.75">
      <c r="B53" t="s">
        <v>1096</v>
      </c>
      <c r="C53" s="74">
        <v>8903.701113</v>
      </c>
      <c r="D53" s="74">
        <v>9006.803045</v>
      </c>
      <c r="E53" s="74">
        <v>9151.074929</v>
      </c>
      <c r="F53" s="74">
        <v>9312.231842000001</v>
      </c>
      <c r="G53" s="74">
        <v>9499.222628000001</v>
      </c>
      <c r="H53" s="74">
        <v>9666.248447</v>
      </c>
      <c r="I53" s="50"/>
      <c r="J53" s="125"/>
      <c r="K53" s="50"/>
      <c r="L53" s="50"/>
      <c r="M53" s="50"/>
      <c r="N53" s="50"/>
      <c r="O53" s="50"/>
    </row>
    <row r="54" spans="2:15" ht="12.75">
      <c r="B54" t="s">
        <v>1097</v>
      </c>
      <c r="C54" s="74">
        <v>73.0796619</v>
      </c>
      <c r="D54" s="74">
        <v>73.23520759</v>
      </c>
      <c r="E54" s="74">
        <v>73.91668769</v>
      </c>
      <c r="F54" s="74">
        <v>74.68571449</v>
      </c>
      <c r="G54" s="74">
        <v>75.5849418</v>
      </c>
      <c r="H54" s="74">
        <v>76.38064933</v>
      </c>
      <c r="I54" s="50"/>
      <c r="J54" s="125"/>
      <c r="K54" s="50"/>
      <c r="L54" s="50"/>
      <c r="M54" s="50"/>
      <c r="N54" s="50"/>
      <c r="O54" s="50"/>
    </row>
    <row r="55" spans="2:15" ht="12.75">
      <c r="B55" t="s">
        <v>1098</v>
      </c>
      <c r="C55" s="74">
        <v>10.97668614</v>
      </c>
      <c r="D55" s="74">
        <v>10.834913409999999</v>
      </c>
      <c r="E55" s="74">
        <v>10.8580913</v>
      </c>
      <c r="F55" s="74">
        <v>10.95824564</v>
      </c>
      <c r="G55" s="74">
        <v>11.01842037</v>
      </c>
      <c r="H55" s="74">
        <v>11.06129372</v>
      </c>
      <c r="I55" s="50"/>
      <c r="J55" s="125"/>
      <c r="K55" s="50"/>
      <c r="L55" s="50"/>
      <c r="M55" s="50"/>
      <c r="N55" s="50"/>
      <c r="O55" s="50"/>
    </row>
    <row r="56" spans="2:15" ht="12.75">
      <c r="B56" t="s">
        <v>1099</v>
      </c>
      <c r="C56" s="74">
        <v>2217.679055</v>
      </c>
      <c r="D56" s="74">
        <v>2280.0041349999997</v>
      </c>
      <c r="E56" s="74">
        <v>2322.218962</v>
      </c>
      <c r="F56" s="74">
        <v>2389.762276</v>
      </c>
      <c r="G56" s="74">
        <v>2496.963931</v>
      </c>
      <c r="H56" s="74">
        <v>2587.855696</v>
      </c>
      <c r="I56" s="50"/>
      <c r="J56" s="125"/>
      <c r="K56" s="50"/>
      <c r="L56" s="50"/>
      <c r="M56" s="50"/>
      <c r="N56" s="50"/>
      <c r="O56" s="50"/>
    </row>
    <row r="57" spans="2:15" ht="12.75">
      <c r="B57" t="s">
        <v>1100</v>
      </c>
      <c r="C57" s="74">
        <v>74.14028198</v>
      </c>
      <c r="D57" s="74">
        <v>75.99023045</v>
      </c>
      <c r="E57" s="74">
        <v>77.89774167</v>
      </c>
      <c r="F57" s="74">
        <v>79.86017101</v>
      </c>
      <c r="G57" s="74">
        <v>81.90378704</v>
      </c>
      <c r="H57" s="74">
        <v>84.00605967</v>
      </c>
      <c r="I57" s="50"/>
      <c r="J57" s="125"/>
      <c r="K57" s="50"/>
      <c r="L57" s="50"/>
      <c r="M57" s="50"/>
      <c r="N57" s="50"/>
      <c r="O57" s="50"/>
    </row>
    <row r="58" spans="2:15" ht="12.75">
      <c r="B58" t="s">
        <v>1101</v>
      </c>
      <c r="C58" s="74">
        <v>8.536800392</v>
      </c>
      <c r="D58" s="74">
        <v>8.685693853999998</v>
      </c>
      <c r="E58" s="74">
        <v>8.796246785</v>
      </c>
      <c r="F58" s="74">
        <v>8.947986011000001</v>
      </c>
      <c r="G58" s="74">
        <v>9.077158246000002</v>
      </c>
      <c r="H58" s="74">
        <v>9.108972374</v>
      </c>
      <c r="I58" s="50"/>
      <c r="J58" s="125"/>
      <c r="K58" s="50"/>
      <c r="L58" s="50"/>
      <c r="M58" s="50"/>
      <c r="N58" s="50"/>
      <c r="O58" s="50"/>
    </row>
    <row r="59" spans="2:15" ht="12.75">
      <c r="B59" t="s">
        <v>1102</v>
      </c>
      <c r="C59" s="74">
        <v>19.85137055</v>
      </c>
      <c r="D59" s="74">
        <v>20.28379944</v>
      </c>
      <c r="E59" s="74">
        <v>20.723322380000003</v>
      </c>
      <c r="F59" s="74">
        <v>21.17094249</v>
      </c>
      <c r="G59" s="74">
        <v>21.62664858</v>
      </c>
      <c r="H59" s="74">
        <v>22.09085527</v>
      </c>
      <c r="I59" s="50"/>
      <c r="J59" s="125"/>
      <c r="K59" s="50"/>
      <c r="L59" s="50"/>
      <c r="M59" s="50"/>
      <c r="N59" s="50"/>
      <c r="O59" s="50"/>
    </row>
    <row r="60" spans="2:15" ht="12.75">
      <c r="B60" t="s">
        <v>1103</v>
      </c>
      <c r="C60" s="74">
        <v>44.795771009999996</v>
      </c>
      <c r="D60" s="74">
        <v>45.59246168</v>
      </c>
      <c r="E60" s="74">
        <v>46.409469539999996</v>
      </c>
      <c r="F60" s="74">
        <v>47.24781044</v>
      </c>
      <c r="G60" s="74">
        <v>48.10855104</v>
      </c>
      <c r="H60" s="74">
        <v>48.992811329999995</v>
      </c>
      <c r="I60" s="50"/>
      <c r="J60" s="125"/>
      <c r="K60" s="50"/>
      <c r="L60" s="50"/>
      <c r="M60" s="50"/>
      <c r="N60" s="50"/>
      <c r="O60" s="50"/>
    </row>
    <row r="61" spans="2:15" ht="12.75">
      <c r="B61" t="s">
        <v>1104</v>
      </c>
      <c r="C61" s="74">
        <v>66.3780742</v>
      </c>
      <c r="D61" s="74">
        <v>68.11066443</v>
      </c>
      <c r="E61" s="74">
        <v>68.72125629</v>
      </c>
      <c r="F61" s="74">
        <v>69.69260025</v>
      </c>
      <c r="G61" s="74">
        <v>70.75779536</v>
      </c>
      <c r="H61" s="74">
        <v>71.53756335</v>
      </c>
      <c r="I61" s="50"/>
      <c r="J61" s="125"/>
      <c r="K61" s="50"/>
      <c r="L61" s="50"/>
      <c r="M61" s="50"/>
      <c r="N61" s="50"/>
      <c r="O61" s="50"/>
    </row>
    <row r="62" spans="2:15" ht="12.75">
      <c r="B62" t="s">
        <v>1105</v>
      </c>
      <c r="C62" s="74">
        <v>559.031834</v>
      </c>
      <c r="D62" s="74">
        <v>559.3845854</v>
      </c>
      <c r="E62" s="74">
        <v>561.3696435999999</v>
      </c>
      <c r="F62" s="74">
        <v>566.8254653</v>
      </c>
      <c r="G62" s="74">
        <v>572.4769554</v>
      </c>
      <c r="H62" s="74">
        <v>577.5479508</v>
      </c>
      <c r="I62" s="50"/>
      <c r="J62" s="125"/>
      <c r="K62" s="50"/>
      <c r="L62" s="50"/>
      <c r="M62" s="50"/>
      <c r="N62" s="50"/>
      <c r="O62" s="50"/>
    </row>
    <row r="63" spans="2:15" ht="12.75">
      <c r="B63" t="s">
        <v>1106</v>
      </c>
      <c r="C63" s="74">
        <v>8.879603276</v>
      </c>
      <c r="D63" s="74">
        <v>8.87153936</v>
      </c>
      <c r="E63" s="74">
        <v>8.991235904</v>
      </c>
      <c r="F63" s="74">
        <v>9.158836143</v>
      </c>
      <c r="G63" s="74">
        <v>9.204964214</v>
      </c>
      <c r="H63" s="74">
        <v>9.310743623</v>
      </c>
      <c r="I63" s="50"/>
      <c r="J63" s="125"/>
      <c r="K63" s="50"/>
      <c r="L63" s="50"/>
      <c r="M63" s="50"/>
      <c r="N63" s="50"/>
      <c r="O63" s="50"/>
    </row>
    <row r="64" spans="2:15" ht="12.75">
      <c r="B64" t="s">
        <v>1107</v>
      </c>
      <c r="C64" s="74">
        <v>1020.691576</v>
      </c>
      <c r="D64" s="74">
        <v>1007.250493</v>
      </c>
      <c r="E64" s="74">
        <v>1016.4698619999999</v>
      </c>
      <c r="F64" s="74">
        <v>1031.672384</v>
      </c>
      <c r="G64" s="74">
        <v>1062.486766</v>
      </c>
      <c r="H64" s="74">
        <v>1090.77927</v>
      </c>
      <c r="I64" s="50"/>
      <c r="J64" s="125"/>
      <c r="K64" s="50"/>
      <c r="L64" s="50"/>
      <c r="M64" s="50"/>
      <c r="N64" s="50"/>
      <c r="O64" s="50"/>
    </row>
    <row r="65" spans="2:15" ht="12.75">
      <c r="B65" t="s">
        <v>1108</v>
      </c>
      <c r="C65" s="74">
        <v>124.59279889999999</v>
      </c>
      <c r="D65" s="74">
        <v>130.1418669</v>
      </c>
      <c r="E65" s="74">
        <v>146.3693791</v>
      </c>
      <c r="F65" s="74">
        <v>153.8837009</v>
      </c>
      <c r="G65" s="74">
        <v>162.4951395</v>
      </c>
      <c r="H65" s="74">
        <v>169.6488705</v>
      </c>
      <c r="I65" s="50"/>
      <c r="J65" s="125"/>
      <c r="K65" s="50"/>
      <c r="L65" s="50"/>
      <c r="M65" s="50"/>
      <c r="N65" s="50"/>
      <c r="O65" s="50"/>
    </row>
    <row r="66" spans="2:15" ht="12.75">
      <c r="B66" t="s">
        <v>59</v>
      </c>
      <c r="C66" s="74">
        <v>54.06746961</v>
      </c>
      <c r="D66" s="74">
        <v>55.835325129999994</v>
      </c>
      <c r="E66" s="74">
        <v>53.45348477</v>
      </c>
      <c r="F66" s="74">
        <v>56.08375026</v>
      </c>
      <c r="G66" s="74">
        <v>58.0110832</v>
      </c>
      <c r="H66" s="74">
        <v>59.459308060000005</v>
      </c>
      <c r="I66" s="50"/>
      <c r="J66" s="125"/>
      <c r="K66" s="50"/>
      <c r="L66" s="50"/>
      <c r="M66" s="50"/>
      <c r="N66" s="50"/>
      <c r="O66" s="50"/>
    </row>
    <row r="67" spans="2:15" ht="12.75">
      <c r="B67" t="s">
        <v>522</v>
      </c>
      <c r="C67" s="74">
        <v>77.13479866</v>
      </c>
      <c r="D67" s="74">
        <v>76.87340848</v>
      </c>
      <c r="E67" s="74">
        <v>77.6227931</v>
      </c>
      <c r="F67" s="74">
        <v>78.82448435</v>
      </c>
      <c r="G67" s="74">
        <v>79.73847539</v>
      </c>
      <c r="H67" s="74">
        <v>80.53619891000001</v>
      </c>
      <c r="I67" s="50"/>
      <c r="J67" s="125"/>
      <c r="K67" s="50"/>
      <c r="L67" s="50"/>
      <c r="M67" s="50"/>
      <c r="N67" s="50"/>
      <c r="O67" s="50"/>
    </row>
    <row r="68" spans="2:15" ht="12.75">
      <c r="B68" t="s">
        <v>60</v>
      </c>
      <c r="C68" s="74">
        <v>90.30018596000001</v>
      </c>
      <c r="D68" s="74">
        <v>92.03906634</v>
      </c>
      <c r="E68" s="74">
        <v>94.68005715999999</v>
      </c>
      <c r="F68" s="74">
        <v>96.55257462</v>
      </c>
      <c r="G68" s="74">
        <v>98.39455408</v>
      </c>
      <c r="H68" s="74">
        <v>100.2766559</v>
      </c>
      <c r="I68" s="50"/>
      <c r="J68" s="125"/>
      <c r="K68" s="50"/>
      <c r="L68" s="50"/>
      <c r="M68" s="50"/>
      <c r="N68" s="50"/>
      <c r="O68" s="50"/>
    </row>
    <row r="69" spans="2:15" ht="12.75">
      <c r="B69" t="s">
        <v>61</v>
      </c>
      <c r="C69" s="74">
        <v>24.68687568</v>
      </c>
      <c r="D69" s="74">
        <v>24.786761579999997</v>
      </c>
      <c r="E69" s="74">
        <v>24.91591754</v>
      </c>
      <c r="F69" s="74">
        <v>25.06106678</v>
      </c>
      <c r="G69" s="74">
        <v>25.142362369999997</v>
      </c>
      <c r="H69" s="74">
        <v>25.264481609999997</v>
      </c>
      <c r="I69" s="50"/>
      <c r="J69" s="125"/>
      <c r="K69" s="50"/>
      <c r="L69" s="50"/>
      <c r="M69" s="50"/>
      <c r="N69" s="50"/>
      <c r="O69" s="50"/>
    </row>
    <row r="70" spans="2:15" ht="12.75">
      <c r="B70" t="s">
        <v>62</v>
      </c>
      <c r="C70" s="74">
        <v>0.7832135759000001</v>
      </c>
      <c r="D70" s="74">
        <v>0.8345437631</v>
      </c>
      <c r="E70" s="74">
        <v>0.8710280332</v>
      </c>
      <c r="F70" s="74">
        <v>0.8712324419</v>
      </c>
      <c r="G70" s="74">
        <v>0.87138548</v>
      </c>
      <c r="H70" s="74">
        <v>0.8715375863</v>
      </c>
      <c r="I70" s="50"/>
      <c r="J70" s="126"/>
      <c r="K70" s="50"/>
      <c r="L70" s="50"/>
      <c r="M70" s="50"/>
      <c r="N70" s="50"/>
      <c r="O70" s="50"/>
    </row>
    <row r="71" spans="2:15" ht="12.75">
      <c r="B71" t="s">
        <v>63</v>
      </c>
      <c r="C71" s="74">
        <v>3.08584263</v>
      </c>
      <c r="D71" s="74">
        <v>3.097027838</v>
      </c>
      <c r="E71" s="74">
        <v>3.10919376</v>
      </c>
      <c r="F71" s="74">
        <v>3.121213616</v>
      </c>
      <c r="G71" s="74">
        <v>3.135577515</v>
      </c>
      <c r="H71" s="74">
        <v>3.1420134629999996</v>
      </c>
      <c r="I71" s="50"/>
      <c r="J71" s="125"/>
      <c r="K71" s="50"/>
      <c r="L71" s="50"/>
      <c r="M71" s="50"/>
      <c r="N71" s="50"/>
      <c r="O71" s="50"/>
    </row>
    <row r="72" spans="2:15" ht="12.75">
      <c r="B72" t="s">
        <v>64</v>
      </c>
      <c r="C72" s="74">
        <v>1287.103</v>
      </c>
      <c r="D72" s="74">
        <v>1316.795</v>
      </c>
      <c r="E72" s="74">
        <v>1344.919</v>
      </c>
      <c r="F72" s="74">
        <v>1366.56</v>
      </c>
      <c r="G72" s="74">
        <v>1387.208</v>
      </c>
      <c r="H72" s="74">
        <v>1409.828</v>
      </c>
      <c r="I72" s="50"/>
      <c r="J72" s="125"/>
      <c r="K72" s="50"/>
      <c r="L72" s="50"/>
      <c r="M72" s="50"/>
      <c r="N72" s="50"/>
      <c r="O72" s="50"/>
    </row>
    <row r="73" spans="2:15" ht="12.75">
      <c r="B73" t="s">
        <v>65</v>
      </c>
      <c r="C73" s="74">
        <v>3.641536317</v>
      </c>
      <c r="D73" s="74">
        <v>3.6765172539999997</v>
      </c>
      <c r="E73" s="74">
        <v>3.713179792</v>
      </c>
      <c r="F73" s="74">
        <v>3.748665633</v>
      </c>
      <c r="G73" s="74">
        <v>3.785553031</v>
      </c>
      <c r="H73" s="74">
        <v>3.823343812</v>
      </c>
      <c r="I73" s="50"/>
      <c r="J73" s="125"/>
      <c r="K73" s="50"/>
      <c r="L73" s="50"/>
      <c r="M73" s="50"/>
      <c r="N73" s="50"/>
      <c r="O73" s="50"/>
    </row>
    <row r="74" spans="2:15" ht="12.75">
      <c r="B74" t="s">
        <v>66</v>
      </c>
      <c r="C74" s="74">
        <v>120.6561768</v>
      </c>
      <c r="D74" s="74">
        <v>121.78452899999999</v>
      </c>
      <c r="E74" s="74">
        <v>123.1630564</v>
      </c>
      <c r="F74" s="74">
        <v>123.9799747</v>
      </c>
      <c r="G74" s="74">
        <v>126.5581851</v>
      </c>
      <c r="H74" s="74">
        <v>128.307916</v>
      </c>
      <c r="I74" s="50"/>
      <c r="J74" s="125"/>
      <c r="K74" s="50"/>
      <c r="L74" s="50"/>
      <c r="M74" s="50"/>
      <c r="N74" s="50"/>
      <c r="O74" s="50"/>
    </row>
    <row r="75" spans="2:15" ht="12.75">
      <c r="B75" t="s">
        <v>67</v>
      </c>
      <c r="C75" s="74">
        <v>46.66946405</v>
      </c>
      <c r="D75" s="74">
        <v>48.58538047</v>
      </c>
      <c r="E75" s="74">
        <v>50.57225245</v>
      </c>
      <c r="F75" s="74">
        <v>52.63362776</v>
      </c>
      <c r="G75" s="74">
        <v>54.77323159</v>
      </c>
      <c r="H75" s="74">
        <v>56.99497535</v>
      </c>
      <c r="I75" s="50"/>
      <c r="J75" s="125"/>
      <c r="K75" s="50"/>
      <c r="L75" s="50"/>
      <c r="M75" s="50"/>
      <c r="N75" s="50"/>
      <c r="O75" s="50"/>
    </row>
    <row r="76" spans="2:15" ht="12.75">
      <c r="B76" t="s">
        <v>68</v>
      </c>
      <c r="C76" s="74">
        <v>1356.0763570000001</v>
      </c>
      <c r="D76" s="74">
        <v>1378.6307339999998</v>
      </c>
      <c r="E76" s="74">
        <v>1402.41688</v>
      </c>
      <c r="F76" s="74">
        <v>1434.9591289999998</v>
      </c>
      <c r="G76" s="74">
        <v>1445.139103</v>
      </c>
      <c r="H76" s="74">
        <v>1470.957531</v>
      </c>
      <c r="I76" s="50"/>
      <c r="J76" s="125"/>
      <c r="K76" s="50"/>
      <c r="L76" s="50"/>
      <c r="M76" s="50"/>
      <c r="N76" s="50"/>
      <c r="O76" s="50"/>
    </row>
    <row r="77" spans="2:15" ht="12.75">
      <c r="B77" t="s">
        <v>69</v>
      </c>
      <c r="C77" s="74">
        <v>72.21339574000001</v>
      </c>
      <c r="D77" s="74">
        <v>73.75019678</v>
      </c>
      <c r="E77" s="74">
        <v>75.30917037</v>
      </c>
      <c r="F77" s="74">
        <v>76.99795368999999</v>
      </c>
      <c r="G77" s="74">
        <v>77.43999528</v>
      </c>
      <c r="H77" s="74">
        <v>79.15802141</v>
      </c>
      <c r="I77" s="50"/>
      <c r="J77" s="125"/>
      <c r="K77" s="50"/>
      <c r="L77" s="50"/>
      <c r="M77" s="50"/>
      <c r="N77" s="50"/>
      <c r="O77" s="50"/>
    </row>
    <row r="78" spans="2:15" ht="12.75">
      <c r="B78" t="s">
        <v>70</v>
      </c>
      <c r="C78" s="74">
        <v>16.80559099</v>
      </c>
      <c r="D78" s="74">
        <v>16.79747735</v>
      </c>
      <c r="E78" s="74">
        <v>16.92663523</v>
      </c>
      <c r="F78" s="74">
        <v>17.21857011</v>
      </c>
      <c r="G78" s="74">
        <v>17.513518769999997</v>
      </c>
      <c r="H78" s="74">
        <v>17.79361197</v>
      </c>
      <c r="I78" s="50"/>
      <c r="J78" s="125"/>
      <c r="K78" s="50"/>
      <c r="L78" s="50"/>
      <c r="M78" s="50"/>
      <c r="N78" s="50"/>
      <c r="O78" s="50"/>
    </row>
    <row r="79" spans="2:15" ht="12.75">
      <c r="B79" t="s">
        <v>71</v>
      </c>
      <c r="C79" s="74">
        <v>20.10288053</v>
      </c>
      <c r="D79" s="74">
        <v>20.715364119999997</v>
      </c>
      <c r="E79" s="74">
        <v>21.35405191</v>
      </c>
      <c r="F79" s="74">
        <v>22.02098539</v>
      </c>
      <c r="G79" s="74">
        <v>22.71643901</v>
      </c>
      <c r="H79" s="74">
        <v>23.44165782</v>
      </c>
      <c r="I79" s="50"/>
      <c r="J79" s="125"/>
      <c r="K79" s="50"/>
      <c r="L79" s="50"/>
      <c r="M79" s="50"/>
      <c r="N79" s="50"/>
      <c r="O79" s="50"/>
    </row>
    <row r="80" spans="2:15" ht="12.75">
      <c r="B80" t="s">
        <v>72</v>
      </c>
      <c r="C80" s="74">
        <v>64.75956799000001</v>
      </c>
      <c r="D80" s="74">
        <v>70.30687725</v>
      </c>
      <c r="E80" s="74">
        <v>71.0882039</v>
      </c>
      <c r="F80" s="74">
        <v>73.26863166</v>
      </c>
      <c r="G80" s="74">
        <v>75.53491982999999</v>
      </c>
      <c r="H80" s="74">
        <v>77.89259805</v>
      </c>
      <c r="I80" s="50"/>
      <c r="J80" s="125"/>
      <c r="K80" s="50"/>
      <c r="L80" s="50"/>
      <c r="M80" s="50"/>
      <c r="N80" s="50"/>
      <c r="O80" s="50"/>
    </row>
    <row r="81" spans="2:15" ht="12.75">
      <c r="B81" t="s">
        <v>73</v>
      </c>
      <c r="C81" s="74">
        <v>512.7095439</v>
      </c>
      <c r="D81" s="74">
        <v>527.1828290999999</v>
      </c>
      <c r="E81" s="74">
        <v>531.0615507</v>
      </c>
      <c r="F81" s="74">
        <v>540.1156913</v>
      </c>
      <c r="G81" s="74">
        <v>553.6002602</v>
      </c>
      <c r="H81" s="74">
        <v>566.3702906</v>
      </c>
      <c r="I81" s="50"/>
      <c r="J81" s="125"/>
      <c r="K81" s="50"/>
      <c r="L81" s="50"/>
      <c r="M81" s="50"/>
      <c r="N81" s="50"/>
      <c r="O81" s="50"/>
    </row>
    <row r="82" spans="2:15" ht="12.75">
      <c r="B82" t="s">
        <v>74</v>
      </c>
      <c r="C82" s="74">
        <v>21.93415099</v>
      </c>
      <c r="D82" s="74">
        <v>23.01637174</v>
      </c>
      <c r="E82" s="74">
        <v>24.19544141</v>
      </c>
      <c r="F82" s="74">
        <v>25.40172206</v>
      </c>
      <c r="G82" s="74">
        <v>26.80729905</v>
      </c>
      <c r="H82" s="74">
        <v>27.69215917</v>
      </c>
      <c r="I82" s="50"/>
      <c r="J82" s="125"/>
      <c r="K82" s="50"/>
      <c r="L82" s="50"/>
      <c r="M82" s="50"/>
      <c r="N82" s="50"/>
      <c r="O82" s="50"/>
    </row>
    <row r="83" spans="2:15" ht="12.75">
      <c r="B83" t="s">
        <v>75</v>
      </c>
      <c r="C83" s="74">
        <v>406.19232650000004</v>
      </c>
      <c r="D83" s="74">
        <v>420.836012</v>
      </c>
      <c r="E83" s="74">
        <v>434.1113562</v>
      </c>
      <c r="F83" s="74">
        <v>448.8186111</v>
      </c>
      <c r="G83" s="74">
        <v>463.6688518</v>
      </c>
      <c r="H83" s="74">
        <v>479.38612420000004</v>
      </c>
      <c r="I83" s="50"/>
      <c r="J83" s="125"/>
      <c r="K83" s="50"/>
      <c r="L83" s="50"/>
      <c r="M83" s="50"/>
      <c r="N83" s="50"/>
      <c r="O83" s="50"/>
    </row>
    <row r="84" spans="2:15" ht="12.75">
      <c r="B84" t="s">
        <v>76</v>
      </c>
      <c r="C84" s="74">
        <v>5.314804072</v>
      </c>
      <c r="D84" s="74">
        <v>5.474528547</v>
      </c>
      <c r="E84" s="74">
        <v>5.596745452</v>
      </c>
      <c r="F84" s="74">
        <v>5.615840462</v>
      </c>
      <c r="G84" s="74">
        <v>5.633512409</v>
      </c>
      <c r="H84" s="74">
        <v>5.651217025</v>
      </c>
      <c r="I84" s="50"/>
      <c r="J84" s="125"/>
      <c r="K84" s="50"/>
      <c r="L84" s="50"/>
      <c r="M84" s="50"/>
      <c r="N84" s="50"/>
      <c r="O84" s="50"/>
    </row>
    <row r="85" spans="2:15" ht="12.75">
      <c r="B85" t="s">
        <v>77</v>
      </c>
      <c r="C85" s="74">
        <v>21.611517120000002</v>
      </c>
      <c r="D85" s="74">
        <v>21.97576253</v>
      </c>
      <c r="E85" s="74">
        <v>22.3839485</v>
      </c>
      <c r="F85" s="74">
        <v>22.82501618</v>
      </c>
      <c r="G85" s="74">
        <v>23.3333488</v>
      </c>
      <c r="H85" s="74">
        <v>23.65497328</v>
      </c>
      <c r="I85" s="50"/>
      <c r="J85" s="125"/>
      <c r="K85" s="50"/>
      <c r="L85" s="50"/>
      <c r="M85" s="50"/>
      <c r="N85" s="50"/>
      <c r="O85" s="50"/>
    </row>
    <row r="86" spans="2:15" ht="12.75">
      <c r="B86" t="s">
        <v>78</v>
      </c>
      <c r="C86" s="74">
        <v>17.88462441</v>
      </c>
      <c r="D86" s="74">
        <v>17.945576969999998</v>
      </c>
      <c r="E86" s="74">
        <v>18.011974119999998</v>
      </c>
      <c r="F86" s="74">
        <v>18.07841234</v>
      </c>
      <c r="G86" s="74">
        <v>18.15804666</v>
      </c>
      <c r="H86" s="74">
        <v>18.19273157</v>
      </c>
      <c r="I86" s="50"/>
      <c r="J86" s="125"/>
      <c r="K86" s="50"/>
      <c r="L86" s="50"/>
      <c r="M86" s="50"/>
      <c r="N86" s="50"/>
      <c r="O86" s="50"/>
    </row>
    <row r="87" spans="2:15" ht="12.75">
      <c r="B87" t="s">
        <v>79</v>
      </c>
      <c r="C87" s="74">
        <v>14704.132</v>
      </c>
      <c r="D87" s="74">
        <v>14971.663</v>
      </c>
      <c r="E87" s="74">
        <v>15266.224</v>
      </c>
      <c r="F87" s="74">
        <v>15490.596</v>
      </c>
      <c r="G87" s="74">
        <v>15706.537</v>
      </c>
      <c r="H87" s="74">
        <v>15926.178</v>
      </c>
      <c r="I87" s="50"/>
      <c r="J87" s="125"/>
      <c r="K87" s="50"/>
      <c r="L87" s="50"/>
      <c r="M87" s="50"/>
      <c r="N87" s="50"/>
      <c r="O87" s="50"/>
    </row>
    <row r="88" spans="2:15" ht="12.75">
      <c r="B88" t="s">
        <v>80</v>
      </c>
      <c r="C88" s="74">
        <v>25.97777193</v>
      </c>
      <c r="D88" s="74">
        <v>26.17321067</v>
      </c>
      <c r="E88" s="74">
        <v>26.37445548</v>
      </c>
      <c r="F88" s="74">
        <v>26.57287561</v>
      </c>
      <c r="G88" s="74">
        <v>26.785776170000002</v>
      </c>
      <c r="H88" s="74">
        <v>26.906480060000003</v>
      </c>
      <c r="I88" s="50"/>
      <c r="J88" s="125"/>
      <c r="K88" s="50"/>
      <c r="L88" s="50"/>
      <c r="M88" s="50"/>
      <c r="N88" s="50"/>
      <c r="O88" s="50"/>
    </row>
    <row r="89" spans="2:15" ht="12.75">
      <c r="B89" t="s">
        <v>81</v>
      </c>
      <c r="C89" s="74">
        <v>425.6404527</v>
      </c>
      <c r="D89" s="74">
        <v>447.3947607</v>
      </c>
      <c r="E89" s="74">
        <v>468.3334422</v>
      </c>
      <c r="F89" s="74">
        <v>489.0865742</v>
      </c>
      <c r="G89" s="74">
        <v>511.3792092</v>
      </c>
      <c r="H89" s="74">
        <v>535.6764221</v>
      </c>
      <c r="I89" s="50"/>
      <c r="J89" s="125"/>
      <c r="K89" s="50"/>
      <c r="L89" s="50"/>
      <c r="M89" s="50"/>
      <c r="N89" s="50"/>
      <c r="O89" s="50"/>
    </row>
    <row r="90" spans="2:15" ht="12.75">
      <c r="B90" t="s">
        <v>82</v>
      </c>
      <c r="C90" s="74">
        <v>182.40298860000001</v>
      </c>
      <c r="D90" s="74">
        <v>181.995387</v>
      </c>
      <c r="E90" s="74">
        <v>183.466116</v>
      </c>
      <c r="F90" s="74">
        <v>186.51202220000002</v>
      </c>
      <c r="G90" s="74">
        <v>189.2320575</v>
      </c>
      <c r="H90" s="74">
        <v>191.6262034</v>
      </c>
      <c r="I90" s="50"/>
      <c r="J90" s="125"/>
      <c r="K90" s="50"/>
      <c r="L90" s="50"/>
      <c r="M90" s="50"/>
      <c r="N90" s="50"/>
      <c r="O90" s="50"/>
    </row>
    <row r="91" spans="2:15" ht="12.75">
      <c r="B91" t="s">
        <v>83</v>
      </c>
      <c r="C91" s="74">
        <v>1126.074041</v>
      </c>
      <c r="D91" s="74">
        <v>1157.610197</v>
      </c>
      <c r="E91" s="74">
        <v>1186.166919</v>
      </c>
      <c r="F91" s="74">
        <v>1233.632777</v>
      </c>
      <c r="G91" s="74">
        <v>1266.510841</v>
      </c>
      <c r="H91" s="74">
        <v>1305.3128700000002</v>
      </c>
      <c r="I91" s="50"/>
      <c r="J91" s="125"/>
      <c r="K91" s="50"/>
      <c r="L91" s="50"/>
      <c r="M91" s="50"/>
      <c r="N91" s="50"/>
      <c r="O91" s="50"/>
    </row>
    <row r="92" spans="2:15" ht="12.75">
      <c r="B92" t="s">
        <v>84</v>
      </c>
      <c r="C92" s="74">
        <v>107.4562578</v>
      </c>
      <c r="D92" s="74">
        <v>111.5133273</v>
      </c>
      <c r="E92" s="74">
        <v>116.16528969999999</v>
      </c>
      <c r="F92" s="74">
        <v>121.549861</v>
      </c>
      <c r="G92" s="74">
        <v>127.4186218</v>
      </c>
      <c r="H92" s="74">
        <v>132.35756289999998</v>
      </c>
      <c r="I92" s="50"/>
      <c r="J92" s="125"/>
      <c r="K92" s="50"/>
      <c r="L92" s="50"/>
      <c r="M92" s="50"/>
      <c r="N92" s="50"/>
      <c r="O92" s="50"/>
    </row>
    <row r="93" spans="2:15" ht="12.75">
      <c r="B93" t="s">
        <v>85</v>
      </c>
      <c r="C93" s="74">
        <v>224.0446374</v>
      </c>
      <c r="D93" s="74">
        <v>235.58946989999998</v>
      </c>
      <c r="E93" s="74">
        <v>251.2756168</v>
      </c>
      <c r="F93" s="74">
        <v>272.15346600000004</v>
      </c>
      <c r="G93" s="74">
        <v>281.48760960000004</v>
      </c>
      <c r="H93" s="74">
        <v>295.8441575</v>
      </c>
      <c r="I93" s="50"/>
      <c r="J93" s="125"/>
      <c r="K93" s="50"/>
      <c r="L93" s="50"/>
      <c r="M93" s="50"/>
      <c r="N93" s="50"/>
      <c r="O93" s="50"/>
    </row>
    <row r="94" spans="2:15" ht="12.75">
      <c r="B94" t="s">
        <v>86</v>
      </c>
      <c r="C94" s="74">
        <v>122.4621048</v>
      </c>
      <c r="D94" s="74">
        <v>120.9921539</v>
      </c>
      <c r="E94" s="74">
        <v>125.4280231</v>
      </c>
      <c r="F94" s="74">
        <v>127.0508373</v>
      </c>
      <c r="G94" s="74">
        <v>128.1027158</v>
      </c>
      <c r="H94" s="74">
        <v>128.62810249999998</v>
      </c>
      <c r="I94" s="50"/>
      <c r="J94" s="125"/>
      <c r="K94" s="50"/>
      <c r="L94" s="50"/>
      <c r="M94" s="50"/>
      <c r="N94" s="50"/>
      <c r="O94" s="50"/>
    </row>
    <row r="95" spans="2:15" ht="12.75">
      <c r="B95" t="s">
        <v>87</v>
      </c>
      <c r="C95" s="74">
        <v>51.90971224</v>
      </c>
      <c r="D95" s="74">
        <v>51.31604358</v>
      </c>
      <c r="E95" s="74">
        <v>51.08568712</v>
      </c>
      <c r="F95" s="74">
        <v>51.45030671</v>
      </c>
      <c r="G95" s="74">
        <v>51.818670960000006</v>
      </c>
      <c r="H95" s="74">
        <v>52.14947361</v>
      </c>
      <c r="I95" s="50"/>
      <c r="J95" s="125"/>
      <c r="K95" s="50"/>
      <c r="L95" s="50"/>
      <c r="M95" s="50"/>
      <c r="N95" s="50"/>
      <c r="O95" s="50"/>
    </row>
    <row r="96" spans="2:15" ht="12.75">
      <c r="B96" t="s">
        <v>88</v>
      </c>
      <c r="C96" s="74">
        <v>126.151969</v>
      </c>
      <c r="D96" s="74">
        <v>124.9594792</v>
      </c>
      <c r="E96" s="74">
        <v>124.9166224</v>
      </c>
      <c r="F96" s="74">
        <v>124.0418008</v>
      </c>
      <c r="G96" s="74">
        <v>125.32868619999999</v>
      </c>
      <c r="H96" s="74">
        <v>126.4124313</v>
      </c>
      <c r="I96" s="50"/>
      <c r="J96" s="125"/>
      <c r="K96" s="50"/>
      <c r="L96" s="50"/>
      <c r="M96" s="50"/>
      <c r="N96" s="50"/>
      <c r="O96" s="50"/>
    </row>
    <row r="97" spans="2:15" ht="12.75">
      <c r="B97" t="s">
        <v>89</v>
      </c>
      <c r="C97" s="74">
        <v>247.4847981</v>
      </c>
      <c r="D97" s="74">
        <v>248.6954374</v>
      </c>
      <c r="E97" s="74">
        <v>253.4516904</v>
      </c>
      <c r="F97" s="74">
        <v>265.2592747</v>
      </c>
      <c r="G97" s="74">
        <v>275.8015554</v>
      </c>
      <c r="H97" s="74">
        <v>279.2247791</v>
      </c>
      <c r="I97" s="50"/>
      <c r="J97" s="125"/>
      <c r="K97" s="50"/>
      <c r="L97" s="50"/>
      <c r="M97" s="50"/>
      <c r="N97" s="50"/>
      <c r="O97" s="50"/>
    </row>
    <row r="98" spans="2:15" ht="12.75">
      <c r="B98" t="s">
        <v>90</v>
      </c>
      <c r="C98" s="74">
        <v>8.863775345</v>
      </c>
      <c r="D98" s="74">
        <v>8.917352884</v>
      </c>
      <c r="E98" s="74">
        <v>8.959760446</v>
      </c>
      <c r="F98" s="74">
        <v>8.985178802</v>
      </c>
      <c r="G98" s="74">
        <v>9.018950654000001</v>
      </c>
      <c r="H98" s="74">
        <v>9.040675513</v>
      </c>
      <c r="I98" s="50"/>
      <c r="J98" s="125"/>
      <c r="K98" s="50"/>
      <c r="L98" s="50"/>
      <c r="M98" s="50"/>
      <c r="N98" s="50"/>
      <c r="O98" s="50"/>
    </row>
    <row r="99" spans="2:15" ht="12.75">
      <c r="B99" t="s">
        <v>91</v>
      </c>
      <c r="C99" s="74">
        <v>27.80417384</v>
      </c>
      <c r="D99" s="74">
        <v>28.13216702</v>
      </c>
      <c r="E99" s="74">
        <v>28.60717359</v>
      </c>
      <c r="F99" s="74">
        <v>29.21064003</v>
      </c>
      <c r="G99" s="74">
        <v>29.88123833</v>
      </c>
      <c r="H99" s="74">
        <v>30.30424067</v>
      </c>
      <c r="I99" s="50"/>
      <c r="J99" s="125"/>
      <c r="K99" s="50"/>
      <c r="L99" s="50"/>
      <c r="M99" s="50"/>
      <c r="N99" s="50"/>
      <c r="O99" s="50"/>
    </row>
    <row r="100" spans="2:15" ht="12.75">
      <c r="B100" t="s">
        <v>92</v>
      </c>
      <c r="C100" s="74">
        <v>37.4841296</v>
      </c>
      <c r="D100" s="74">
        <v>38.451996879999996</v>
      </c>
      <c r="E100" s="74">
        <v>39.46257976</v>
      </c>
      <c r="F100" s="74">
        <v>40.518014</v>
      </c>
      <c r="G100" s="74">
        <v>41.620542179999994</v>
      </c>
      <c r="H100" s="74">
        <v>42.772519</v>
      </c>
      <c r="I100" s="50"/>
      <c r="J100" s="125"/>
      <c r="K100" s="50"/>
      <c r="L100" s="50"/>
      <c r="M100" s="50"/>
      <c r="N100" s="50"/>
      <c r="O100" s="50"/>
    </row>
    <row r="101" spans="2:15" ht="12.75">
      <c r="B101" t="s">
        <v>93</v>
      </c>
      <c r="C101" s="74">
        <v>4.3986726</v>
      </c>
      <c r="D101" s="74">
        <v>4.437504928</v>
      </c>
      <c r="E101" s="74">
        <v>4.476319321</v>
      </c>
      <c r="F101" s="74">
        <v>4.515119262</v>
      </c>
      <c r="G101" s="74">
        <v>4.553904283</v>
      </c>
      <c r="H101" s="74">
        <v>4.592674415</v>
      </c>
      <c r="I101" s="50"/>
      <c r="J101" s="125"/>
      <c r="K101" s="50"/>
      <c r="L101" s="50"/>
      <c r="M101" s="50"/>
      <c r="N101" s="50"/>
      <c r="O101" s="50"/>
    </row>
    <row r="102" spans="2:15" ht="12.75">
      <c r="B102" t="s">
        <v>94</v>
      </c>
      <c r="C102" s="74">
        <v>4.270426609</v>
      </c>
      <c r="D102" s="74">
        <v>4.413592494</v>
      </c>
      <c r="E102" s="74">
        <v>4.563916673</v>
      </c>
      <c r="F102" s="74">
        <v>4.72175706</v>
      </c>
      <c r="G102" s="74">
        <v>4.887489467</v>
      </c>
      <c r="H102" s="74">
        <v>5.061508495</v>
      </c>
      <c r="I102" s="50"/>
      <c r="J102" s="125"/>
      <c r="K102" s="50"/>
      <c r="L102" s="50"/>
      <c r="M102" s="50"/>
      <c r="N102" s="50"/>
      <c r="O102" s="50"/>
    </row>
    <row r="103" spans="2:15" ht="12.75">
      <c r="B103" t="s">
        <v>95</v>
      </c>
      <c r="C103" s="74">
        <v>79.19990417</v>
      </c>
      <c r="D103" s="74">
        <v>81.3624143</v>
      </c>
      <c r="E103" s="74">
        <v>83.56449084</v>
      </c>
      <c r="F103" s="74">
        <v>85.80811209</v>
      </c>
      <c r="G103" s="74">
        <v>88.09535529</v>
      </c>
      <c r="H103" s="74">
        <v>90.42840154000001</v>
      </c>
      <c r="I103" s="50"/>
      <c r="J103" s="125"/>
      <c r="K103" s="50"/>
      <c r="L103" s="50"/>
      <c r="M103" s="50"/>
      <c r="N103" s="50"/>
      <c r="O103" s="50"/>
    </row>
    <row r="104" spans="2:15" ht="12.75">
      <c r="B104" t="s">
        <v>96</v>
      </c>
      <c r="C104" s="74">
        <v>395.8809568</v>
      </c>
      <c r="D104" s="74">
        <v>412.620295</v>
      </c>
      <c r="E104" s="74">
        <v>438.55201059999996</v>
      </c>
      <c r="F104" s="74">
        <v>463.55189559999997</v>
      </c>
      <c r="G104" s="74">
        <v>489.90718300000003</v>
      </c>
      <c r="H104" s="74">
        <v>510.64485859999996</v>
      </c>
      <c r="I104" s="50"/>
      <c r="J104" s="125"/>
      <c r="K104" s="50"/>
      <c r="L104" s="50"/>
      <c r="M104" s="50"/>
      <c r="N104" s="50"/>
      <c r="O104" s="50"/>
    </row>
    <row r="105" spans="2:15" ht="12.75">
      <c r="B105" t="s">
        <v>97</v>
      </c>
      <c r="C105" s="74">
        <v>41.76700625</v>
      </c>
      <c r="D105" s="74">
        <v>42.07027729</v>
      </c>
      <c r="E105" s="74">
        <v>42.32975968</v>
      </c>
      <c r="F105" s="74">
        <v>42.57363737</v>
      </c>
      <c r="G105" s="74">
        <v>42.774546820000005</v>
      </c>
      <c r="H105" s="74">
        <v>43.049584089999996</v>
      </c>
      <c r="I105" s="50"/>
      <c r="J105" s="125"/>
      <c r="K105" s="50"/>
      <c r="L105" s="50"/>
      <c r="M105" s="50"/>
      <c r="N105" s="50"/>
      <c r="O105" s="50"/>
    </row>
    <row r="106" spans="2:15" ht="12.75">
      <c r="B106" t="s">
        <v>98</v>
      </c>
      <c r="C106" s="74">
        <v>25.651974900000003</v>
      </c>
      <c r="D106" s="74">
        <v>26.22161684</v>
      </c>
      <c r="E106" s="74">
        <v>26.81033708</v>
      </c>
      <c r="F106" s="74">
        <v>27.419089510000003</v>
      </c>
      <c r="G106" s="74">
        <v>28.04887575</v>
      </c>
      <c r="H106" s="74">
        <v>28.70074749</v>
      </c>
      <c r="I106" s="50"/>
      <c r="J106" s="125"/>
      <c r="K106" s="50"/>
      <c r="L106" s="50"/>
      <c r="M106" s="50"/>
      <c r="N106" s="50"/>
      <c r="O106" s="50"/>
    </row>
    <row r="107" spans="2:15" ht="12.75">
      <c r="B107" t="s">
        <v>99</v>
      </c>
      <c r="C107" s="74">
        <v>309.4815456</v>
      </c>
      <c r="D107" s="74">
        <v>327.68204529999997</v>
      </c>
      <c r="E107" s="74">
        <v>329.33374050000003</v>
      </c>
      <c r="F107" s="74">
        <v>337.4066434</v>
      </c>
      <c r="G107" s="74">
        <v>347.3659595</v>
      </c>
      <c r="H107" s="74">
        <v>343.6531618</v>
      </c>
      <c r="I107" s="50"/>
      <c r="J107" s="125"/>
      <c r="K107" s="50"/>
      <c r="L107" s="50"/>
      <c r="M107" s="50"/>
      <c r="N107" s="50"/>
      <c r="O107" s="50"/>
    </row>
    <row r="108" spans="2:15" ht="12.75">
      <c r="B108" t="s">
        <v>100</v>
      </c>
      <c r="C108" s="74">
        <v>95.13349531</v>
      </c>
      <c r="D108" s="74">
        <v>98.95695431</v>
      </c>
      <c r="E108" s="74">
        <v>102.9250595</v>
      </c>
      <c r="F108" s="74">
        <v>107.0387467</v>
      </c>
      <c r="G108" s="74">
        <v>111.30539900000001</v>
      </c>
      <c r="H108" s="74">
        <v>115.7374952</v>
      </c>
      <c r="I108" s="50"/>
      <c r="J108" s="125"/>
      <c r="K108" s="50"/>
      <c r="L108" s="50"/>
      <c r="M108" s="50"/>
      <c r="N108" s="50"/>
      <c r="O108" s="50"/>
    </row>
    <row r="109" spans="2:15" ht="12.75">
      <c r="B109" t="s">
        <v>101</v>
      </c>
      <c r="C109" s="74">
        <v>1.4499003270000002</v>
      </c>
      <c r="D109" s="74">
        <v>1.537668013</v>
      </c>
      <c r="E109" s="74">
        <v>1.628049778</v>
      </c>
      <c r="F109" s="74">
        <v>1.721176328</v>
      </c>
      <c r="G109" s="74">
        <v>1.817184901</v>
      </c>
      <c r="H109" s="74">
        <v>1.9162195979999999</v>
      </c>
      <c r="I109" s="50"/>
      <c r="J109" s="125"/>
      <c r="K109" s="50"/>
      <c r="L109" s="50"/>
      <c r="M109" s="50"/>
      <c r="N109" s="50"/>
      <c r="O109" s="50"/>
    </row>
    <row r="110" spans="2:15" ht="12.75">
      <c r="B110" t="s">
        <v>102</v>
      </c>
      <c r="C110" s="74">
        <v>59.36447509</v>
      </c>
      <c r="D110" s="74">
        <v>62.64924336999999</v>
      </c>
      <c r="E110" s="74">
        <v>66.19206074</v>
      </c>
      <c r="F110" s="74">
        <v>69.745069</v>
      </c>
      <c r="G110" s="74">
        <v>73.7964436</v>
      </c>
      <c r="H110" s="74">
        <v>76.40384754</v>
      </c>
      <c r="I110" s="50"/>
      <c r="J110" s="125"/>
      <c r="K110" s="50"/>
      <c r="L110" s="50"/>
      <c r="M110" s="50"/>
      <c r="N110" s="50"/>
      <c r="O110" s="50"/>
    </row>
    <row r="111" spans="2:15" ht="12.75">
      <c r="B111" t="s">
        <v>103</v>
      </c>
      <c r="C111" s="74">
        <v>138.6784631</v>
      </c>
      <c r="D111" s="74">
        <v>141.18171710000001</v>
      </c>
      <c r="E111" s="74">
        <v>143.6558047</v>
      </c>
      <c r="F111" s="74">
        <v>146.19767720000002</v>
      </c>
      <c r="G111" s="74">
        <v>148.34839689999998</v>
      </c>
      <c r="H111" s="74">
        <v>150.96238250000002</v>
      </c>
      <c r="I111" s="50"/>
      <c r="J111" s="125"/>
      <c r="K111" s="50"/>
      <c r="L111" s="50"/>
      <c r="M111" s="50"/>
      <c r="N111" s="50"/>
      <c r="O111" s="50"/>
    </row>
    <row r="112" spans="2:15" ht="12.75">
      <c r="B112" t="s">
        <v>104</v>
      </c>
      <c r="C112" s="74">
        <v>17.55054964</v>
      </c>
      <c r="D112" s="74">
        <v>17.86092874</v>
      </c>
      <c r="E112" s="74">
        <v>18.18070624</v>
      </c>
      <c r="F112" s="74">
        <v>18.51017461</v>
      </c>
      <c r="G112" s="74">
        <v>18.84962874</v>
      </c>
      <c r="H112" s="74">
        <v>19.199373469999998</v>
      </c>
      <c r="I112" s="50"/>
      <c r="J112" s="125"/>
      <c r="K112" s="50"/>
      <c r="L112" s="50"/>
      <c r="M112" s="50"/>
      <c r="N112" s="50"/>
      <c r="O112" s="50"/>
    </row>
    <row r="113" spans="2:15" ht="12.75">
      <c r="B113" t="s">
        <v>105</v>
      </c>
      <c r="C113" s="74">
        <v>9.572909714</v>
      </c>
      <c r="D113" s="74">
        <v>9.810650970000001</v>
      </c>
      <c r="E113" s="74">
        <v>10.07160105</v>
      </c>
      <c r="F113" s="74">
        <v>10.3245561</v>
      </c>
      <c r="G113" s="74">
        <v>10.63777007</v>
      </c>
      <c r="H113" s="74">
        <v>10.7336954</v>
      </c>
      <c r="I113" s="50"/>
      <c r="J113" s="125"/>
      <c r="K113" s="50"/>
      <c r="L113" s="50"/>
      <c r="M113" s="50"/>
      <c r="N113" s="50"/>
      <c r="O113" s="50"/>
    </row>
    <row r="114" spans="2:15" ht="12.75">
      <c r="B114" t="s">
        <v>106</v>
      </c>
      <c r="C114" s="74">
        <v>6.580202253</v>
      </c>
      <c r="D114" s="74">
        <v>6.706154713</v>
      </c>
      <c r="E114" s="74">
        <v>6.836111523</v>
      </c>
      <c r="F114" s="74">
        <v>6.970885408</v>
      </c>
      <c r="G114" s="74">
        <v>7.109433431999999</v>
      </c>
      <c r="H114" s="74">
        <v>7.25278072</v>
      </c>
      <c r="I114" s="50"/>
      <c r="J114" s="125"/>
      <c r="K114" s="50"/>
      <c r="L114" s="50"/>
      <c r="M114" s="50"/>
      <c r="N114" s="50"/>
      <c r="O114" s="50"/>
    </row>
    <row r="115" spans="2:15" ht="12.75">
      <c r="B115" t="s">
        <v>107</v>
      </c>
      <c r="C115" s="74">
        <v>90.45349327999999</v>
      </c>
      <c r="D115" s="74">
        <v>92.04516068</v>
      </c>
      <c r="E115" s="74">
        <v>93.9508008</v>
      </c>
      <c r="F115" s="74">
        <v>95.98662669999999</v>
      </c>
      <c r="G115" s="74">
        <v>97.8825633</v>
      </c>
      <c r="H115" s="74">
        <v>99.74865718</v>
      </c>
      <c r="I115" s="50"/>
      <c r="J115" s="125"/>
      <c r="K115" s="50"/>
      <c r="L115" s="50"/>
      <c r="M115" s="50"/>
      <c r="N115" s="50"/>
      <c r="O115" s="50"/>
    </row>
    <row r="116" spans="2:15" ht="12.75">
      <c r="B116" t="s">
        <v>108</v>
      </c>
      <c r="C116" s="74">
        <v>22.147746050000002</v>
      </c>
      <c r="D116" s="74">
        <v>22.6182498</v>
      </c>
      <c r="E116" s="74">
        <v>23.11879268</v>
      </c>
      <c r="F116" s="74">
        <v>23.62115002</v>
      </c>
      <c r="G116" s="74">
        <v>24.18675989</v>
      </c>
      <c r="H116" s="74">
        <v>24.56439285</v>
      </c>
      <c r="I116" s="50"/>
      <c r="J116" s="125"/>
      <c r="K116" s="50"/>
      <c r="L116" s="50"/>
      <c r="M116" s="50"/>
      <c r="N116" s="50"/>
      <c r="O116" s="50"/>
    </row>
    <row r="117" spans="2:15" ht="12.75">
      <c r="B117" t="s">
        <v>109</v>
      </c>
      <c r="C117" s="74">
        <v>13.228515400000001</v>
      </c>
      <c r="D117" s="74">
        <v>13.750811330000001</v>
      </c>
      <c r="E117" s="74">
        <v>14.28325332</v>
      </c>
      <c r="F117" s="74">
        <v>14.82634867</v>
      </c>
      <c r="G117" s="74">
        <v>15.38063005</v>
      </c>
      <c r="H117" s="74">
        <v>15.94665676</v>
      </c>
      <c r="I117" s="50"/>
      <c r="J117" s="125"/>
      <c r="K117" s="50"/>
      <c r="L117" s="50"/>
      <c r="M117" s="50"/>
      <c r="N117" s="50"/>
      <c r="O117" s="50"/>
    </row>
    <row r="118" spans="2:15" ht="12.75">
      <c r="B118" t="s">
        <v>110</v>
      </c>
      <c r="C118" s="74">
        <v>201.80262580000002</v>
      </c>
      <c r="D118" s="74">
        <v>215.537982</v>
      </c>
      <c r="E118" s="74">
        <v>216.7400183</v>
      </c>
      <c r="F118" s="74">
        <v>219.1001297</v>
      </c>
      <c r="G118" s="74">
        <v>220.98634479999998</v>
      </c>
      <c r="H118" s="74">
        <v>222.5703778</v>
      </c>
      <c r="I118" s="50"/>
      <c r="J118" s="125"/>
      <c r="K118" s="50"/>
      <c r="L118" s="50"/>
      <c r="M118" s="50"/>
      <c r="N118" s="50"/>
      <c r="O118" s="50"/>
    </row>
    <row r="119" spans="2:15" ht="12.75">
      <c r="B119" t="s">
        <v>111</v>
      </c>
      <c r="C119" s="74">
        <v>57.56138522</v>
      </c>
      <c r="D119" s="74">
        <v>59.96354745</v>
      </c>
      <c r="E119" s="74">
        <v>62.263831550000006</v>
      </c>
      <c r="F119" s="74">
        <v>64.73049523</v>
      </c>
      <c r="G119" s="74">
        <v>67.45376356000001</v>
      </c>
      <c r="H119" s="74">
        <v>69.69261307000001</v>
      </c>
      <c r="I119" s="50"/>
      <c r="J119" s="125"/>
      <c r="K119" s="50"/>
      <c r="L119" s="50"/>
      <c r="M119" s="50"/>
      <c r="N119" s="50"/>
      <c r="O119" s="50"/>
    </row>
    <row r="120" spans="2:15" ht="12.75">
      <c r="B120" t="s">
        <v>112</v>
      </c>
      <c r="C120" s="74">
        <v>40.858083140000005</v>
      </c>
      <c r="D120" s="74">
        <v>41.91622512</v>
      </c>
      <c r="E120" s="74">
        <v>43.0120907</v>
      </c>
      <c r="F120" s="74">
        <v>44.14957671</v>
      </c>
      <c r="G120" s="74">
        <v>45.328054949999995</v>
      </c>
      <c r="H120" s="74">
        <v>46.54964643</v>
      </c>
      <c r="I120" s="50"/>
      <c r="J120" s="125"/>
      <c r="K120" s="50"/>
      <c r="L120" s="50"/>
      <c r="M120" s="50"/>
      <c r="N120" s="50"/>
      <c r="O120" s="50"/>
    </row>
    <row r="121" spans="2:15" ht="12.75">
      <c r="B121" t="s">
        <v>113</v>
      </c>
      <c r="C121" s="74">
        <v>36.247154779999995</v>
      </c>
      <c r="D121" s="74">
        <v>36.981843229999996</v>
      </c>
      <c r="E121" s="74">
        <v>37.71939649</v>
      </c>
      <c r="F121" s="74">
        <v>38.460709900000005</v>
      </c>
      <c r="G121" s="74">
        <v>39.20488946</v>
      </c>
      <c r="H121" s="74">
        <v>39.9519274</v>
      </c>
      <c r="I121" s="50"/>
      <c r="J121" s="125"/>
      <c r="K121" s="50"/>
      <c r="L121" s="50"/>
      <c r="M121" s="50"/>
      <c r="N121" s="50"/>
      <c r="O121" s="50"/>
    </row>
    <row r="122" spans="2:15" ht="12.75">
      <c r="B122" t="s">
        <v>114</v>
      </c>
      <c r="C122" s="74">
        <v>83.39856477</v>
      </c>
      <c r="D122" s="74">
        <v>84.30902391000001</v>
      </c>
      <c r="E122" s="74">
        <v>87.34951366</v>
      </c>
      <c r="F122" s="74">
        <v>89.31029794999999</v>
      </c>
      <c r="G122" s="74">
        <v>91.48462857</v>
      </c>
      <c r="H122" s="74">
        <v>92.79122183</v>
      </c>
      <c r="I122" s="50"/>
      <c r="J122" s="125"/>
      <c r="K122" s="50"/>
      <c r="L122" s="50"/>
      <c r="M122" s="50"/>
      <c r="N122" s="50"/>
      <c r="O122" s="50"/>
    </row>
    <row r="123" spans="2:15" ht="12.75">
      <c r="B123" t="s">
        <v>115</v>
      </c>
      <c r="C123" s="74">
        <v>68.73358899</v>
      </c>
      <c r="D123" s="74">
        <v>69.70996461</v>
      </c>
      <c r="E123" s="74">
        <v>70.75061819999999</v>
      </c>
      <c r="F123" s="74">
        <v>72.25459499</v>
      </c>
      <c r="G123" s="74">
        <v>73.97274063</v>
      </c>
      <c r="H123" s="74">
        <v>75.09563604</v>
      </c>
      <c r="I123" s="50"/>
      <c r="J123" s="125"/>
      <c r="K123" s="50"/>
      <c r="L123" s="50"/>
      <c r="M123" s="50"/>
      <c r="N123" s="50"/>
      <c r="O123" s="50"/>
    </row>
    <row r="124" spans="2:15" ht="12.75">
      <c r="B124" t="s">
        <v>949</v>
      </c>
      <c r="C124" s="74">
        <v>69.12021118</v>
      </c>
      <c r="D124" s="74">
        <v>70.59720314</v>
      </c>
      <c r="E124" s="74">
        <v>72.15647997</v>
      </c>
      <c r="F124" s="74">
        <v>73.79138514</v>
      </c>
      <c r="G124" s="74">
        <v>75.48704648</v>
      </c>
      <c r="H124" s="74">
        <v>77.22953977</v>
      </c>
      <c r="I124" s="50"/>
      <c r="J124" s="125"/>
      <c r="K124" s="50"/>
      <c r="L124" s="50"/>
      <c r="M124" s="50"/>
      <c r="N124" s="50"/>
      <c r="O124" s="50"/>
    </row>
    <row r="125" spans="2:15" ht="12.75">
      <c r="B125" t="s">
        <v>116</v>
      </c>
      <c r="C125" s="74">
        <v>74.24862164</v>
      </c>
      <c r="D125" s="74">
        <v>71.62549228</v>
      </c>
      <c r="E125" s="74">
        <v>73.28689686</v>
      </c>
      <c r="F125" s="74">
        <v>75.00018266000001</v>
      </c>
      <c r="G125" s="74">
        <v>76.78342604000001</v>
      </c>
      <c r="H125" s="74">
        <v>78.63035342</v>
      </c>
      <c r="I125" s="50"/>
      <c r="J125" s="125"/>
      <c r="K125" s="50"/>
      <c r="L125" s="50"/>
      <c r="M125" s="50"/>
      <c r="N125" s="50"/>
      <c r="O125" s="50"/>
    </row>
    <row r="126" spans="2:15" ht="12.75">
      <c r="B126" t="s">
        <v>117</v>
      </c>
      <c r="C126" s="74">
        <v>11.00366076</v>
      </c>
      <c r="D126" s="74">
        <v>11.100087369999999</v>
      </c>
      <c r="E126" s="74">
        <v>11.28442348</v>
      </c>
      <c r="F126" s="74">
        <v>11.5763268</v>
      </c>
      <c r="G126" s="74">
        <v>11.87027383</v>
      </c>
      <c r="H126" s="74">
        <v>12.15410654</v>
      </c>
      <c r="I126" s="50"/>
      <c r="J126" s="125"/>
      <c r="K126" s="50"/>
      <c r="L126" s="50"/>
      <c r="M126" s="50"/>
      <c r="N126" s="50"/>
      <c r="O126" s="50"/>
    </row>
    <row r="127" spans="2:15" ht="12.75">
      <c r="B127" t="s">
        <v>118</v>
      </c>
      <c r="C127" s="74">
        <v>18.67036119</v>
      </c>
      <c r="D127" s="74">
        <v>19.280422220000002</v>
      </c>
      <c r="E127" s="74">
        <v>19.95078074</v>
      </c>
      <c r="F127" s="74">
        <v>20.61636668</v>
      </c>
      <c r="G127" s="74">
        <v>21.41817116</v>
      </c>
      <c r="H127" s="74">
        <v>21.78119633</v>
      </c>
      <c r="I127" s="50"/>
      <c r="J127" s="125"/>
      <c r="K127" s="50"/>
      <c r="L127" s="50"/>
      <c r="M127" s="50"/>
      <c r="N127" s="50"/>
      <c r="O127" s="50"/>
    </row>
    <row r="128" spans="2:15" ht="12.75">
      <c r="B128" t="s">
        <v>119</v>
      </c>
      <c r="C128" s="74">
        <v>31.71054966</v>
      </c>
      <c r="D128" s="74">
        <v>31.92503006</v>
      </c>
      <c r="E128" s="74">
        <v>32.29679825</v>
      </c>
      <c r="F128" s="74">
        <v>33.07521942</v>
      </c>
      <c r="G128" s="74">
        <v>33.76217229</v>
      </c>
      <c r="H128" s="74">
        <v>34.32319687</v>
      </c>
      <c r="I128" s="50"/>
      <c r="J128" s="125"/>
      <c r="K128" s="50"/>
      <c r="L128" s="50"/>
      <c r="M128" s="50"/>
      <c r="N128" s="50"/>
      <c r="O128" s="50"/>
    </row>
    <row r="129" spans="2:15" ht="12.75">
      <c r="B129" t="s">
        <v>120</v>
      </c>
      <c r="C129" s="74">
        <v>11.13776672</v>
      </c>
      <c r="D129" s="74">
        <v>11.20210558</v>
      </c>
      <c r="E129" s="74">
        <v>11.268258959999999</v>
      </c>
      <c r="F129" s="74">
        <v>11.335322759999999</v>
      </c>
      <c r="G129" s="74">
        <v>11.402389600000001</v>
      </c>
      <c r="H129" s="74">
        <v>11.469459500000001</v>
      </c>
      <c r="I129" s="50"/>
      <c r="J129" s="125"/>
      <c r="K129" s="50"/>
      <c r="L129" s="50"/>
      <c r="M129" s="50"/>
      <c r="N129" s="50"/>
      <c r="O129" s="50"/>
    </row>
    <row r="130" spans="2:15" ht="12.75">
      <c r="B130" t="s">
        <v>121</v>
      </c>
      <c r="C130" s="74">
        <v>134.3487945</v>
      </c>
      <c r="D130" s="74">
        <v>137.9366776</v>
      </c>
      <c r="E130" s="74">
        <v>142.1569052</v>
      </c>
      <c r="F130" s="74">
        <v>146.6669727</v>
      </c>
      <c r="G130" s="74">
        <v>150.93704639999999</v>
      </c>
      <c r="H130" s="74">
        <v>155.192498</v>
      </c>
      <c r="I130" s="50"/>
      <c r="J130" s="125"/>
      <c r="K130" s="50"/>
      <c r="L130" s="50"/>
      <c r="M130" s="50"/>
      <c r="N130" s="50"/>
      <c r="O130" s="50"/>
    </row>
    <row r="131" spans="2:15" ht="12.75">
      <c r="B131" t="s">
        <v>122</v>
      </c>
      <c r="C131" s="74">
        <v>72.90590261</v>
      </c>
      <c r="D131" s="74">
        <v>75.24694884</v>
      </c>
      <c r="E131" s="74">
        <v>77.59279516</v>
      </c>
      <c r="F131" s="74">
        <v>79.94425739</v>
      </c>
      <c r="G131" s="74">
        <v>82.30026111000001</v>
      </c>
      <c r="H131" s="74">
        <v>84.66186074000001</v>
      </c>
      <c r="I131" s="50"/>
      <c r="J131" s="125"/>
      <c r="K131" s="50"/>
      <c r="L131" s="50"/>
      <c r="M131" s="50"/>
      <c r="N131" s="50"/>
      <c r="O131" s="50"/>
    </row>
    <row r="132" spans="2:15" ht="12.75">
      <c r="B132" t="s">
        <v>123</v>
      </c>
      <c r="C132" s="74">
        <v>47.6420554</v>
      </c>
      <c r="D132" s="74">
        <v>48.24392793</v>
      </c>
      <c r="E132" s="74">
        <v>48.852827749999996</v>
      </c>
      <c r="F132" s="74">
        <v>49.47447986</v>
      </c>
      <c r="G132" s="74">
        <v>52.83126315</v>
      </c>
      <c r="H132" s="74">
        <v>53.48025455</v>
      </c>
      <c r="I132" s="50"/>
      <c r="J132" s="125"/>
      <c r="K132" s="50"/>
      <c r="L132" s="50"/>
      <c r="M132" s="50"/>
      <c r="N132" s="50"/>
      <c r="O132" s="50"/>
    </row>
    <row r="133" spans="2:15" ht="12.75">
      <c r="B133" t="s">
        <v>124</v>
      </c>
      <c r="C133" s="74">
        <v>769.7032713</v>
      </c>
      <c r="D133" s="74">
        <v>781.6160812999999</v>
      </c>
      <c r="E133" s="74">
        <v>795.8322916</v>
      </c>
      <c r="F133" s="74">
        <v>807.4804846</v>
      </c>
      <c r="G133" s="74">
        <v>828.0075333</v>
      </c>
      <c r="H133" s="74">
        <v>858.1259272</v>
      </c>
      <c r="I133" s="50"/>
      <c r="J133" s="125"/>
      <c r="K133" s="50"/>
      <c r="L133" s="50"/>
      <c r="M133" s="50"/>
      <c r="N133" s="50"/>
      <c r="O133" s="50"/>
    </row>
    <row r="134" spans="2:15" ht="12.75">
      <c r="B134" t="s">
        <v>125</v>
      </c>
      <c r="C134" s="74">
        <v>6.884055792</v>
      </c>
      <c r="D134" s="74">
        <v>7.2282585820000005</v>
      </c>
      <c r="E134" s="74">
        <v>7.589671511</v>
      </c>
      <c r="F134" s="74">
        <v>7.969155086</v>
      </c>
      <c r="G134" s="74">
        <v>8.36761284</v>
      </c>
      <c r="H134" s="74">
        <v>8.785993482</v>
      </c>
      <c r="I134" s="50"/>
      <c r="J134" s="125"/>
      <c r="K134" s="50"/>
      <c r="L134" s="50"/>
      <c r="M134" s="50"/>
      <c r="N134" s="50"/>
      <c r="O134" s="50"/>
    </row>
    <row r="135" spans="2:15" ht="12.75">
      <c r="B135" t="s">
        <v>126</v>
      </c>
      <c r="C135" s="74">
        <v>201.391395005</v>
      </c>
      <c r="D135" s="74">
        <v>208.94257892500002</v>
      </c>
      <c r="E135" s="74">
        <v>216.89703024200003</v>
      </c>
      <c r="F135" s="74">
        <v>225.166860044</v>
      </c>
      <c r="G135" s="74">
        <v>233.76538545600002</v>
      </c>
      <c r="H135" s="74">
        <v>242.70649792400002</v>
      </c>
      <c r="I135" s="50"/>
      <c r="J135" s="177"/>
      <c r="K135" s="177"/>
      <c r="L135" s="177"/>
      <c r="M135" s="177"/>
      <c r="N135" s="177"/>
      <c r="O135" s="177"/>
    </row>
    <row r="136" spans="2:15" ht="12.75">
      <c r="B136" t="s">
        <v>127</v>
      </c>
      <c r="C136" s="74">
        <v>5.797232774</v>
      </c>
      <c r="D136" s="74">
        <v>5.8324012640000005</v>
      </c>
      <c r="E136" s="74">
        <v>5.868131916</v>
      </c>
      <c r="F136" s="74">
        <v>5.881998896</v>
      </c>
      <c r="G136" s="74">
        <v>5.90479004</v>
      </c>
      <c r="H136" s="74">
        <v>5.928594403</v>
      </c>
      <c r="I136" s="50"/>
      <c r="J136" s="125"/>
      <c r="K136" s="50"/>
      <c r="L136" s="50"/>
      <c r="M136" s="50"/>
      <c r="N136" s="50"/>
      <c r="O136" s="50"/>
    </row>
    <row r="137" spans="2:15" ht="12.75">
      <c r="B137" t="s">
        <v>128</v>
      </c>
      <c r="C137" s="74">
        <v>407.3425172</v>
      </c>
      <c r="D137" s="74">
        <v>398.03832780000005</v>
      </c>
      <c r="E137" s="74">
        <v>405.3705394</v>
      </c>
      <c r="F137" s="74">
        <v>409.7504102</v>
      </c>
      <c r="G137" s="74">
        <v>414.1042323</v>
      </c>
      <c r="H137" s="74">
        <v>418.1080712</v>
      </c>
      <c r="I137" s="50"/>
      <c r="J137" s="125"/>
      <c r="K137" s="50"/>
      <c r="L137" s="50"/>
      <c r="M137" s="50"/>
      <c r="N137" s="50"/>
      <c r="O137" s="50"/>
    </row>
    <row r="138" spans="2:15" ht="12.75">
      <c r="B138" t="s">
        <v>129</v>
      </c>
      <c r="C138" s="74">
        <v>76.17871795</v>
      </c>
      <c r="D138" s="74">
        <v>77.29064144</v>
      </c>
      <c r="E138" s="74">
        <v>78.98378231</v>
      </c>
      <c r="F138" s="74">
        <v>81.24979751000001</v>
      </c>
      <c r="G138" s="74">
        <v>83.77767750999999</v>
      </c>
      <c r="H138" s="74">
        <v>85.70919518</v>
      </c>
      <c r="I138" s="50"/>
      <c r="J138" s="125"/>
      <c r="K138" s="50"/>
      <c r="L138" s="50"/>
      <c r="M138" s="50"/>
      <c r="N138" s="50"/>
      <c r="O138" s="50"/>
    </row>
    <row r="139" spans="2:15" ht="12.75">
      <c r="B139" t="s">
        <v>130</v>
      </c>
      <c r="C139" s="74">
        <v>9.341131692000001</v>
      </c>
      <c r="D139" s="74">
        <v>9.538949235</v>
      </c>
      <c r="E139" s="74">
        <v>9.757861297</v>
      </c>
      <c r="F139" s="74">
        <v>9.989025209</v>
      </c>
      <c r="G139" s="74">
        <v>10.249651750000002</v>
      </c>
      <c r="H139" s="74">
        <v>10.41834284</v>
      </c>
      <c r="I139" s="50"/>
      <c r="J139" s="125"/>
      <c r="K139" s="50"/>
      <c r="L139" s="50"/>
      <c r="M139" s="50"/>
      <c r="N139" s="50"/>
      <c r="O139" s="50"/>
    </row>
    <row r="140" spans="2:15" ht="12.75">
      <c r="B140" t="s">
        <v>131</v>
      </c>
      <c r="C140" s="74">
        <v>23.40778744</v>
      </c>
      <c r="D140" s="74">
        <v>24.65594629</v>
      </c>
      <c r="E140" s="74">
        <v>25.58451187</v>
      </c>
      <c r="F140" s="74">
        <v>26.26561542</v>
      </c>
      <c r="G140" s="74">
        <v>26.95135944</v>
      </c>
      <c r="H140" s="74">
        <v>27.61413006</v>
      </c>
      <c r="I140" s="50"/>
      <c r="J140" s="125"/>
      <c r="K140" s="50"/>
      <c r="L140" s="50"/>
      <c r="M140" s="50"/>
      <c r="N140" s="50"/>
      <c r="O140" s="50"/>
    </row>
    <row r="141" spans="2:15" ht="12.75">
      <c r="B141" t="s">
        <v>132</v>
      </c>
      <c r="C141" s="74">
        <v>62.01977052</v>
      </c>
      <c r="D141" s="74">
        <v>64.68207008</v>
      </c>
      <c r="E141" s="74">
        <v>67.48154774</v>
      </c>
      <c r="F141" s="74">
        <v>70.18972872</v>
      </c>
      <c r="G141" s="74">
        <v>73.16457559999999</v>
      </c>
      <c r="H141" s="74">
        <v>75.47186605</v>
      </c>
      <c r="I141" s="50"/>
      <c r="J141" s="125"/>
      <c r="K141" s="50"/>
      <c r="L141" s="50"/>
      <c r="M141" s="50"/>
      <c r="N141" s="50"/>
      <c r="O141" s="50"/>
    </row>
    <row r="142" spans="2:15" ht="12.75">
      <c r="B142" t="s">
        <v>133</v>
      </c>
      <c r="C142" s="74">
        <v>278.765</v>
      </c>
      <c r="D142" s="74">
        <v>290.948</v>
      </c>
      <c r="E142" s="74">
        <v>305.94</v>
      </c>
      <c r="F142" s="74">
        <v>318.562</v>
      </c>
      <c r="G142" s="74">
        <v>329.79</v>
      </c>
      <c r="H142" s="74">
        <v>343.444</v>
      </c>
      <c r="I142" s="50"/>
      <c r="J142" s="125"/>
      <c r="K142" s="50"/>
      <c r="L142" s="50"/>
      <c r="M142" s="50"/>
      <c r="N142" s="50"/>
      <c r="O142" s="50"/>
    </row>
    <row r="143" spans="2:15" ht="12.75">
      <c r="B143" t="s">
        <v>134</v>
      </c>
      <c r="C143" s="74">
        <v>4.685518892</v>
      </c>
      <c r="D143" s="74">
        <v>4.720954323</v>
      </c>
      <c r="E143" s="74">
        <v>4.747965231999999</v>
      </c>
      <c r="F143" s="74">
        <v>4.751781541000001</v>
      </c>
      <c r="G143" s="74">
        <v>4.755276203</v>
      </c>
      <c r="H143" s="74">
        <v>4.758783835</v>
      </c>
      <c r="I143" s="50"/>
      <c r="J143" s="125"/>
      <c r="K143" s="50"/>
      <c r="L143" s="50"/>
      <c r="M143" s="50"/>
      <c r="N143" s="50"/>
      <c r="O143" s="50"/>
    </row>
    <row r="144" spans="2:15" ht="12.75">
      <c r="B144" t="s">
        <v>135</v>
      </c>
      <c r="C144" s="74">
        <v>187.6499121</v>
      </c>
      <c r="D144" s="74">
        <v>185.8406446</v>
      </c>
      <c r="E144" s="74">
        <v>185.2624897</v>
      </c>
      <c r="F144" s="74">
        <v>186.40961979999997</v>
      </c>
      <c r="G144" s="74">
        <v>187.44752179999998</v>
      </c>
      <c r="H144" s="74">
        <v>188.4381818</v>
      </c>
      <c r="I144" s="50"/>
      <c r="J144" s="125"/>
      <c r="K144" s="50"/>
      <c r="L144" s="50"/>
      <c r="M144" s="50"/>
      <c r="N144" s="50"/>
      <c r="O144" s="50"/>
    </row>
    <row r="145" spans="2:15" ht="12.75">
      <c r="B145" t="s">
        <v>136</v>
      </c>
      <c r="C145" s="74">
        <v>203.2215332</v>
      </c>
      <c r="D145" s="74">
        <v>200.7825049</v>
      </c>
      <c r="E145" s="74">
        <v>203.7932186</v>
      </c>
      <c r="F145" s="74">
        <v>208.3064075</v>
      </c>
      <c r="G145" s="74">
        <v>213.24907879999998</v>
      </c>
      <c r="H145" s="74">
        <v>216.9314155</v>
      </c>
      <c r="I145" s="50"/>
      <c r="J145" s="125"/>
      <c r="K145" s="50"/>
      <c r="L145" s="50"/>
      <c r="M145" s="50"/>
      <c r="N145" s="50"/>
      <c r="O145" s="50"/>
    </row>
    <row r="146" spans="2:15" ht="12.75">
      <c r="B146" t="s">
        <v>137</v>
      </c>
      <c r="C146" s="74">
        <v>68.45497203000001</v>
      </c>
      <c r="D146" s="74">
        <v>68.18795286000001</v>
      </c>
      <c r="E146" s="74">
        <v>68.36362686999999</v>
      </c>
      <c r="F146" s="74">
        <v>69.06757848</v>
      </c>
      <c r="G146" s="74">
        <v>69.79078903</v>
      </c>
      <c r="H146" s="74">
        <v>70.48172323</v>
      </c>
      <c r="I146" s="50"/>
      <c r="J146" s="125"/>
      <c r="K146" s="50"/>
      <c r="L146" s="50"/>
      <c r="M146" s="50"/>
      <c r="N146" s="50"/>
      <c r="O146" s="50"/>
    </row>
    <row r="147" spans="2:15" ht="12.75">
      <c r="B147" t="s">
        <v>138</v>
      </c>
      <c r="C147" s="74">
        <v>1120.7711470000002</v>
      </c>
      <c r="D147" s="74">
        <v>1144.2716799999998</v>
      </c>
      <c r="E147" s="74">
        <v>1166.1168089999999</v>
      </c>
      <c r="F147" s="74">
        <v>1186.83274</v>
      </c>
      <c r="G147" s="74">
        <v>1208.65845</v>
      </c>
      <c r="H147" s="74">
        <v>1229.857325</v>
      </c>
      <c r="I147" s="50"/>
      <c r="J147" s="125"/>
      <c r="K147" s="50"/>
      <c r="L147" s="50"/>
      <c r="M147" s="50"/>
      <c r="N147" s="50"/>
      <c r="O147" s="50"/>
    </row>
    <row r="148" spans="2:15" ht="12.75">
      <c r="B148" t="s">
        <v>139</v>
      </c>
      <c r="C148" s="74">
        <v>89.57488307</v>
      </c>
      <c r="D148" s="74">
        <v>91.15436007</v>
      </c>
      <c r="E148" s="74">
        <v>93.44754468000001</v>
      </c>
      <c r="F148" s="74">
        <v>96.58339111</v>
      </c>
      <c r="G148" s="74">
        <v>100.0228838</v>
      </c>
      <c r="H148" s="74">
        <v>103.02866039999999</v>
      </c>
      <c r="I148" s="50"/>
      <c r="J148" s="125"/>
      <c r="K148" s="50"/>
      <c r="L148" s="50"/>
      <c r="M148" s="50"/>
      <c r="N148" s="50"/>
      <c r="O148" s="50"/>
    </row>
    <row r="149" spans="2:15" ht="12.75">
      <c r="B149" t="s">
        <v>140</v>
      </c>
      <c r="C149" s="74">
        <v>343.8677706</v>
      </c>
      <c r="D149" s="74">
        <v>355.80389679999996</v>
      </c>
      <c r="E149" s="74">
        <v>368.51928610000004</v>
      </c>
      <c r="F149" s="74">
        <v>382.428516</v>
      </c>
      <c r="G149" s="74">
        <v>397.64555690000003</v>
      </c>
      <c r="H149" s="74">
        <v>381.4199296</v>
      </c>
      <c r="I149" s="50"/>
      <c r="J149" s="125"/>
      <c r="K149" s="50"/>
      <c r="L149" s="50"/>
      <c r="M149" s="50"/>
      <c r="N149" s="50"/>
      <c r="O149" s="50"/>
    </row>
    <row r="150" spans="2:15" ht="12.75">
      <c r="B150" t="s">
        <v>141</v>
      </c>
      <c r="C150" s="74">
        <v>94.58401876</v>
      </c>
      <c r="D150" s="74">
        <v>95.77078679</v>
      </c>
      <c r="E150" s="74">
        <v>97.05005503000001</v>
      </c>
      <c r="F150" s="74">
        <v>98.28188151</v>
      </c>
      <c r="G150" s="74">
        <v>99.58442165000001</v>
      </c>
      <c r="H150" s="74">
        <v>100.89183659999999</v>
      </c>
      <c r="I150" s="50"/>
      <c r="J150" s="125"/>
      <c r="K150" s="50"/>
      <c r="L150" s="50"/>
      <c r="M150" s="50"/>
      <c r="N150" s="50"/>
      <c r="O150" s="50"/>
    </row>
    <row r="151" spans="2:15" ht="12.75">
      <c r="B151" t="s">
        <v>142</v>
      </c>
      <c r="C151" s="74">
        <v>9.402635694</v>
      </c>
      <c r="D151" s="74">
        <v>9.580255021000001</v>
      </c>
      <c r="E151" s="74">
        <v>9.762151468</v>
      </c>
      <c r="F151" s="74">
        <v>9.947454917</v>
      </c>
      <c r="G151" s="74">
        <v>10.13688673</v>
      </c>
      <c r="H151" s="74">
        <v>10.330505129999999</v>
      </c>
      <c r="I151" s="50"/>
      <c r="J151" s="125"/>
      <c r="K151" s="50"/>
      <c r="L151" s="50"/>
      <c r="M151" s="50"/>
      <c r="N151" s="50"/>
      <c r="O151" s="50"/>
    </row>
    <row r="152" spans="2:15" ht="12.75">
      <c r="B152" t="s">
        <v>143</v>
      </c>
      <c r="C152" s="74">
        <v>16.948409629999997</v>
      </c>
      <c r="D152" s="74">
        <v>16.97873903</v>
      </c>
      <c r="E152" s="74">
        <v>17.59058677</v>
      </c>
      <c r="F152" s="74">
        <v>18.13973096</v>
      </c>
      <c r="G152" s="74">
        <v>18.214950690000002</v>
      </c>
      <c r="H152" s="74">
        <v>18.603899939999998</v>
      </c>
      <c r="I152" s="50"/>
      <c r="J152" s="125"/>
      <c r="K152" s="50"/>
      <c r="L152" s="50"/>
      <c r="M152" s="50"/>
      <c r="N152" s="50"/>
      <c r="O152" s="50"/>
    </row>
    <row r="153" spans="2:15" ht="12.75">
      <c r="B153" t="s">
        <v>144</v>
      </c>
      <c r="C153" s="74">
        <v>13.95303639</v>
      </c>
      <c r="D153" s="74">
        <v>14.16977578</v>
      </c>
      <c r="E153" s="74">
        <v>14.38821651</v>
      </c>
      <c r="F153" s="74">
        <v>14.57043548</v>
      </c>
      <c r="G153" s="74">
        <v>14.76717309</v>
      </c>
      <c r="H153" s="74">
        <v>14.965418240000002</v>
      </c>
      <c r="I153" s="50"/>
      <c r="J153" s="125"/>
      <c r="K153" s="50"/>
      <c r="L153" s="50"/>
      <c r="M153" s="50"/>
      <c r="N153" s="50"/>
      <c r="O153" s="50"/>
    </row>
    <row r="154" spans="2:15" ht="12.75">
      <c r="B154" t="s">
        <v>145</v>
      </c>
      <c r="C154" s="74">
        <v>14.34003684</v>
      </c>
      <c r="D154" s="74">
        <v>14.760789189999999</v>
      </c>
      <c r="E154" s="74">
        <v>15.1806154</v>
      </c>
      <c r="F154" s="74">
        <v>15.60033513</v>
      </c>
      <c r="G154" s="74">
        <v>16.02109237</v>
      </c>
      <c r="H154" s="74">
        <v>16.44102423</v>
      </c>
      <c r="I154" s="50"/>
      <c r="J154" s="125"/>
      <c r="K154" s="50"/>
      <c r="L154" s="50"/>
      <c r="M154" s="50"/>
      <c r="N154" s="50"/>
      <c r="O154" s="50"/>
    </row>
    <row r="155" spans="2:15" ht="12.75">
      <c r="B155" t="s">
        <v>146</v>
      </c>
      <c r="C155" s="74">
        <v>27.025786510000003</v>
      </c>
      <c r="D155" s="74">
        <v>27.37603846</v>
      </c>
      <c r="E155" s="74">
        <v>27.59182459</v>
      </c>
      <c r="F155" s="74">
        <v>27.93335383</v>
      </c>
      <c r="G155" s="74">
        <v>28.18009249</v>
      </c>
      <c r="H155" s="74">
        <v>28.389813750000002</v>
      </c>
      <c r="I155" s="50"/>
      <c r="J155" s="125"/>
      <c r="K155" s="50"/>
      <c r="L155" s="50"/>
      <c r="M155" s="50"/>
      <c r="N155" s="50"/>
      <c r="O155" s="50"/>
    </row>
    <row r="156" spans="2:15" ht="12.75">
      <c r="B156" t="s">
        <v>147</v>
      </c>
      <c r="C156" s="74">
        <v>48.445138469999996</v>
      </c>
      <c r="D156" s="74">
        <v>48.85001874</v>
      </c>
      <c r="E156" s="74">
        <v>49.31397967</v>
      </c>
      <c r="F156" s="74">
        <v>49.847934880000004</v>
      </c>
      <c r="G156" s="74">
        <v>50.393863149999994</v>
      </c>
      <c r="H156" s="74">
        <v>50.9390752</v>
      </c>
      <c r="I156" s="50"/>
      <c r="J156" s="125"/>
      <c r="K156" s="50"/>
      <c r="L156" s="50"/>
      <c r="M156" s="50"/>
      <c r="N156" s="50"/>
      <c r="O156" s="50"/>
    </row>
    <row r="157" spans="2:15" ht="12.75">
      <c r="B157" t="s">
        <v>148</v>
      </c>
      <c r="C157" s="74">
        <v>23.37481581</v>
      </c>
      <c r="D157" s="74">
        <v>23.60170214</v>
      </c>
      <c r="E157" s="74">
        <v>23.83390015</v>
      </c>
      <c r="F157" s="74">
        <v>24.07167542</v>
      </c>
      <c r="G157" s="74">
        <v>24.31530683</v>
      </c>
      <c r="H157" s="74">
        <v>24.565087169999998</v>
      </c>
      <c r="I157" s="50"/>
      <c r="J157" s="125"/>
      <c r="K157" s="50"/>
      <c r="L157" s="50"/>
      <c r="M157" s="50"/>
      <c r="N157" s="50"/>
      <c r="O157" s="50"/>
    </row>
    <row r="158" spans="2:15" ht="12.75">
      <c r="B158" t="s">
        <v>149</v>
      </c>
      <c r="C158" s="74">
        <v>26.40132957</v>
      </c>
      <c r="D158" s="74">
        <v>23.56900865</v>
      </c>
      <c r="E158" s="74">
        <v>24.3247479</v>
      </c>
      <c r="F158" s="74">
        <v>25.05171992</v>
      </c>
      <c r="G158" s="74">
        <v>25.94099144</v>
      </c>
      <c r="H158" s="74">
        <v>26.53688331</v>
      </c>
      <c r="I158" s="50"/>
      <c r="J158" s="125"/>
      <c r="K158" s="50"/>
      <c r="L158" s="50"/>
      <c r="M158" s="50"/>
      <c r="N158" s="50"/>
      <c r="O158" s="50"/>
    </row>
    <row r="159" spans="2:15" ht="12.75">
      <c r="B159" t="s">
        <v>150</v>
      </c>
      <c r="C159" s="74">
        <v>259.7933431</v>
      </c>
      <c r="D159" s="74">
        <v>266.038137</v>
      </c>
      <c r="E159" s="74">
        <v>276.0690207</v>
      </c>
      <c r="F159" s="74">
        <v>288.11526549999996</v>
      </c>
      <c r="G159" s="74">
        <v>299.2659698</v>
      </c>
      <c r="H159" s="74">
        <v>320.9122447</v>
      </c>
      <c r="I159" s="50"/>
      <c r="J159" s="125"/>
      <c r="K159" s="50"/>
      <c r="L159" s="50"/>
      <c r="M159" s="50"/>
      <c r="N159" s="50"/>
      <c r="O159" s="50"/>
    </row>
    <row r="160" spans="2:15" ht="12.75">
      <c r="B160" t="s">
        <v>151</v>
      </c>
      <c r="C160" s="74">
        <v>31.72989308</v>
      </c>
      <c r="D160" s="74">
        <v>31.87932129</v>
      </c>
      <c r="E160" s="74">
        <v>32.01581444</v>
      </c>
      <c r="F160" s="74">
        <v>32.15680974</v>
      </c>
      <c r="G160" s="74">
        <v>32.28057009</v>
      </c>
      <c r="H160" s="74">
        <v>32.41519273</v>
      </c>
      <c r="I160" s="50"/>
      <c r="J160" s="125"/>
      <c r="K160" s="50"/>
      <c r="L160" s="50"/>
      <c r="M160" s="50"/>
      <c r="N160" s="50"/>
      <c r="O160" s="50"/>
    </row>
    <row r="161" spans="2:15" ht="12.75">
      <c r="B161" t="s">
        <v>152</v>
      </c>
      <c r="C161" s="74">
        <v>18.61206865</v>
      </c>
      <c r="D161" s="74">
        <v>18.24752714</v>
      </c>
      <c r="E161" s="74">
        <v>17.84899164</v>
      </c>
      <c r="F161" s="74">
        <v>17.89010531</v>
      </c>
      <c r="G161" s="74">
        <v>17.92040055</v>
      </c>
      <c r="H161" s="74">
        <v>17.95216487</v>
      </c>
      <c r="I161" s="50"/>
      <c r="J161" s="125"/>
      <c r="K161" s="50"/>
      <c r="L161" s="50"/>
      <c r="M161" s="50"/>
      <c r="N161" s="50"/>
      <c r="O161" s="50"/>
    </row>
    <row r="162" spans="2:15" ht="12.75">
      <c r="B162" t="s">
        <v>153</v>
      </c>
      <c r="C162" s="74">
        <v>162.3823673</v>
      </c>
      <c r="D162" s="74">
        <v>165.2852114</v>
      </c>
      <c r="E162" s="74">
        <v>168.59804459999998</v>
      </c>
      <c r="F162" s="74">
        <v>172.0711047</v>
      </c>
      <c r="G162" s="74">
        <v>175.33829269999998</v>
      </c>
      <c r="H162" s="74">
        <v>178.5516652</v>
      </c>
      <c r="I162" s="50"/>
      <c r="J162" s="125"/>
      <c r="K162" s="50"/>
      <c r="L162" s="50"/>
      <c r="M162" s="50"/>
      <c r="N162" s="50"/>
      <c r="O162" s="50"/>
    </row>
    <row r="163" spans="2:15" ht="12.75">
      <c r="B163" t="s">
        <v>154</v>
      </c>
      <c r="C163" s="74">
        <v>13.035450999999998</v>
      </c>
      <c r="D163" s="74">
        <v>13.29057649</v>
      </c>
      <c r="E163" s="74">
        <v>13.55300188</v>
      </c>
      <c r="F163" s="74">
        <v>13.81910285</v>
      </c>
      <c r="G163" s="74">
        <v>14.0916013</v>
      </c>
      <c r="H163" s="74">
        <v>14.36959211</v>
      </c>
      <c r="I163" s="50"/>
      <c r="J163" s="125"/>
      <c r="K163" s="50"/>
      <c r="L163" s="50"/>
      <c r="M163" s="50"/>
      <c r="N163" s="50"/>
      <c r="O163" s="50"/>
    </row>
    <row r="164" spans="2:15" ht="12.75">
      <c r="B164" t="s">
        <v>155</v>
      </c>
      <c r="C164" s="74">
        <v>16.40785582</v>
      </c>
      <c r="D164" s="74">
        <v>16.4859762</v>
      </c>
      <c r="E164" s="74">
        <v>16.65518191</v>
      </c>
      <c r="F164" s="74">
        <v>16.70658696</v>
      </c>
      <c r="G164" s="74">
        <v>16.804169549999997</v>
      </c>
      <c r="H164" s="74">
        <v>16.906988379999998</v>
      </c>
      <c r="I164" s="50"/>
      <c r="J164" s="125"/>
      <c r="K164" s="50"/>
      <c r="L164" s="50"/>
      <c r="M164" s="50"/>
      <c r="N164" s="50"/>
      <c r="O164" s="50"/>
    </row>
    <row r="165" spans="2:15" ht="12.75">
      <c r="B165" t="s">
        <v>156</v>
      </c>
      <c r="C165" s="74">
        <v>321.2414076</v>
      </c>
      <c r="D165" s="74">
        <v>316.9318404</v>
      </c>
      <c r="E165" s="74">
        <v>315.4099165</v>
      </c>
      <c r="F165" s="74">
        <v>316.6576692</v>
      </c>
      <c r="G165" s="74">
        <v>318.10164929999996</v>
      </c>
      <c r="H165" s="74">
        <v>319.1599733</v>
      </c>
      <c r="I165" s="50"/>
      <c r="J165" s="125"/>
      <c r="K165" s="50"/>
      <c r="L165" s="50"/>
      <c r="M165" s="50"/>
      <c r="N165" s="50"/>
      <c r="O165" s="50"/>
    </row>
    <row r="166" spans="2:15" ht="12.75">
      <c r="B166" t="s">
        <v>157</v>
      </c>
      <c r="C166" s="74">
        <v>26.528400519999998</v>
      </c>
      <c r="D166" s="74">
        <v>26.9087784</v>
      </c>
      <c r="E166" s="74">
        <v>27.30017909</v>
      </c>
      <c r="F166" s="74">
        <v>27.696074850000002</v>
      </c>
      <c r="G166" s="74">
        <v>28.11791516</v>
      </c>
      <c r="H166" s="74">
        <v>28.47134105</v>
      </c>
      <c r="I166" s="50"/>
      <c r="J166" s="125"/>
      <c r="K166" s="50"/>
      <c r="L166" s="50"/>
      <c r="M166" s="50"/>
      <c r="N166" s="50"/>
      <c r="O166" s="50"/>
    </row>
    <row r="167" spans="2:15" ht="12.75">
      <c r="B167" t="s">
        <v>158</v>
      </c>
      <c r="C167" s="74">
        <v>659.5232441</v>
      </c>
      <c r="D167" s="74">
        <v>663.0005186</v>
      </c>
      <c r="E167" s="74">
        <v>668.4241512</v>
      </c>
      <c r="F167" s="74">
        <v>672.2834801</v>
      </c>
      <c r="G167" s="74">
        <v>675.9165068</v>
      </c>
      <c r="H167" s="74">
        <v>679.2690572</v>
      </c>
      <c r="I167" s="50"/>
      <c r="J167" s="125"/>
      <c r="K167" s="50"/>
      <c r="L167" s="50"/>
      <c r="M167" s="50"/>
      <c r="N167" s="50"/>
      <c r="O167" s="50"/>
    </row>
    <row r="168" spans="2:15" ht="12.75">
      <c r="B168" t="s">
        <v>159</v>
      </c>
      <c r="C168" s="74">
        <v>34.455732989999994</v>
      </c>
      <c r="D168" s="74">
        <v>36.28562108</v>
      </c>
      <c r="E168" s="74">
        <v>41.494653220000004</v>
      </c>
      <c r="F168" s="74">
        <v>42.16270305</v>
      </c>
      <c r="G168" s="74">
        <v>44.18845756</v>
      </c>
      <c r="H168" s="74">
        <v>45.93681522</v>
      </c>
      <c r="I168" s="50"/>
      <c r="J168" s="125"/>
      <c r="K168" s="50"/>
      <c r="L168" s="50"/>
      <c r="M168" s="50"/>
      <c r="N168" s="50"/>
      <c r="O168" s="50"/>
    </row>
    <row r="169" spans="2:15" ht="12.75">
      <c r="B169" t="s">
        <v>160</v>
      </c>
      <c r="C169" s="74">
        <v>86.0640224</v>
      </c>
      <c r="D169" s="74">
        <v>87.27216951999999</v>
      </c>
      <c r="E169" s="74">
        <v>88.49459209000001</v>
      </c>
      <c r="F169" s="74">
        <v>89.73200388000001</v>
      </c>
      <c r="G169" s="74">
        <v>90.98515435</v>
      </c>
      <c r="H169" s="74">
        <v>92.25483044</v>
      </c>
      <c r="I169" s="50"/>
      <c r="J169" s="125"/>
      <c r="K169" s="50"/>
      <c r="L169" s="50"/>
      <c r="M169" s="50"/>
      <c r="N169" s="50"/>
      <c r="O169" s="50"/>
    </row>
    <row r="170" spans="2:15" ht="12.75">
      <c r="B170" t="s">
        <v>161</v>
      </c>
      <c r="C170" s="74">
        <v>66.87380903</v>
      </c>
      <c r="D170" s="74">
        <v>66.60255346</v>
      </c>
      <c r="E170" s="74">
        <v>66.97894735</v>
      </c>
      <c r="F170" s="74">
        <v>67.89889493</v>
      </c>
      <c r="G170" s="74">
        <v>68.93455778</v>
      </c>
      <c r="H170" s="74">
        <v>69.80091082</v>
      </c>
      <c r="I170" s="50"/>
      <c r="J170" s="125"/>
      <c r="K170" s="50"/>
      <c r="L170" s="50"/>
      <c r="M170" s="50"/>
      <c r="N170" s="50"/>
      <c r="O170" s="50"/>
    </row>
    <row r="171" spans="2:15" ht="12.75">
      <c r="B171" t="s">
        <v>162</v>
      </c>
      <c r="C171" s="74">
        <v>13.84240795</v>
      </c>
      <c r="D171" s="74">
        <v>13.947085220000002</v>
      </c>
      <c r="E171" s="74">
        <v>14.02127205</v>
      </c>
      <c r="F171" s="74">
        <v>14.094974910000001</v>
      </c>
      <c r="G171" s="74">
        <v>14.17326312</v>
      </c>
      <c r="H171" s="74">
        <v>14.217849130000001</v>
      </c>
      <c r="I171" s="50"/>
      <c r="J171" s="125"/>
      <c r="K171" s="50"/>
      <c r="L171" s="50"/>
      <c r="M171" s="50"/>
      <c r="N171" s="50"/>
      <c r="O171" s="50"/>
    </row>
    <row r="172" spans="2:15" ht="12.75">
      <c r="B172" t="s">
        <v>163</v>
      </c>
      <c r="C172" s="74">
        <v>7.130734674</v>
      </c>
      <c r="D172" s="74">
        <v>7.28483169</v>
      </c>
      <c r="E172" s="74">
        <v>7.447464102</v>
      </c>
      <c r="F172" s="74">
        <v>7.606576436</v>
      </c>
      <c r="G172" s="74">
        <v>7.78798523</v>
      </c>
      <c r="H172" s="74">
        <v>7.886079412</v>
      </c>
      <c r="I172" s="50"/>
      <c r="J172" s="125"/>
      <c r="K172" s="50"/>
      <c r="L172" s="50"/>
      <c r="M172" s="50"/>
      <c r="N172" s="50"/>
      <c r="O172" s="50"/>
    </row>
    <row r="173" spans="2:15" ht="12.75">
      <c r="B173" t="s">
        <v>164</v>
      </c>
      <c r="C173" s="74">
        <v>17.943530159999998</v>
      </c>
      <c r="D173" s="74">
        <v>18.05708826</v>
      </c>
      <c r="E173" s="74">
        <v>18.21507196</v>
      </c>
      <c r="F173" s="74">
        <v>18.27326527</v>
      </c>
      <c r="G173" s="74">
        <v>18.3371706</v>
      </c>
      <c r="H173" s="74">
        <v>18.42562434</v>
      </c>
      <c r="I173" s="50"/>
      <c r="J173" s="125"/>
      <c r="K173" s="50"/>
      <c r="L173" s="50"/>
      <c r="M173" s="50"/>
      <c r="N173" s="50"/>
      <c r="O173" s="50"/>
    </row>
    <row r="174" spans="2:15" ht="12.75">
      <c r="B174" t="s">
        <v>165</v>
      </c>
      <c r="C174" s="74">
        <v>5758.663961</v>
      </c>
      <c r="D174" s="74">
        <v>5842.84003</v>
      </c>
      <c r="E174" s="74">
        <v>5941.589113</v>
      </c>
      <c r="F174" s="74">
        <v>6075.988602</v>
      </c>
      <c r="G174" s="74">
        <v>6228.495022</v>
      </c>
      <c r="H174" s="74">
        <v>6383.158576000001</v>
      </c>
      <c r="I174" s="50"/>
      <c r="J174" s="125"/>
      <c r="K174" s="50"/>
      <c r="L174" s="50"/>
      <c r="M174" s="50"/>
      <c r="N174" s="50"/>
      <c r="O174" s="50"/>
    </row>
    <row r="175" spans="2:15" ht="12.75">
      <c r="B175" t="s">
        <v>166</v>
      </c>
      <c r="C175" s="74">
        <v>369.05342729999995</v>
      </c>
      <c r="D175" s="74">
        <v>372.30270360000003</v>
      </c>
      <c r="E175" s="74">
        <v>375.4157116</v>
      </c>
      <c r="F175" s="74">
        <v>378.4310147</v>
      </c>
      <c r="G175" s="74">
        <v>381.4788196</v>
      </c>
      <c r="H175" s="74">
        <v>384.58833000000004</v>
      </c>
      <c r="I175" s="50"/>
      <c r="J175" s="125"/>
      <c r="K175" s="50"/>
      <c r="L175" s="50"/>
      <c r="M175" s="50"/>
      <c r="N175" s="50"/>
      <c r="O175" s="50"/>
    </row>
    <row r="176" spans="2:15" ht="12.75">
      <c r="B176" t="s">
        <v>167</v>
      </c>
      <c r="C176" s="74">
        <v>1.8892900709999998</v>
      </c>
      <c r="D176" s="74">
        <v>1.907734346</v>
      </c>
      <c r="E176" s="74">
        <v>1.926286515</v>
      </c>
      <c r="F176" s="74">
        <v>1.944895598</v>
      </c>
      <c r="G176" s="74">
        <v>1.9639479</v>
      </c>
      <c r="H176" s="74">
        <v>1.9831870790000001</v>
      </c>
      <c r="I176" s="50"/>
      <c r="J176" s="125"/>
      <c r="K176" s="50"/>
      <c r="L176" s="50"/>
      <c r="M176" s="50"/>
      <c r="N176" s="50"/>
      <c r="O176" s="50"/>
    </row>
    <row r="177" spans="2:15" ht="12.75">
      <c r="B177" t="s">
        <v>168</v>
      </c>
      <c r="C177" s="74">
        <v>7.35509818</v>
      </c>
      <c r="D177" s="74">
        <v>7.431166314</v>
      </c>
      <c r="E177" s="74">
        <v>7.513850598</v>
      </c>
      <c r="F177" s="74">
        <v>7.595441835</v>
      </c>
      <c r="G177" s="74">
        <v>7.692910717</v>
      </c>
      <c r="H177" s="74">
        <v>7.736303151</v>
      </c>
      <c r="I177" s="50"/>
      <c r="J177" s="126"/>
      <c r="K177" s="50"/>
      <c r="L177" s="50"/>
      <c r="M177" s="50"/>
      <c r="N177" s="50"/>
      <c r="O177" s="50"/>
    </row>
    <row r="178" spans="2:15" ht="12.75">
      <c r="B178" t="s">
        <v>1113</v>
      </c>
      <c r="C178" s="74">
        <v>0</v>
      </c>
      <c r="D178" s="74">
        <v>0</v>
      </c>
      <c r="E178" s="74">
        <v>0</v>
      </c>
      <c r="F178" s="74">
        <v>0</v>
      </c>
      <c r="G178" s="74">
        <v>0</v>
      </c>
      <c r="H178" s="74">
        <v>0</v>
      </c>
      <c r="I178" s="50"/>
      <c r="J178" s="126"/>
      <c r="K178" s="50"/>
      <c r="L178" s="50"/>
      <c r="M178" s="50"/>
      <c r="N178" s="50"/>
      <c r="O178" s="50"/>
    </row>
    <row r="179" spans="2:15" ht="12.75">
      <c r="B179" t="s">
        <v>169</v>
      </c>
      <c r="C179" s="74">
        <v>257.4223813</v>
      </c>
      <c r="D179" s="74">
        <v>258.642119</v>
      </c>
      <c r="E179" s="74">
        <v>259.7770754</v>
      </c>
      <c r="F179" s="74">
        <v>260.9103626</v>
      </c>
      <c r="G179" s="74">
        <v>262.05592509999997</v>
      </c>
      <c r="H179" s="74">
        <v>263.108267</v>
      </c>
      <c r="I179" s="50"/>
      <c r="J179" s="125"/>
      <c r="K179" s="50"/>
      <c r="L179" s="50"/>
      <c r="M179" s="50"/>
      <c r="N179" s="50"/>
      <c r="O179" s="50"/>
    </row>
    <row r="180" spans="2:15" ht="12.75">
      <c r="B180" t="s">
        <v>170</v>
      </c>
      <c r="C180" s="74">
        <v>2802.29942</v>
      </c>
      <c r="D180" s="74">
        <v>2885.155993</v>
      </c>
      <c r="E180" s="74">
        <v>2954.475818</v>
      </c>
      <c r="F180" s="74">
        <v>3008.558268</v>
      </c>
      <c r="G180" s="74">
        <v>3033.924866</v>
      </c>
      <c r="H180" s="74">
        <v>3077.715649</v>
      </c>
      <c r="I180" s="50"/>
      <c r="J180" s="125"/>
      <c r="K180" s="50"/>
      <c r="L180" s="50"/>
      <c r="M180" s="50"/>
      <c r="N180" s="50"/>
      <c r="O180" s="50"/>
    </row>
    <row r="181" spans="2:15" ht="12.75">
      <c r="B181" t="s">
        <v>171</v>
      </c>
      <c r="C181" s="74">
        <v>23.27035987</v>
      </c>
      <c r="D181" s="74">
        <v>23.93333003</v>
      </c>
      <c r="E181" s="74">
        <v>24.71711607</v>
      </c>
      <c r="F181" s="74">
        <v>25.63974198</v>
      </c>
      <c r="G181" s="74">
        <v>26.55137033</v>
      </c>
      <c r="H181" s="74">
        <v>27.44519042</v>
      </c>
      <c r="I181" s="50"/>
      <c r="J181" s="125"/>
      <c r="K181" s="50"/>
      <c r="L181" s="50"/>
      <c r="M181" s="50"/>
      <c r="N181" s="50"/>
      <c r="O181" s="50"/>
    </row>
    <row r="182" spans="2:15" ht="12.75">
      <c r="B182" t="s">
        <v>172</v>
      </c>
      <c r="C182" s="74">
        <v>57.45910166</v>
      </c>
      <c r="D182" s="74">
        <v>58.957030720000006</v>
      </c>
      <c r="E182" s="74">
        <v>60.49376438</v>
      </c>
      <c r="F182" s="74">
        <v>62.07117182</v>
      </c>
      <c r="G182" s="74">
        <v>63.69111685</v>
      </c>
      <c r="H182" s="74">
        <v>65.35573375</v>
      </c>
      <c r="I182" s="50"/>
      <c r="J182" s="125"/>
      <c r="K182" s="50"/>
      <c r="L182" s="50"/>
      <c r="M182" s="50"/>
      <c r="N182" s="50"/>
      <c r="O182" s="50"/>
    </row>
    <row r="183" spans="2:15" ht="12.75">
      <c r="B183" t="s">
        <v>173</v>
      </c>
      <c r="C183" s="74">
        <v>81.19500592</v>
      </c>
      <c r="D183" s="74">
        <v>82.96276467999999</v>
      </c>
      <c r="E183" s="74">
        <v>84.7345327</v>
      </c>
      <c r="F183" s="74">
        <v>86.51112454999999</v>
      </c>
      <c r="G183" s="74">
        <v>88.29226605999999</v>
      </c>
      <c r="H183" s="74">
        <v>90.07899975000001</v>
      </c>
      <c r="I183" s="50"/>
      <c r="J183" s="125"/>
      <c r="K183" s="50"/>
      <c r="L183" s="50"/>
      <c r="M183" s="50"/>
      <c r="N183" s="50"/>
      <c r="O183" s="50"/>
    </row>
    <row r="184" spans="2:15" ht="12.75">
      <c r="B184" t="s">
        <v>174</v>
      </c>
      <c r="C184" s="74">
        <v>91.27221915</v>
      </c>
      <c r="D184" s="74">
        <v>90.65418406</v>
      </c>
      <c r="E184" s="74">
        <v>95.93841108999999</v>
      </c>
      <c r="F184" s="74">
        <v>97.27959577</v>
      </c>
      <c r="G184" s="74">
        <v>98.29880723999999</v>
      </c>
      <c r="H184" s="74">
        <v>99.1742533</v>
      </c>
      <c r="I184" s="50"/>
      <c r="J184" s="125"/>
      <c r="K184" s="50"/>
      <c r="L184" s="50"/>
      <c r="M184" s="50"/>
      <c r="N184" s="50"/>
      <c r="O184" s="50"/>
    </row>
    <row r="185" spans="2:15" ht="12.75">
      <c r="B185" t="s">
        <v>175</v>
      </c>
      <c r="C185" s="74">
        <v>272.0082209</v>
      </c>
      <c r="D185" s="74">
        <v>275.89452630000005</v>
      </c>
      <c r="E185" s="74">
        <v>280.7844578</v>
      </c>
      <c r="F185" s="74">
        <v>286.115112</v>
      </c>
      <c r="G185" s="74">
        <v>291.0610126</v>
      </c>
      <c r="H185" s="74">
        <v>296.46363290000005</v>
      </c>
      <c r="I185" s="50"/>
      <c r="J185" s="125"/>
      <c r="K185" s="50"/>
      <c r="L185" s="50"/>
      <c r="M185" s="50"/>
      <c r="N185" s="50"/>
      <c r="O185" s="50"/>
    </row>
    <row r="186" spans="2:15" ht="12.75">
      <c r="B186" t="s">
        <v>176</v>
      </c>
      <c r="C186" s="74">
        <v>197.4420568</v>
      </c>
      <c r="D186" s="74">
        <v>201.969215</v>
      </c>
      <c r="E186" s="74">
        <v>207.1509186</v>
      </c>
      <c r="F186" s="74">
        <v>212.1074492</v>
      </c>
      <c r="G186" s="74">
        <v>218.5420392</v>
      </c>
      <c r="H186" s="74">
        <v>223.7898999</v>
      </c>
      <c r="I186" s="50"/>
      <c r="J186" s="125"/>
      <c r="K186" s="50"/>
      <c r="L186" s="50"/>
      <c r="M186" s="50"/>
      <c r="N186" s="50"/>
      <c r="O186" s="50"/>
    </row>
    <row r="187" spans="2:15" ht="12.75">
      <c r="B187" t="s">
        <v>177</v>
      </c>
      <c r="C187" s="74">
        <v>60.71869384</v>
      </c>
      <c r="D187" s="74">
        <v>60.33374962</v>
      </c>
      <c r="E187" s="74">
        <v>58.91983372</v>
      </c>
      <c r="F187" s="74">
        <v>59.555416859999994</v>
      </c>
      <c r="G187" s="74">
        <v>60.106185960000005</v>
      </c>
      <c r="H187" s="74">
        <v>60.61734834</v>
      </c>
      <c r="I187" s="50"/>
      <c r="J187" s="125"/>
      <c r="K187" s="50"/>
      <c r="L187" s="50"/>
      <c r="M187" s="50"/>
      <c r="N187" s="50"/>
      <c r="O187" s="50"/>
    </row>
    <row r="188" spans="2:15" ht="12.75">
      <c r="B188" t="s">
        <v>178</v>
      </c>
      <c r="C188" s="74">
        <v>128.1743854</v>
      </c>
      <c r="D188" s="74">
        <v>133.761163</v>
      </c>
      <c r="E188" s="74">
        <v>139.00476980000002</v>
      </c>
      <c r="F188" s="74">
        <v>139.0950494</v>
      </c>
      <c r="G188" s="74">
        <v>145.7474315</v>
      </c>
      <c r="H188" s="74">
        <v>152.4173973</v>
      </c>
      <c r="I188" s="50"/>
      <c r="J188" s="125"/>
      <c r="K188" s="50"/>
      <c r="L188" s="50"/>
      <c r="M188" s="50"/>
      <c r="N188" s="50"/>
      <c r="O188" s="50"/>
    </row>
    <row r="189" spans="2:15" ht="12.75">
      <c r="B189" t="s">
        <v>179</v>
      </c>
      <c r="C189" s="74">
        <v>393.8933293</v>
      </c>
      <c r="D189" s="74">
        <v>406.5127744</v>
      </c>
      <c r="E189" s="74">
        <v>419.5076919</v>
      </c>
      <c r="F189" s="74">
        <v>431.81453000000005</v>
      </c>
      <c r="G189" s="74">
        <v>444.14409250000006</v>
      </c>
      <c r="H189" s="74">
        <v>456.4975154</v>
      </c>
      <c r="I189" s="50"/>
      <c r="J189" s="125"/>
      <c r="K189" s="50"/>
      <c r="L189" s="50"/>
      <c r="M189" s="50"/>
      <c r="N189" s="50"/>
      <c r="O189" s="50"/>
    </row>
    <row r="190" spans="2:15" ht="12.75">
      <c r="B190" t="s">
        <v>180</v>
      </c>
      <c r="C190" s="74">
        <v>126.00574739999999</v>
      </c>
      <c r="D190" s="74">
        <v>129.7082816</v>
      </c>
      <c r="E190" s="74">
        <v>131.9322842</v>
      </c>
      <c r="F190" s="74">
        <v>134.2292786</v>
      </c>
      <c r="G190" s="74">
        <v>136.61196429999998</v>
      </c>
      <c r="H190" s="74">
        <v>139.076226</v>
      </c>
      <c r="I190" s="50"/>
      <c r="J190" s="125"/>
      <c r="K190" s="50"/>
      <c r="L190" s="50"/>
      <c r="M190" s="50"/>
      <c r="N190" s="50"/>
      <c r="O190" s="50"/>
    </row>
    <row r="191" spans="2:15" ht="12.75">
      <c r="B191" t="s">
        <v>181</v>
      </c>
      <c r="C191" s="74">
        <v>467.42550589999996</v>
      </c>
      <c r="D191" s="74">
        <v>462.4414277</v>
      </c>
      <c r="E191" s="74">
        <v>465.9396824</v>
      </c>
      <c r="F191" s="74">
        <v>470.3198921</v>
      </c>
      <c r="G191" s="74">
        <v>474.781764</v>
      </c>
      <c r="H191" s="74">
        <v>479.1343263</v>
      </c>
      <c r="I191" s="50"/>
      <c r="J191" s="125"/>
      <c r="K191" s="50"/>
      <c r="L191" s="50"/>
      <c r="M191" s="50"/>
      <c r="N191" s="50"/>
      <c r="O191" s="50"/>
    </row>
    <row r="192" spans="2:15" ht="12.75">
      <c r="B192" t="s">
        <v>182</v>
      </c>
      <c r="C192" s="74">
        <v>39.678321839999995</v>
      </c>
      <c r="D192" s="74">
        <v>39.67307062</v>
      </c>
      <c r="E192" s="74">
        <v>39.66775293</v>
      </c>
      <c r="F192" s="74">
        <v>39.662401100000004</v>
      </c>
      <c r="G192" s="74">
        <v>39.65701195</v>
      </c>
      <c r="H192" s="74">
        <v>39.6515867</v>
      </c>
      <c r="I192" s="50"/>
      <c r="J192" s="125"/>
      <c r="K192" s="50"/>
      <c r="L192" s="50"/>
      <c r="M192" s="50"/>
      <c r="N192" s="50"/>
      <c r="O192" s="50"/>
    </row>
    <row r="193" spans="2:15" ht="12.75">
      <c r="B193" t="s">
        <v>183</v>
      </c>
      <c r="C193" s="74">
        <v>37.31975859</v>
      </c>
      <c r="D193" s="74">
        <v>38.6068189</v>
      </c>
      <c r="E193" s="74">
        <v>39.91564892</v>
      </c>
      <c r="F193" s="74">
        <v>41.24733715</v>
      </c>
      <c r="G193" s="74">
        <v>42.6030265</v>
      </c>
      <c r="H193" s="74">
        <v>43.98391701</v>
      </c>
      <c r="I193" s="50"/>
      <c r="J193" s="125"/>
      <c r="K193" s="50"/>
      <c r="L193" s="50"/>
      <c r="M193" s="50"/>
      <c r="N193" s="50"/>
      <c r="O193" s="50"/>
    </row>
    <row r="194" spans="2:15" ht="12.75">
      <c r="B194" t="s">
        <v>184</v>
      </c>
      <c r="C194" s="74">
        <v>1144.683812</v>
      </c>
      <c r="D194" s="74">
        <v>1181.008623</v>
      </c>
      <c r="E194" s="74">
        <v>1231.0216599999999</v>
      </c>
      <c r="F194" s="74">
        <v>1290.907487</v>
      </c>
      <c r="G194" s="74">
        <v>1359.142225</v>
      </c>
      <c r="H194" s="74">
        <v>1437.541923</v>
      </c>
      <c r="I194" s="50"/>
      <c r="J194" s="125"/>
      <c r="K194" s="50"/>
      <c r="L194" s="50"/>
      <c r="M194" s="50"/>
      <c r="N194" s="50"/>
      <c r="O194" s="50"/>
    </row>
    <row r="195" spans="2:15" ht="12.75">
      <c r="B195" t="s">
        <v>185</v>
      </c>
      <c r="C195" s="74">
        <v>77.07362126</v>
      </c>
      <c r="D195" s="74">
        <v>79.93664018</v>
      </c>
      <c r="E195" s="74">
        <v>84.34178954</v>
      </c>
      <c r="F195" s="74">
        <v>86.75942395</v>
      </c>
      <c r="G195" s="74">
        <v>90.00622720999999</v>
      </c>
      <c r="H195" s="74">
        <v>93.40057368000001</v>
      </c>
      <c r="I195" s="50"/>
      <c r="J195" s="125"/>
      <c r="K195" s="50"/>
      <c r="L195" s="50"/>
      <c r="M195" s="50"/>
      <c r="N195" s="50"/>
      <c r="O195" s="50"/>
    </row>
    <row r="196" spans="2:15" ht="12.75">
      <c r="B196" t="s">
        <v>186</v>
      </c>
      <c r="C196" s="74">
        <v>65.69823011</v>
      </c>
      <c r="D196" s="74">
        <v>65.61827638</v>
      </c>
      <c r="E196" s="74">
        <v>65.95735133000001</v>
      </c>
      <c r="F196" s="74">
        <v>66.78615833</v>
      </c>
      <c r="G196" s="74">
        <v>67.6274354</v>
      </c>
      <c r="H196" s="74">
        <v>68.42613112000001</v>
      </c>
      <c r="I196" s="50"/>
      <c r="J196" s="125"/>
      <c r="K196" s="50"/>
      <c r="L196" s="50"/>
      <c r="M196" s="50"/>
      <c r="N196" s="50"/>
      <c r="O196" s="50"/>
    </row>
    <row r="197" spans="2:15" ht="12.75">
      <c r="B197" t="s">
        <v>187</v>
      </c>
      <c r="C197" s="74">
        <v>246.2935028</v>
      </c>
      <c r="D197" s="74">
        <v>257.21833499999997</v>
      </c>
      <c r="E197" s="74">
        <v>267.84299699999997</v>
      </c>
      <c r="F197" s="74">
        <v>282.32174810000004</v>
      </c>
      <c r="G197" s="74">
        <v>292.8385141</v>
      </c>
      <c r="H197" s="74">
        <v>305.3248058</v>
      </c>
      <c r="I197" s="50"/>
      <c r="J197" s="125"/>
      <c r="K197" s="50"/>
      <c r="L197" s="50"/>
      <c r="M197" s="50"/>
      <c r="N197" s="50"/>
      <c r="O197" s="50"/>
    </row>
    <row r="198" spans="2:15" ht="12.75">
      <c r="B198" t="s">
        <v>188</v>
      </c>
      <c r="C198" s="74">
        <v>67.20224044999999</v>
      </c>
      <c r="D198" s="74">
        <v>68.13911793999999</v>
      </c>
      <c r="E198" s="74">
        <v>69.54134838</v>
      </c>
      <c r="F198" s="74">
        <v>71.21630301</v>
      </c>
      <c r="G198" s="74">
        <v>73.06311903</v>
      </c>
      <c r="H198" s="74">
        <v>74.40642542</v>
      </c>
      <c r="I198" s="50"/>
      <c r="J198" s="125"/>
      <c r="K198" s="50"/>
      <c r="L198" s="50"/>
      <c r="M198" s="50"/>
      <c r="N198" s="50"/>
      <c r="O198" s="50"/>
    </row>
    <row r="199" spans="2:15" ht="12.75">
      <c r="B199" t="s">
        <v>189</v>
      </c>
      <c r="C199" s="74">
        <v>25.562488700000003</v>
      </c>
      <c r="D199" s="74">
        <v>26.36805303</v>
      </c>
      <c r="E199" s="74">
        <v>27.185506720000003</v>
      </c>
      <c r="F199" s="74">
        <v>28.015444220000003</v>
      </c>
      <c r="G199" s="74">
        <v>28.858489730000002</v>
      </c>
      <c r="H199" s="74">
        <v>29.715298660000002</v>
      </c>
      <c r="I199" s="50"/>
      <c r="J199" s="125"/>
      <c r="K199" s="50"/>
      <c r="L199" s="50"/>
      <c r="M199" s="50"/>
      <c r="N199" s="50"/>
      <c r="O199" s="50"/>
    </row>
    <row r="200" spans="2:15" ht="12.75">
      <c r="B200" t="s">
        <v>190</v>
      </c>
      <c r="C200" s="74">
        <v>27.78600334</v>
      </c>
      <c r="D200" s="74">
        <v>28.59220892</v>
      </c>
      <c r="E200" s="74">
        <v>29.423535230000002</v>
      </c>
      <c r="F200" s="74">
        <v>30.280342110000003</v>
      </c>
      <c r="G200" s="74">
        <v>31.16450095</v>
      </c>
      <c r="H200" s="74">
        <v>32.076579</v>
      </c>
      <c r="I200" s="50"/>
      <c r="J200" s="125"/>
      <c r="K200" s="50"/>
      <c r="L200" s="50"/>
      <c r="M200" s="50"/>
      <c r="N200" s="50"/>
      <c r="O200" s="50"/>
    </row>
    <row r="201" spans="3:14" ht="12.75">
      <c r="C201" s="50"/>
      <c r="D201" s="50"/>
      <c r="E201" s="50"/>
      <c r="F201" s="50"/>
      <c r="G201" s="50"/>
      <c r="H201" s="50"/>
      <c r="I201" s="50"/>
      <c r="J201" s="74"/>
      <c r="K201" s="74"/>
      <c r="L201" s="74"/>
      <c r="M201" s="74"/>
      <c r="N201" s="74"/>
    </row>
    <row r="202" spans="2:14" ht="12.75">
      <c r="B202" s="125"/>
      <c r="C202" s="50"/>
      <c r="D202" s="50"/>
      <c r="E202" s="50"/>
      <c r="F202" s="50"/>
      <c r="G202" s="50"/>
      <c r="H202" s="50"/>
      <c r="I202" s="50"/>
      <c r="J202" s="74"/>
      <c r="K202" s="74"/>
      <c r="L202" s="74"/>
      <c r="M202" s="74"/>
      <c r="N202" s="74"/>
    </row>
    <row r="203" spans="4:9" ht="12.75">
      <c r="D203" s="50"/>
      <c r="E203" s="50"/>
      <c r="F203" s="50"/>
      <c r="G203" s="50"/>
      <c r="H203" s="50"/>
      <c r="I203" s="74"/>
    </row>
    <row r="204" spans="3:8" ht="12.75">
      <c r="C204" s="74"/>
      <c r="D204" s="74"/>
      <c r="E204" s="74"/>
      <c r="F204" s="74"/>
      <c r="G204" s="74"/>
      <c r="H204" s="74"/>
    </row>
  </sheetData>
  <sheetProtection/>
  <mergeCells count="3">
    <mergeCell ref="B1:H1"/>
    <mergeCell ref="C5:H5"/>
    <mergeCell ref="B3:H3"/>
  </mergeCells>
  <printOptions horizontalCentered="1"/>
  <pageMargins left="0.75" right="0.75" top="1" bottom="1" header="0.5" footer="0.5"/>
  <pageSetup fitToHeight="8" fitToWidth="1"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Sheet12">
    <tabColor indexed="13"/>
    <pageSetUpPr fitToPage="1"/>
  </sheetPr>
  <dimension ref="B1:R204"/>
  <sheetViews>
    <sheetView showGridLines="0" zoomScalePageLayoutView="0" workbookViewId="0" topLeftCell="A1">
      <selection activeCell="B3" sqref="B3:H3"/>
    </sheetView>
  </sheetViews>
  <sheetFormatPr defaultColWidth="9.140625" defaultRowHeight="12.75"/>
  <cols>
    <col min="1" max="1" width="1.57421875" style="0" customWidth="1"/>
    <col min="2" max="2" width="16.7109375" style="0" bestFit="1" customWidth="1"/>
  </cols>
  <sheetData>
    <row r="1" spans="2:8" ht="25.5" customHeight="1">
      <c r="B1" s="205" t="s">
        <v>457</v>
      </c>
      <c r="C1" s="205"/>
      <c r="D1" s="205"/>
      <c r="E1" s="205"/>
      <c r="F1" s="205"/>
      <c r="G1" s="205"/>
      <c r="H1" s="205"/>
    </row>
    <row r="2" ht="12.75" customHeight="1"/>
    <row r="3" spans="2:8" ht="79.5" customHeight="1">
      <c r="B3" s="223" t="s">
        <v>598</v>
      </c>
      <c r="C3" s="223"/>
      <c r="D3" s="223"/>
      <c r="E3" s="223"/>
      <c r="F3" s="223"/>
      <c r="G3" s="223"/>
      <c r="H3" s="223"/>
    </row>
    <row r="4" spans="3:13" ht="12.75" customHeight="1">
      <c r="C4" s="74"/>
      <c r="D4" s="74"/>
      <c r="E4" s="74"/>
      <c r="F4" s="74"/>
      <c r="G4" s="74"/>
      <c r="H4" s="74"/>
      <c r="I4" s="74"/>
      <c r="J4" s="74"/>
      <c r="K4" s="74"/>
      <c r="L4" s="74"/>
      <c r="M4" s="74"/>
    </row>
    <row r="5" spans="3:13" ht="12.75" customHeight="1">
      <c r="C5" s="222" t="s">
        <v>458</v>
      </c>
      <c r="D5" s="222"/>
      <c r="E5" s="222"/>
      <c r="F5" s="222"/>
      <c r="G5" s="222"/>
      <c r="H5" s="222"/>
      <c r="I5" s="74"/>
      <c r="J5" s="74"/>
      <c r="K5" s="74"/>
      <c r="L5" s="74"/>
      <c r="M5" s="74"/>
    </row>
    <row r="6" spans="2:12" ht="12.75" customHeight="1">
      <c r="B6" s="122" t="s">
        <v>451</v>
      </c>
      <c r="C6" s="123">
        <v>2009</v>
      </c>
      <c r="D6" s="123">
        <v>2010</v>
      </c>
      <c r="E6" s="123">
        <v>2011</v>
      </c>
      <c r="F6" s="123">
        <v>2012</v>
      </c>
      <c r="G6" s="123">
        <v>2013</v>
      </c>
      <c r="H6" s="123">
        <v>2014</v>
      </c>
      <c r="I6" s="123"/>
      <c r="J6" s="123"/>
      <c r="K6" s="123"/>
      <c r="L6" s="123"/>
    </row>
    <row r="7" spans="2:9" ht="12.75" customHeight="1">
      <c r="B7" s="122"/>
      <c r="D7" s="124"/>
      <c r="E7" s="124"/>
      <c r="F7" s="124"/>
      <c r="G7" s="124"/>
      <c r="H7" s="124"/>
      <c r="I7" s="83"/>
    </row>
    <row r="8" spans="2:9" ht="12.75" customHeight="1">
      <c r="B8" s="125" t="s">
        <v>258</v>
      </c>
      <c r="C8" s="50">
        <v>0</v>
      </c>
      <c r="D8" s="50">
        <v>0</v>
      </c>
      <c r="E8" s="50">
        <v>0</v>
      </c>
      <c r="F8" s="50">
        <v>0</v>
      </c>
      <c r="G8" s="50">
        <v>0</v>
      </c>
      <c r="H8" s="50">
        <v>0</v>
      </c>
      <c r="I8" s="129"/>
    </row>
    <row r="9" spans="2:9" ht="12.75" customHeight="1">
      <c r="B9" s="125" t="s">
        <v>259</v>
      </c>
      <c r="C9" s="50">
        <v>0</v>
      </c>
      <c r="D9" s="50">
        <v>0</v>
      </c>
      <c r="E9" s="50">
        <v>0</v>
      </c>
      <c r="F9" s="50">
        <v>0</v>
      </c>
      <c r="G9" s="50">
        <v>0</v>
      </c>
      <c r="H9" s="50">
        <v>0</v>
      </c>
      <c r="I9" s="129"/>
    </row>
    <row r="10" spans="2:9" ht="12.75" customHeight="1">
      <c r="B10" s="125" t="s">
        <v>260</v>
      </c>
      <c r="C10" s="50">
        <v>0</v>
      </c>
      <c r="D10" s="50">
        <v>45</v>
      </c>
      <c r="E10" s="50">
        <v>45</v>
      </c>
      <c r="F10" s="50">
        <v>45</v>
      </c>
      <c r="G10" s="50">
        <v>45</v>
      </c>
      <c r="H10" s="50">
        <v>45</v>
      </c>
      <c r="I10" s="129"/>
    </row>
    <row r="11" spans="2:9" ht="12.75" customHeight="1">
      <c r="B11" s="125" t="s">
        <v>261</v>
      </c>
      <c r="C11" s="50">
        <v>0</v>
      </c>
      <c r="D11" s="50">
        <v>0</v>
      </c>
      <c r="E11" s="50">
        <v>0</v>
      </c>
      <c r="F11" s="50">
        <v>0</v>
      </c>
      <c r="G11" s="50">
        <v>0</v>
      </c>
      <c r="H11" s="50">
        <v>0</v>
      </c>
      <c r="I11" s="129"/>
    </row>
    <row r="12" spans="2:9" ht="12.75" customHeight="1">
      <c r="B12" s="125" t="s">
        <v>262</v>
      </c>
      <c r="C12" s="50">
        <v>0</v>
      </c>
      <c r="D12" s="50">
        <v>0</v>
      </c>
      <c r="E12" s="50">
        <v>0</v>
      </c>
      <c r="F12" s="50">
        <v>0</v>
      </c>
      <c r="G12" s="50">
        <v>0</v>
      </c>
      <c r="H12" s="50">
        <v>0</v>
      </c>
      <c r="I12" s="129"/>
    </row>
    <row r="13" spans="2:9" ht="12.75" customHeight="1">
      <c r="B13" s="125" t="s">
        <v>263</v>
      </c>
      <c r="C13" s="50">
        <v>396</v>
      </c>
      <c r="D13" s="50">
        <v>396</v>
      </c>
      <c r="E13" s="50">
        <v>396</v>
      </c>
      <c r="F13" s="50">
        <v>396</v>
      </c>
      <c r="G13" s="50">
        <v>396</v>
      </c>
      <c r="H13" s="50">
        <v>396</v>
      </c>
      <c r="I13" s="129"/>
    </row>
    <row r="14" spans="2:9" ht="12.75" customHeight="1">
      <c r="B14" s="125" t="s">
        <v>264</v>
      </c>
      <c r="C14" s="50">
        <v>0</v>
      </c>
      <c r="D14" s="50">
        <v>0</v>
      </c>
      <c r="E14" s="50">
        <v>0</v>
      </c>
      <c r="F14" s="50">
        <v>0</v>
      </c>
      <c r="G14" s="50">
        <v>0</v>
      </c>
      <c r="H14" s="50">
        <v>0</v>
      </c>
      <c r="I14" s="129"/>
    </row>
    <row r="15" spans="2:18" ht="12.75">
      <c r="B15" s="125" t="s">
        <v>265</v>
      </c>
      <c r="C15" s="50">
        <v>0</v>
      </c>
      <c r="D15" s="50">
        <v>0</v>
      </c>
      <c r="E15" s="50">
        <v>0</v>
      </c>
      <c r="F15" s="50">
        <v>0</v>
      </c>
      <c r="G15" s="50">
        <v>0</v>
      </c>
      <c r="H15" s="50">
        <v>0</v>
      </c>
      <c r="I15" s="129"/>
      <c r="J15" s="14"/>
      <c r="K15" s="14"/>
      <c r="L15" s="14"/>
      <c r="M15" s="14"/>
      <c r="N15" s="14"/>
      <c r="O15" s="14"/>
      <c r="P15" s="14"/>
      <c r="Q15" s="14"/>
      <c r="R15" s="14"/>
    </row>
    <row r="16" spans="2:18" ht="12.75">
      <c r="B16" s="125" t="s">
        <v>266</v>
      </c>
      <c r="C16" s="50">
        <v>1642</v>
      </c>
      <c r="D16" s="50">
        <v>1642</v>
      </c>
      <c r="E16" s="50">
        <v>1642</v>
      </c>
      <c r="F16" s="50">
        <v>1642</v>
      </c>
      <c r="G16" s="50">
        <v>1642</v>
      </c>
      <c r="H16" s="50">
        <v>1642</v>
      </c>
      <c r="I16" s="129"/>
      <c r="J16" s="14"/>
      <c r="K16" s="14"/>
      <c r="L16" s="14"/>
      <c r="M16" s="14"/>
      <c r="N16" s="14"/>
      <c r="O16" s="14"/>
      <c r="P16" s="14"/>
      <c r="Q16" s="14"/>
      <c r="R16" s="14"/>
    </row>
    <row r="17" spans="2:18" ht="12.75">
      <c r="B17" s="125" t="s">
        <v>267</v>
      </c>
      <c r="C17" s="50">
        <v>0</v>
      </c>
      <c r="D17" s="50">
        <v>0</v>
      </c>
      <c r="E17" s="50">
        <v>0</v>
      </c>
      <c r="F17" s="50">
        <v>0</v>
      </c>
      <c r="G17" s="50">
        <v>0</v>
      </c>
      <c r="H17" s="50">
        <v>0</v>
      </c>
      <c r="I17" s="129"/>
      <c r="J17" s="14"/>
      <c r="K17" s="14"/>
      <c r="L17" s="14"/>
      <c r="M17" s="14"/>
      <c r="N17" s="14"/>
      <c r="O17" s="14"/>
      <c r="P17" s="14"/>
      <c r="Q17" s="14"/>
      <c r="R17" s="14"/>
    </row>
    <row r="18" spans="2:18" ht="12.75">
      <c r="B18" s="125" t="s">
        <v>268</v>
      </c>
      <c r="C18" s="50">
        <v>0</v>
      </c>
      <c r="D18" s="50">
        <v>0</v>
      </c>
      <c r="E18" s="50">
        <v>0</v>
      </c>
      <c r="F18" s="50">
        <v>0</v>
      </c>
      <c r="G18" s="50">
        <v>0</v>
      </c>
      <c r="H18" s="50">
        <v>0</v>
      </c>
      <c r="I18" s="129"/>
      <c r="J18" s="14"/>
      <c r="K18" s="14"/>
      <c r="L18" s="14"/>
      <c r="M18" s="14"/>
      <c r="N18" s="14"/>
      <c r="O18" s="14"/>
      <c r="P18" s="14"/>
      <c r="Q18" s="14"/>
      <c r="R18" s="14"/>
    </row>
    <row r="19" spans="2:18" ht="12.75">
      <c r="B19" s="125" t="s">
        <v>269</v>
      </c>
      <c r="C19" s="50">
        <v>0</v>
      </c>
      <c r="D19" s="50">
        <v>0</v>
      </c>
      <c r="E19" s="50">
        <v>0</v>
      </c>
      <c r="F19" s="50">
        <v>0</v>
      </c>
      <c r="G19" s="50">
        <v>0</v>
      </c>
      <c r="H19" s="50">
        <v>0</v>
      </c>
      <c r="I19" s="129"/>
      <c r="J19" s="14"/>
      <c r="K19" s="14"/>
      <c r="L19" s="14"/>
      <c r="M19" s="14"/>
      <c r="N19" s="14"/>
      <c r="O19" s="14"/>
      <c r="P19" s="14"/>
      <c r="Q19" s="14"/>
      <c r="R19" s="14"/>
    </row>
    <row r="20" spans="2:18" ht="12.75">
      <c r="B20" s="125" t="s">
        <v>270</v>
      </c>
      <c r="C20" s="50">
        <v>3876.6</v>
      </c>
      <c r="D20" s="50">
        <v>4811.6</v>
      </c>
      <c r="E20" s="50">
        <v>4811.6</v>
      </c>
      <c r="F20" s="50">
        <v>4811.6</v>
      </c>
      <c r="G20" s="50">
        <v>4811.6</v>
      </c>
      <c r="H20" s="50">
        <v>4811.6</v>
      </c>
      <c r="I20" s="129"/>
      <c r="J20" s="14"/>
      <c r="K20" s="14"/>
      <c r="L20" s="14"/>
      <c r="M20" s="14"/>
      <c r="N20" s="14"/>
      <c r="O20" s="14"/>
      <c r="P20" s="14"/>
      <c r="Q20" s="14"/>
      <c r="R20" s="14"/>
    </row>
    <row r="21" spans="2:18" ht="12.75">
      <c r="B21" s="125" t="s">
        <v>271</v>
      </c>
      <c r="C21" s="50">
        <v>0</v>
      </c>
      <c r="D21" s="50">
        <v>0</v>
      </c>
      <c r="E21" s="50">
        <v>0</v>
      </c>
      <c r="F21" s="50">
        <v>0</v>
      </c>
      <c r="G21" s="50">
        <v>0</v>
      </c>
      <c r="H21" s="50">
        <v>0</v>
      </c>
      <c r="I21" s="129"/>
      <c r="J21" s="14"/>
      <c r="K21" s="14"/>
      <c r="L21" s="14"/>
      <c r="M21" s="14"/>
      <c r="N21" s="14"/>
      <c r="O21" s="14"/>
      <c r="P21" s="14"/>
      <c r="Q21" s="14"/>
      <c r="R21" s="14"/>
    </row>
    <row r="22" spans="2:18" ht="12.75">
      <c r="B22" s="125" t="s">
        <v>272</v>
      </c>
      <c r="C22" s="50">
        <v>36.888</v>
      </c>
      <c r="D22" s="50">
        <v>36.888</v>
      </c>
      <c r="E22" s="50">
        <v>56.463</v>
      </c>
      <c r="F22" s="50">
        <v>56.463</v>
      </c>
      <c r="G22" s="50">
        <v>56.463</v>
      </c>
      <c r="H22" s="50">
        <v>56.463</v>
      </c>
      <c r="I22" s="129"/>
      <c r="J22" s="14"/>
      <c r="K22" s="14"/>
      <c r="L22" s="14"/>
      <c r="M22" s="14"/>
      <c r="N22" s="14"/>
      <c r="O22" s="14"/>
      <c r="P22" s="14"/>
      <c r="Q22" s="14"/>
      <c r="R22" s="14"/>
    </row>
    <row r="23" spans="2:18" ht="12.75">
      <c r="B23" s="125" t="s">
        <v>273</v>
      </c>
      <c r="C23" s="50">
        <v>843</v>
      </c>
      <c r="D23" s="50">
        <v>843</v>
      </c>
      <c r="E23" s="50">
        <v>843</v>
      </c>
      <c r="F23" s="50">
        <v>843</v>
      </c>
      <c r="G23" s="50">
        <v>843</v>
      </c>
      <c r="H23" s="50">
        <v>843</v>
      </c>
      <c r="I23" s="129"/>
      <c r="J23" s="14"/>
      <c r="K23" s="14"/>
      <c r="L23" s="14"/>
      <c r="M23" s="14"/>
      <c r="N23" s="14"/>
      <c r="O23" s="14"/>
      <c r="P23" s="14"/>
      <c r="Q23" s="14"/>
      <c r="R23" s="14"/>
    </row>
    <row r="24" spans="2:18" ht="12.75">
      <c r="B24" s="125" t="s">
        <v>274</v>
      </c>
      <c r="C24" s="50">
        <v>399</v>
      </c>
      <c r="D24" s="50">
        <v>399</v>
      </c>
      <c r="E24" s="50">
        <v>399</v>
      </c>
      <c r="F24" s="50">
        <v>399</v>
      </c>
      <c r="G24" s="50">
        <v>399</v>
      </c>
      <c r="H24" s="50">
        <v>399</v>
      </c>
      <c r="I24" s="129"/>
      <c r="J24" s="14"/>
      <c r="K24" s="14"/>
      <c r="L24" s="14"/>
      <c r="M24" s="14"/>
      <c r="N24" s="14"/>
      <c r="O24" s="14"/>
      <c r="P24" s="14"/>
      <c r="Q24" s="14"/>
      <c r="R24" s="14"/>
    </row>
    <row r="25" spans="2:18" ht="12.75">
      <c r="B25" s="125" t="s">
        <v>275</v>
      </c>
      <c r="C25" s="50">
        <v>174</v>
      </c>
      <c r="D25" s="50">
        <v>222</v>
      </c>
      <c r="E25" s="50">
        <v>222</v>
      </c>
      <c r="F25" s="50">
        <v>222</v>
      </c>
      <c r="G25" s="50">
        <v>222</v>
      </c>
      <c r="H25" s="50">
        <v>222</v>
      </c>
      <c r="I25" s="129"/>
      <c r="J25" s="14"/>
      <c r="K25" s="14"/>
      <c r="L25" s="14"/>
      <c r="M25" s="14"/>
      <c r="N25" s="14"/>
      <c r="O25" s="14"/>
      <c r="P25" s="14"/>
      <c r="Q25" s="14"/>
      <c r="R25" s="14"/>
    </row>
    <row r="26" spans="2:18" ht="12.75">
      <c r="B26" s="125" t="s">
        <v>276</v>
      </c>
      <c r="C26" s="50">
        <v>0</v>
      </c>
      <c r="D26" s="50">
        <v>0</v>
      </c>
      <c r="E26" s="50">
        <v>0</v>
      </c>
      <c r="F26" s="50">
        <v>0</v>
      </c>
      <c r="G26" s="50">
        <v>0</v>
      </c>
      <c r="H26" s="50">
        <v>0</v>
      </c>
      <c r="I26" s="129"/>
      <c r="J26" s="14"/>
      <c r="K26" s="14"/>
      <c r="L26" s="14"/>
      <c r="M26" s="14"/>
      <c r="N26" s="14"/>
      <c r="O26" s="14"/>
      <c r="P26" s="14"/>
      <c r="Q26" s="14"/>
      <c r="R26" s="14"/>
    </row>
    <row r="27" spans="2:18" ht="12.75">
      <c r="B27" s="125" t="s">
        <v>277</v>
      </c>
      <c r="C27" s="50">
        <v>0</v>
      </c>
      <c r="D27" s="50">
        <v>0</v>
      </c>
      <c r="E27" s="50">
        <v>0</v>
      </c>
      <c r="F27" s="50">
        <v>0</v>
      </c>
      <c r="G27" s="50">
        <v>0</v>
      </c>
      <c r="H27" s="50">
        <v>0</v>
      </c>
      <c r="I27" s="129"/>
      <c r="J27" s="14"/>
      <c r="K27" s="14"/>
      <c r="L27" s="14"/>
      <c r="M27" s="14"/>
      <c r="N27" s="14"/>
      <c r="O27" s="14"/>
      <c r="P27" s="14"/>
      <c r="Q27" s="14"/>
      <c r="R27" s="14"/>
    </row>
    <row r="28" spans="2:18" ht="12.75">
      <c r="B28" s="125" t="s">
        <v>278</v>
      </c>
      <c r="C28" s="50">
        <v>0</v>
      </c>
      <c r="D28" s="50">
        <v>0</v>
      </c>
      <c r="E28" s="50">
        <v>0</v>
      </c>
      <c r="F28" s="50">
        <v>0</v>
      </c>
      <c r="G28" s="50">
        <v>0</v>
      </c>
      <c r="H28" s="50">
        <v>0</v>
      </c>
      <c r="I28" s="129"/>
      <c r="J28" s="14"/>
      <c r="K28" s="14"/>
      <c r="L28" s="14"/>
      <c r="M28" s="14"/>
      <c r="N28" s="14"/>
      <c r="O28" s="14"/>
      <c r="P28" s="14"/>
      <c r="Q28" s="14"/>
      <c r="R28" s="14"/>
    </row>
    <row r="29" spans="2:18" ht="12.75">
      <c r="B29" s="125" t="s">
        <v>279</v>
      </c>
      <c r="C29" s="50">
        <v>0</v>
      </c>
      <c r="D29" s="50">
        <v>0</v>
      </c>
      <c r="E29" s="50">
        <v>0</v>
      </c>
      <c r="F29" s="50">
        <v>0</v>
      </c>
      <c r="G29" s="50">
        <v>0</v>
      </c>
      <c r="H29" s="50">
        <v>0</v>
      </c>
      <c r="I29" s="129"/>
      <c r="J29" s="14"/>
      <c r="K29" s="14"/>
      <c r="L29" s="14"/>
      <c r="M29" s="14"/>
      <c r="N29" s="14"/>
      <c r="O29" s="14"/>
      <c r="P29" s="14"/>
      <c r="Q29" s="14"/>
      <c r="R29" s="14"/>
    </row>
    <row r="30" spans="2:18" ht="12.75">
      <c r="B30" s="125" t="s">
        <v>280</v>
      </c>
      <c r="C30" s="50">
        <v>97</v>
      </c>
      <c r="D30" s="50">
        <v>97</v>
      </c>
      <c r="E30" s="50">
        <v>97</v>
      </c>
      <c r="F30" s="50">
        <v>97</v>
      </c>
      <c r="G30" s="50">
        <v>97</v>
      </c>
      <c r="H30" s="50">
        <v>97</v>
      </c>
      <c r="I30" s="129"/>
      <c r="J30" s="14"/>
      <c r="K30" s="14"/>
      <c r="L30" s="14"/>
      <c r="M30" s="14"/>
      <c r="N30" s="14"/>
      <c r="O30" s="14"/>
      <c r="P30" s="14"/>
      <c r="Q30" s="14"/>
      <c r="R30" s="14"/>
    </row>
    <row r="31" spans="2:18" ht="12.75">
      <c r="B31" s="125" t="s">
        <v>281</v>
      </c>
      <c r="C31" s="50">
        <v>0</v>
      </c>
      <c r="D31" s="50">
        <v>0</v>
      </c>
      <c r="E31" s="50">
        <v>0</v>
      </c>
      <c r="F31" s="50">
        <v>0</v>
      </c>
      <c r="G31" s="50">
        <v>0</v>
      </c>
      <c r="H31" s="50">
        <v>0</v>
      </c>
      <c r="I31" s="129"/>
      <c r="J31" s="14"/>
      <c r="K31" s="14"/>
      <c r="L31" s="14"/>
      <c r="M31" s="14"/>
      <c r="N31" s="14"/>
      <c r="O31" s="14"/>
      <c r="P31" s="14"/>
      <c r="Q31" s="14"/>
      <c r="R31" s="14"/>
    </row>
    <row r="32" spans="2:18" ht="12.75">
      <c r="B32" s="125" t="s">
        <v>282</v>
      </c>
      <c r="C32" s="50">
        <v>59</v>
      </c>
      <c r="D32" s="50">
        <v>59</v>
      </c>
      <c r="E32" s="50">
        <v>69</v>
      </c>
      <c r="F32" s="50">
        <v>69</v>
      </c>
      <c r="G32" s="50">
        <v>69</v>
      </c>
      <c r="H32" s="50">
        <v>69</v>
      </c>
      <c r="I32" s="129"/>
      <c r="J32" s="14"/>
      <c r="K32" s="14"/>
      <c r="L32" s="14"/>
      <c r="M32" s="14"/>
      <c r="N32" s="14"/>
      <c r="O32" s="14"/>
      <c r="P32" s="14"/>
      <c r="Q32" s="14"/>
      <c r="R32" s="14"/>
    </row>
    <row r="33" spans="2:18" ht="12.75">
      <c r="B33" s="125" t="s">
        <v>283</v>
      </c>
      <c r="C33" s="50">
        <v>9.918</v>
      </c>
      <c r="D33" s="50">
        <v>9.918</v>
      </c>
      <c r="E33" s="50">
        <v>9.918</v>
      </c>
      <c r="F33" s="50">
        <v>9.918</v>
      </c>
      <c r="G33" s="50">
        <v>9.918</v>
      </c>
      <c r="H33" s="50">
        <v>9.918</v>
      </c>
      <c r="I33" s="129"/>
      <c r="J33" s="14"/>
      <c r="K33" s="14"/>
      <c r="L33" s="14"/>
      <c r="M33" s="14"/>
      <c r="N33" s="14"/>
      <c r="O33" s="14"/>
      <c r="P33" s="14"/>
      <c r="Q33" s="14"/>
      <c r="R33" s="14"/>
    </row>
    <row r="34" spans="2:18" ht="12.75">
      <c r="B34" s="125" t="s">
        <v>284</v>
      </c>
      <c r="C34" s="50">
        <v>120</v>
      </c>
      <c r="D34" s="50">
        <v>120</v>
      </c>
      <c r="E34" s="50">
        <v>120</v>
      </c>
      <c r="F34" s="50">
        <v>120</v>
      </c>
      <c r="G34" s="50">
        <v>120</v>
      </c>
      <c r="H34" s="50">
        <v>120</v>
      </c>
      <c r="I34" s="129"/>
      <c r="J34" s="14"/>
      <c r="K34" s="14"/>
      <c r="L34" s="14"/>
      <c r="M34" s="14"/>
      <c r="N34" s="14"/>
      <c r="O34" s="14"/>
      <c r="P34" s="14"/>
      <c r="Q34" s="14"/>
      <c r="R34" s="14"/>
    </row>
    <row r="35" spans="2:18" ht="12.75">
      <c r="B35" s="125" t="s">
        <v>285</v>
      </c>
      <c r="C35" s="50">
        <v>2596.9</v>
      </c>
      <c r="D35" s="50">
        <v>2596.9</v>
      </c>
      <c r="E35" s="50">
        <v>2596.9</v>
      </c>
      <c r="F35" s="50">
        <v>2596.9</v>
      </c>
      <c r="G35" s="50">
        <v>2596.9</v>
      </c>
      <c r="H35" s="50">
        <v>2596.9</v>
      </c>
      <c r="I35" s="129"/>
      <c r="J35" s="14"/>
      <c r="K35" s="14"/>
      <c r="L35" s="14"/>
      <c r="M35" s="14"/>
      <c r="N35" s="14"/>
      <c r="O35" s="14"/>
      <c r="P35" s="14"/>
      <c r="Q35" s="14"/>
      <c r="R35" s="14"/>
    </row>
    <row r="36" spans="2:18" ht="12.75">
      <c r="B36" s="125" t="s">
        <v>286</v>
      </c>
      <c r="C36" s="50">
        <v>677</v>
      </c>
      <c r="D36" s="50">
        <v>677</v>
      </c>
      <c r="E36" s="50">
        <v>677</v>
      </c>
      <c r="F36" s="50">
        <v>677</v>
      </c>
      <c r="G36" s="50">
        <v>677</v>
      </c>
      <c r="H36" s="50">
        <v>677</v>
      </c>
      <c r="I36" s="129"/>
      <c r="J36" s="14"/>
      <c r="K36" s="14"/>
      <c r="L36" s="14"/>
      <c r="M36" s="14"/>
      <c r="N36" s="14"/>
      <c r="O36" s="14"/>
      <c r="P36" s="14"/>
      <c r="Q36" s="14"/>
      <c r="R36" s="14"/>
    </row>
    <row r="37" spans="2:18" ht="12.75">
      <c r="B37" s="125" t="s">
        <v>287</v>
      </c>
      <c r="C37" s="50">
        <v>0</v>
      </c>
      <c r="D37" s="50">
        <v>0</v>
      </c>
      <c r="E37" s="50">
        <v>0</v>
      </c>
      <c r="F37" s="50">
        <v>0</v>
      </c>
      <c r="G37" s="50">
        <v>0</v>
      </c>
      <c r="H37" s="50">
        <v>0</v>
      </c>
      <c r="I37" s="129"/>
      <c r="J37" s="14"/>
      <c r="K37" s="14"/>
      <c r="L37" s="14"/>
      <c r="M37" s="14"/>
      <c r="N37" s="14"/>
      <c r="O37" s="14"/>
      <c r="P37" s="14"/>
      <c r="Q37" s="14"/>
      <c r="R37" s="14"/>
    </row>
    <row r="38" spans="2:18" ht="12.75">
      <c r="B38" s="125" t="s">
        <v>288</v>
      </c>
      <c r="C38" s="50">
        <v>0</v>
      </c>
      <c r="D38" s="50">
        <v>0</v>
      </c>
      <c r="E38" s="50">
        <v>0</v>
      </c>
      <c r="F38" s="50">
        <v>0</v>
      </c>
      <c r="G38" s="50">
        <v>0</v>
      </c>
      <c r="H38" s="50">
        <v>0</v>
      </c>
      <c r="I38" s="129"/>
      <c r="J38" s="14"/>
      <c r="K38" s="14"/>
      <c r="L38" s="14"/>
      <c r="M38" s="14"/>
      <c r="N38" s="14"/>
      <c r="O38" s="14"/>
      <c r="P38" s="14"/>
      <c r="Q38" s="14"/>
      <c r="R38" s="14"/>
    </row>
    <row r="39" spans="2:18" ht="12.75">
      <c r="B39" s="125" t="s">
        <v>289</v>
      </c>
      <c r="C39" s="50">
        <v>0</v>
      </c>
      <c r="D39" s="50">
        <v>0</v>
      </c>
      <c r="E39" s="50">
        <v>0</v>
      </c>
      <c r="F39" s="50">
        <v>0</v>
      </c>
      <c r="G39" s="50">
        <v>0</v>
      </c>
      <c r="H39" s="50">
        <v>0</v>
      </c>
      <c r="I39" s="129"/>
      <c r="J39" s="14"/>
      <c r="K39" s="14"/>
      <c r="L39" s="14"/>
      <c r="M39" s="14"/>
      <c r="N39" s="14"/>
      <c r="O39" s="14"/>
      <c r="P39" s="14"/>
      <c r="Q39" s="14"/>
      <c r="R39" s="14"/>
    </row>
    <row r="40" spans="2:18" ht="12.75">
      <c r="B40" s="125" t="s">
        <v>290</v>
      </c>
      <c r="C40" s="50">
        <v>0</v>
      </c>
      <c r="D40" s="50">
        <v>0</v>
      </c>
      <c r="E40" s="50">
        <v>0</v>
      </c>
      <c r="F40" s="50">
        <v>0</v>
      </c>
      <c r="G40" s="50">
        <v>0</v>
      </c>
      <c r="H40" s="50">
        <v>0</v>
      </c>
      <c r="I40" s="129"/>
      <c r="J40" s="14"/>
      <c r="K40" s="14"/>
      <c r="L40" s="14"/>
      <c r="M40" s="14"/>
      <c r="N40" s="14"/>
      <c r="O40" s="14"/>
      <c r="P40" s="14"/>
      <c r="Q40" s="14"/>
      <c r="R40" s="14"/>
    </row>
    <row r="41" spans="2:18" ht="12.75">
      <c r="B41" s="125" t="s">
        <v>291</v>
      </c>
      <c r="C41" s="50">
        <v>409</v>
      </c>
      <c r="D41" s="50">
        <v>409</v>
      </c>
      <c r="E41" s="50">
        <v>409</v>
      </c>
      <c r="F41" s="50">
        <v>409</v>
      </c>
      <c r="G41" s="50">
        <v>409</v>
      </c>
      <c r="H41" s="50">
        <v>409</v>
      </c>
      <c r="I41" s="129"/>
      <c r="J41" s="14"/>
      <c r="K41" s="14"/>
      <c r="L41" s="14"/>
      <c r="M41" s="14"/>
      <c r="N41" s="14"/>
      <c r="O41" s="14"/>
      <c r="P41" s="14"/>
      <c r="Q41" s="14"/>
      <c r="R41" s="14"/>
    </row>
    <row r="42" spans="2:18" ht="12.75">
      <c r="B42" s="125" t="s">
        <v>292</v>
      </c>
      <c r="C42" s="50">
        <v>0</v>
      </c>
      <c r="D42" s="50">
        <v>0</v>
      </c>
      <c r="E42" s="50">
        <v>0</v>
      </c>
      <c r="F42" s="50">
        <v>0</v>
      </c>
      <c r="G42" s="50">
        <v>0</v>
      </c>
      <c r="H42" s="50">
        <v>0</v>
      </c>
      <c r="I42" s="129"/>
      <c r="J42" s="14"/>
      <c r="K42" s="14"/>
      <c r="L42" s="14"/>
      <c r="M42" s="14"/>
      <c r="N42" s="14"/>
      <c r="O42" s="14"/>
      <c r="P42" s="14"/>
      <c r="Q42" s="14"/>
      <c r="R42" s="14"/>
    </row>
    <row r="43" spans="2:18" ht="12.75">
      <c r="B43" s="125" t="s">
        <v>293</v>
      </c>
      <c r="C43" s="50">
        <v>6</v>
      </c>
      <c r="D43" s="50">
        <v>6</v>
      </c>
      <c r="E43" s="50">
        <v>6</v>
      </c>
      <c r="F43" s="50">
        <v>6</v>
      </c>
      <c r="G43" s="50">
        <v>6</v>
      </c>
      <c r="H43" s="50">
        <v>6</v>
      </c>
      <c r="I43" s="129"/>
      <c r="J43" s="14"/>
      <c r="K43" s="14"/>
      <c r="L43" s="14"/>
      <c r="M43" s="14"/>
      <c r="N43" s="14"/>
      <c r="O43" s="14"/>
      <c r="P43" s="14"/>
      <c r="Q43" s="14"/>
      <c r="R43" s="14"/>
    </row>
    <row r="44" spans="2:18" ht="12.75">
      <c r="B44" s="125" t="s">
        <v>294</v>
      </c>
      <c r="C44" s="50">
        <v>0</v>
      </c>
      <c r="D44" s="50">
        <v>0</v>
      </c>
      <c r="E44" s="50">
        <v>0</v>
      </c>
      <c r="F44" s="50">
        <v>0</v>
      </c>
      <c r="G44" s="50">
        <v>0</v>
      </c>
      <c r="H44" s="50">
        <v>0</v>
      </c>
      <c r="I44" s="129"/>
      <c r="J44" s="14"/>
      <c r="K44" s="14"/>
      <c r="L44" s="14"/>
      <c r="M44" s="14"/>
      <c r="N44" s="14"/>
      <c r="O44" s="14"/>
      <c r="P44" s="14"/>
      <c r="Q44" s="14"/>
      <c r="R44" s="14"/>
    </row>
    <row r="45" spans="2:18" ht="12.75">
      <c r="B45" s="125" t="s">
        <v>295</v>
      </c>
      <c r="C45" s="50">
        <v>0</v>
      </c>
      <c r="D45" s="50">
        <v>0</v>
      </c>
      <c r="E45" s="50">
        <v>0</v>
      </c>
      <c r="F45" s="50">
        <v>0</v>
      </c>
      <c r="G45" s="50">
        <v>0</v>
      </c>
      <c r="H45" s="50">
        <v>0</v>
      </c>
      <c r="I45" s="129"/>
      <c r="J45" s="14"/>
      <c r="K45" s="14"/>
      <c r="L45" s="14"/>
      <c r="M45" s="14"/>
      <c r="N45" s="14"/>
      <c r="O45" s="14"/>
      <c r="P45" s="14"/>
      <c r="Q45" s="14"/>
      <c r="R45" s="14"/>
    </row>
    <row r="46" spans="2:18" ht="12.75">
      <c r="B46" s="125" t="s">
        <v>296</v>
      </c>
      <c r="C46" s="50">
        <v>9.831</v>
      </c>
      <c r="D46" s="50">
        <v>9.831</v>
      </c>
      <c r="E46" s="50">
        <v>9.831</v>
      </c>
      <c r="F46" s="50">
        <v>9.831</v>
      </c>
      <c r="G46" s="50">
        <v>9.831</v>
      </c>
      <c r="H46" s="50">
        <v>9.831</v>
      </c>
      <c r="I46" s="129"/>
      <c r="J46" s="14"/>
      <c r="K46" s="14"/>
      <c r="L46" s="14"/>
      <c r="M46" s="14"/>
      <c r="N46" s="14"/>
      <c r="O46" s="14"/>
      <c r="P46" s="14"/>
      <c r="Q46" s="14"/>
      <c r="R46" s="14"/>
    </row>
    <row r="47" spans="2:18" ht="12.75">
      <c r="B47" s="125" t="s">
        <v>297</v>
      </c>
      <c r="C47" s="50">
        <v>0</v>
      </c>
      <c r="D47" s="50">
        <v>0</v>
      </c>
      <c r="E47" s="50">
        <v>0</v>
      </c>
      <c r="F47" s="50">
        <v>0</v>
      </c>
      <c r="G47" s="50">
        <v>0</v>
      </c>
      <c r="H47" s="50">
        <v>0</v>
      </c>
      <c r="I47" s="129"/>
      <c r="J47" s="14"/>
      <c r="K47" s="14"/>
      <c r="L47" s="14"/>
      <c r="M47" s="14"/>
      <c r="N47" s="14"/>
      <c r="O47" s="14"/>
      <c r="P47" s="14"/>
      <c r="Q47" s="14"/>
      <c r="R47" s="14"/>
    </row>
    <row r="48" spans="2:18" ht="12.75">
      <c r="B48" s="125" t="s">
        <v>298</v>
      </c>
      <c r="C48" s="50">
        <v>0</v>
      </c>
      <c r="D48" s="50">
        <v>0</v>
      </c>
      <c r="E48" s="50">
        <v>0</v>
      </c>
      <c r="F48" s="50">
        <v>0</v>
      </c>
      <c r="G48" s="50">
        <v>0</v>
      </c>
      <c r="H48" s="50">
        <v>0</v>
      </c>
      <c r="I48" s="129"/>
      <c r="J48" s="14"/>
      <c r="K48" s="14"/>
      <c r="L48" s="14"/>
      <c r="M48" s="14"/>
      <c r="N48" s="14"/>
      <c r="O48" s="14"/>
      <c r="P48" s="14"/>
      <c r="Q48" s="14"/>
      <c r="R48" s="14"/>
    </row>
    <row r="49" spans="2:18" ht="12.75">
      <c r="B49" s="125" t="s">
        <v>299</v>
      </c>
      <c r="C49" s="50">
        <v>0</v>
      </c>
      <c r="D49" s="50">
        <v>0</v>
      </c>
      <c r="E49" s="50">
        <v>0</v>
      </c>
      <c r="F49" s="50">
        <v>0</v>
      </c>
      <c r="G49" s="50">
        <v>0</v>
      </c>
      <c r="H49" s="50">
        <v>0</v>
      </c>
      <c r="I49" s="129"/>
      <c r="J49" s="14"/>
      <c r="K49" s="14"/>
      <c r="L49" s="14"/>
      <c r="M49" s="14"/>
      <c r="N49" s="14"/>
      <c r="O49" s="14"/>
      <c r="P49" s="14"/>
      <c r="Q49" s="14"/>
      <c r="R49" s="14"/>
    </row>
    <row r="50" spans="2:18" ht="12.75">
      <c r="B50" s="125" t="s">
        <v>300</v>
      </c>
      <c r="C50" s="50">
        <v>6.09</v>
      </c>
      <c r="D50" s="50">
        <v>6.09</v>
      </c>
      <c r="E50" s="50">
        <v>6.09</v>
      </c>
      <c r="F50" s="50">
        <v>6.09</v>
      </c>
      <c r="G50" s="50">
        <v>6.09</v>
      </c>
      <c r="H50" s="50">
        <v>6.09</v>
      </c>
      <c r="I50" s="129"/>
      <c r="J50" s="14"/>
      <c r="K50" s="14"/>
      <c r="L50" s="14"/>
      <c r="M50" s="14"/>
      <c r="N50" s="14"/>
      <c r="O50" s="14"/>
      <c r="P50" s="14"/>
      <c r="Q50" s="14"/>
      <c r="R50" s="14"/>
    </row>
    <row r="51" spans="2:18" ht="12.75">
      <c r="B51" s="125" t="s">
        <v>301</v>
      </c>
      <c r="C51" s="50">
        <v>0</v>
      </c>
      <c r="D51" s="50">
        <v>0</v>
      </c>
      <c r="E51" s="50">
        <v>0</v>
      </c>
      <c r="F51" s="50">
        <v>0</v>
      </c>
      <c r="G51" s="50">
        <v>0</v>
      </c>
      <c r="H51" s="50">
        <v>0</v>
      </c>
      <c r="I51" s="129"/>
      <c r="J51" s="14"/>
      <c r="K51" s="14"/>
      <c r="L51" s="14"/>
      <c r="M51" s="14"/>
      <c r="N51" s="14"/>
      <c r="O51" s="14"/>
      <c r="P51" s="14"/>
      <c r="Q51" s="14"/>
      <c r="R51" s="14"/>
    </row>
    <row r="52" spans="2:18" ht="12.75">
      <c r="B52" s="125" t="s">
        <v>302</v>
      </c>
      <c r="C52" s="50">
        <v>5.655</v>
      </c>
      <c r="D52" s="50">
        <v>5.655</v>
      </c>
      <c r="E52" s="50">
        <v>5.655</v>
      </c>
      <c r="F52" s="50">
        <v>5.655</v>
      </c>
      <c r="G52" s="50">
        <v>5.655</v>
      </c>
      <c r="H52" s="50">
        <v>5.655</v>
      </c>
      <c r="I52" s="129"/>
      <c r="J52" s="14"/>
      <c r="K52" s="14"/>
      <c r="L52" s="14"/>
      <c r="M52" s="14"/>
      <c r="N52" s="14"/>
      <c r="O52" s="14"/>
      <c r="P52" s="14"/>
      <c r="Q52" s="14"/>
      <c r="R52" s="14"/>
    </row>
    <row r="53" spans="2:18" ht="12.75">
      <c r="B53" s="125" t="s">
        <v>303</v>
      </c>
      <c r="C53" s="50">
        <v>1730</v>
      </c>
      <c r="D53" s="50">
        <v>1730</v>
      </c>
      <c r="E53" s="50">
        <v>1730</v>
      </c>
      <c r="F53" s="50">
        <v>1730</v>
      </c>
      <c r="G53" s="50">
        <v>1730</v>
      </c>
      <c r="H53" s="50">
        <v>1730</v>
      </c>
      <c r="I53" s="129"/>
      <c r="J53" s="14"/>
      <c r="K53" s="14"/>
      <c r="L53" s="14"/>
      <c r="M53" s="14"/>
      <c r="N53" s="14"/>
      <c r="O53" s="14"/>
      <c r="P53" s="14"/>
      <c r="Q53" s="14"/>
      <c r="R53" s="14"/>
    </row>
    <row r="54" spans="2:18" ht="12.75">
      <c r="B54" s="125" t="s">
        <v>304</v>
      </c>
      <c r="C54" s="50">
        <v>0</v>
      </c>
      <c r="D54" s="50">
        <v>0</v>
      </c>
      <c r="E54" s="50">
        <v>0</v>
      </c>
      <c r="F54" s="50">
        <v>0</v>
      </c>
      <c r="G54" s="50">
        <v>0</v>
      </c>
      <c r="H54" s="50">
        <v>0</v>
      </c>
      <c r="I54" s="129"/>
      <c r="J54" s="14"/>
      <c r="K54" s="14"/>
      <c r="L54" s="14"/>
      <c r="M54" s="14"/>
      <c r="N54" s="14"/>
      <c r="O54" s="14"/>
      <c r="P54" s="14"/>
      <c r="Q54" s="14"/>
      <c r="R54" s="14"/>
    </row>
    <row r="55" spans="2:18" ht="12.75">
      <c r="B55" s="125" t="s">
        <v>305</v>
      </c>
      <c r="C55" s="50">
        <v>0</v>
      </c>
      <c r="D55" s="50">
        <v>0</v>
      </c>
      <c r="E55" s="50">
        <v>0</v>
      </c>
      <c r="F55" s="50">
        <v>0</v>
      </c>
      <c r="G55" s="50">
        <v>0</v>
      </c>
      <c r="H55" s="50">
        <v>0</v>
      </c>
      <c r="I55" s="129"/>
      <c r="J55" s="14"/>
      <c r="K55" s="14"/>
      <c r="L55" s="14"/>
      <c r="M55" s="14"/>
      <c r="N55" s="14"/>
      <c r="O55" s="14"/>
      <c r="P55" s="14"/>
      <c r="Q55" s="14"/>
      <c r="R55" s="14"/>
    </row>
    <row r="56" spans="2:18" ht="12.75">
      <c r="B56" s="125" t="s">
        <v>306</v>
      </c>
      <c r="C56" s="50">
        <v>133.4</v>
      </c>
      <c r="D56" s="50">
        <v>133.4</v>
      </c>
      <c r="E56" s="50">
        <v>133.4</v>
      </c>
      <c r="F56" s="50">
        <v>133.4</v>
      </c>
      <c r="G56" s="50">
        <v>133.4</v>
      </c>
      <c r="H56" s="50">
        <v>133.4</v>
      </c>
      <c r="I56" s="129"/>
      <c r="J56" s="14"/>
      <c r="K56" s="14"/>
      <c r="L56" s="14"/>
      <c r="M56" s="14"/>
      <c r="N56" s="14"/>
      <c r="O56" s="14"/>
      <c r="P56" s="14"/>
      <c r="Q56" s="14"/>
      <c r="R56" s="14"/>
    </row>
    <row r="57" spans="2:18" ht="12.75">
      <c r="B57" s="125" t="s">
        <v>307</v>
      </c>
      <c r="C57" s="50">
        <v>1</v>
      </c>
      <c r="D57" s="50">
        <v>1</v>
      </c>
      <c r="E57" s="50">
        <v>1</v>
      </c>
      <c r="F57" s="50">
        <v>1</v>
      </c>
      <c r="G57" s="50">
        <v>1</v>
      </c>
      <c r="H57" s="50">
        <v>1</v>
      </c>
      <c r="I57" s="129"/>
      <c r="J57" s="14"/>
      <c r="K57" s="14"/>
      <c r="L57" s="14"/>
      <c r="M57" s="14"/>
      <c r="N57" s="14"/>
      <c r="O57" s="14"/>
      <c r="P57" s="14"/>
      <c r="Q57" s="14"/>
      <c r="R57" s="14"/>
    </row>
    <row r="58" spans="2:18" ht="12.75">
      <c r="B58" s="125" t="s">
        <v>308</v>
      </c>
      <c r="C58" s="50">
        <v>13.05</v>
      </c>
      <c r="D58" s="50">
        <v>13.05</v>
      </c>
      <c r="E58" s="50">
        <v>13.05</v>
      </c>
      <c r="F58" s="50">
        <v>13.05</v>
      </c>
      <c r="G58" s="50">
        <v>13.05</v>
      </c>
      <c r="H58" s="50">
        <v>13.05</v>
      </c>
      <c r="I58" s="129"/>
      <c r="J58" s="14"/>
      <c r="K58" s="14"/>
      <c r="L58" s="14"/>
      <c r="M58" s="14"/>
      <c r="N58" s="14"/>
      <c r="O58" s="14"/>
      <c r="P58" s="14"/>
      <c r="Q58" s="14"/>
      <c r="R58" s="14"/>
    </row>
    <row r="59" spans="2:18" ht="12.75">
      <c r="B59" s="125" t="s">
        <v>309</v>
      </c>
      <c r="C59" s="50">
        <v>0</v>
      </c>
      <c r="D59" s="50">
        <v>0</v>
      </c>
      <c r="E59" s="50">
        <v>0</v>
      </c>
      <c r="F59" s="50">
        <v>0</v>
      </c>
      <c r="G59" s="50">
        <v>0</v>
      </c>
      <c r="H59" s="50">
        <v>0</v>
      </c>
      <c r="I59" s="129"/>
      <c r="J59" s="14"/>
      <c r="K59" s="14"/>
      <c r="L59" s="14"/>
      <c r="M59" s="14"/>
      <c r="N59" s="14"/>
      <c r="O59" s="14"/>
      <c r="P59" s="14"/>
      <c r="Q59" s="14"/>
      <c r="R59" s="14"/>
    </row>
    <row r="60" spans="2:18" ht="12.75">
      <c r="B60" s="125" t="s">
        <v>310</v>
      </c>
      <c r="C60" s="50">
        <v>0</v>
      </c>
      <c r="D60" s="50">
        <v>0</v>
      </c>
      <c r="E60" s="50">
        <v>0</v>
      </c>
      <c r="F60" s="50">
        <v>0</v>
      </c>
      <c r="G60" s="50">
        <v>0</v>
      </c>
      <c r="H60" s="50">
        <v>0</v>
      </c>
      <c r="I60" s="129"/>
      <c r="J60" s="14"/>
      <c r="K60" s="14"/>
      <c r="L60" s="14"/>
      <c r="M60" s="14"/>
      <c r="N60" s="14"/>
      <c r="O60" s="14"/>
      <c r="P60" s="14"/>
      <c r="Q60" s="14"/>
      <c r="R60" s="14"/>
    </row>
    <row r="61" spans="2:18" ht="12.75">
      <c r="B61" s="125" t="s">
        <v>311</v>
      </c>
      <c r="C61" s="50">
        <v>5.22</v>
      </c>
      <c r="D61" s="50">
        <v>5.22</v>
      </c>
      <c r="E61" s="50">
        <v>5.22</v>
      </c>
      <c r="F61" s="50">
        <v>5.22</v>
      </c>
      <c r="G61" s="50">
        <v>5.22</v>
      </c>
      <c r="H61" s="50">
        <v>5.22</v>
      </c>
      <c r="I61" s="129"/>
      <c r="J61" s="14"/>
      <c r="K61" s="14"/>
      <c r="L61" s="14"/>
      <c r="M61" s="14"/>
      <c r="N61" s="14"/>
      <c r="O61" s="14"/>
      <c r="P61" s="14"/>
      <c r="Q61" s="14"/>
      <c r="R61" s="14"/>
    </row>
    <row r="62" spans="2:18" ht="12.75">
      <c r="B62" s="125" t="s">
        <v>312</v>
      </c>
      <c r="C62" s="50">
        <v>1521.511</v>
      </c>
      <c r="D62" s="50">
        <v>1521.511</v>
      </c>
      <c r="E62" s="50">
        <v>1521.511</v>
      </c>
      <c r="F62" s="50">
        <v>1521.511</v>
      </c>
      <c r="G62" s="50">
        <v>1521.511</v>
      </c>
      <c r="H62" s="50">
        <v>1521.511</v>
      </c>
      <c r="I62" s="129"/>
      <c r="J62" s="14"/>
      <c r="K62" s="14"/>
      <c r="L62" s="14"/>
      <c r="M62" s="14"/>
      <c r="N62" s="14"/>
      <c r="O62" s="14"/>
      <c r="P62" s="14"/>
      <c r="Q62" s="14"/>
      <c r="R62" s="14"/>
    </row>
    <row r="63" spans="2:18" ht="12.75">
      <c r="B63" s="125" t="s">
        <v>313</v>
      </c>
      <c r="C63" s="50">
        <v>0</v>
      </c>
      <c r="D63" s="50">
        <v>0</v>
      </c>
      <c r="E63" s="50">
        <v>0</v>
      </c>
      <c r="F63" s="50">
        <v>0</v>
      </c>
      <c r="G63" s="50">
        <v>0</v>
      </c>
      <c r="H63" s="50">
        <v>0</v>
      </c>
      <c r="I63" s="129"/>
      <c r="J63" s="14"/>
      <c r="K63" s="14"/>
      <c r="L63" s="14"/>
      <c r="M63" s="14"/>
      <c r="N63" s="14"/>
      <c r="O63" s="14"/>
      <c r="P63" s="14"/>
      <c r="Q63" s="14"/>
      <c r="R63" s="14"/>
    </row>
    <row r="64" spans="2:18" ht="12.75">
      <c r="B64" s="125" t="s">
        <v>314</v>
      </c>
      <c r="C64" s="50">
        <v>1625</v>
      </c>
      <c r="D64" s="50">
        <v>1625</v>
      </c>
      <c r="E64" s="50">
        <v>1625</v>
      </c>
      <c r="F64" s="50">
        <v>1625</v>
      </c>
      <c r="G64" s="50">
        <v>1625</v>
      </c>
      <c r="H64" s="50">
        <v>1625</v>
      </c>
      <c r="I64" s="129"/>
      <c r="J64" s="14"/>
      <c r="K64" s="14"/>
      <c r="L64" s="14"/>
      <c r="M64" s="14"/>
      <c r="N64" s="14"/>
      <c r="O64" s="14"/>
      <c r="P64" s="14"/>
      <c r="Q64" s="14"/>
      <c r="R64" s="14"/>
    </row>
    <row r="65" spans="2:18" ht="12.75">
      <c r="B65" s="125" t="s">
        <v>315</v>
      </c>
      <c r="C65" s="50">
        <v>0</v>
      </c>
      <c r="D65" s="50">
        <v>0</v>
      </c>
      <c r="E65" s="50">
        <v>0</v>
      </c>
      <c r="F65" s="50">
        <v>0</v>
      </c>
      <c r="G65" s="50">
        <v>0</v>
      </c>
      <c r="H65" s="50">
        <v>0</v>
      </c>
      <c r="I65" s="129"/>
      <c r="J65" s="14"/>
      <c r="K65" s="14"/>
      <c r="L65" s="14"/>
      <c r="M65" s="14"/>
      <c r="N65" s="14"/>
      <c r="O65" s="14"/>
      <c r="P65" s="14"/>
      <c r="Q65" s="14"/>
      <c r="R65" s="14"/>
    </row>
    <row r="66" spans="2:18" ht="12.75">
      <c r="B66" s="125" t="s">
        <v>316</v>
      </c>
      <c r="C66" s="50">
        <v>0</v>
      </c>
      <c r="D66" s="50">
        <v>0</v>
      </c>
      <c r="E66" s="50">
        <v>0</v>
      </c>
      <c r="F66" s="50">
        <v>0</v>
      </c>
      <c r="G66" s="50">
        <v>0</v>
      </c>
      <c r="H66" s="50">
        <v>0</v>
      </c>
      <c r="I66" s="129"/>
      <c r="J66" s="14"/>
      <c r="K66" s="14"/>
      <c r="L66" s="14"/>
      <c r="M66" s="14"/>
      <c r="N66" s="14"/>
      <c r="O66" s="14"/>
      <c r="P66" s="14"/>
      <c r="Q66" s="14"/>
      <c r="R66" s="14"/>
    </row>
    <row r="67" spans="2:18" ht="12.75">
      <c r="B67" s="125" t="s">
        <v>317</v>
      </c>
      <c r="C67" s="50">
        <v>2229</v>
      </c>
      <c r="D67" s="50">
        <v>2229</v>
      </c>
      <c r="E67" s="50">
        <v>2229</v>
      </c>
      <c r="F67" s="50">
        <v>2229</v>
      </c>
      <c r="G67" s="50">
        <v>2229</v>
      </c>
      <c r="H67" s="50">
        <v>2229</v>
      </c>
      <c r="I67" s="129"/>
      <c r="J67" s="14"/>
      <c r="K67" s="14"/>
      <c r="L67" s="14"/>
      <c r="M67" s="14"/>
      <c r="N67" s="14"/>
      <c r="O67" s="14"/>
      <c r="P67" s="14"/>
      <c r="Q67" s="14"/>
      <c r="R67" s="14"/>
    </row>
    <row r="68" spans="2:18" ht="12.75">
      <c r="B68" s="125" t="s">
        <v>318</v>
      </c>
      <c r="C68" s="50">
        <v>1882</v>
      </c>
      <c r="D68" s="50">
        <v>1882</v>
      </c>
      <c r="E68" s="50">
        <v>1882</v>
      </c>
      <c r="F68" s="50">
        <v>1882</v>
      </c>
      <c r="G68" s="50">
        <v>1882</v>
      </c>
      <c r="H68" s="50">
        <v>1882</v>
      </c>
      <c r="I68" s="129"/>
      <c r="J68" s="14"/>
      <c r="K68" s="14"/>
      <c r="L68" s="14"/>
      <c r="M68" s="14"/>
      <c r="N68" s="14"/>
      <c r="O68" s="14"/>
      <c r="P68" s="14"/>
      <c r="Q68" s="14"/>
      <c r="R68" s="14"/>
    </row>
    <row r="69" spans="2:18" ht="12.75">
      <c r="B69" s="125" t="s">
        <v>319</v>
      </c>
      <c r="C69" s="50">
        <v>0</v>
      </c>
      <c r="D69" s="50">
        <v>0</v>
      </c>
      <c r="E69" s="50">
        <v>0</v>
      </c>
      <c r="F69" s="50">
        <v>0</v>
      </c>
      <c r="G69" s="50">
        <v>0</v>
      </c>
      <c r="H69" s="50">
        <v>0</v>
      </c>
      <c r="I69" s="129"/>
      <c r="J69" s="14"/>
      <c r="K69" s="14"/>
      <c r="L69" s="14"/>
      <c r="M69" s="14"/>
      <c r="N69" s="14"/>
      <c r="O69" s="14"/>
      <c r="P69" s="14"/>
      <c r="Q69" s="14"/>
      <c r="R69" s="14"/>
    </row>
    <row r="70" spans="2:18" ht="12.75">
      <c r="B70" s="126" t="s">
        <v>320</v>
      </c>
      <c r="C70" s="50">
        <v>5.22</v>
      </c>
      <c r="D70" s="50">
        <v>5.22</v>
      </c>
      <c r="E70" s="50">
        <v>5.22</v>
      </c>
      <c r="F70" s="50">
        <v>5.22</v>
      </c>
      <c r="G70" s="50">
        <v>5.22</v>
      </c>
      <c r="H70" s="50">
        <v>5.22</v>
      </c>
      <c r="I70" s="129"/>
      <c r="J70" s="14"/>
      <c r="K70" s="14"/>
      <c r="L70" s="14"/>
      <c r="M70" s="14"/>
      <c r="N70" s="14"/>
      <c r="O70" s="14"/>
      <c r="P70" s="14"/>
      <c r="Q70" s="14"/>
      <c r="R70" s="14"/>
    </row>
    <row r="71" spans="2:18" ht="12.75">
      <c r="B71" s="125" t="s">
        <v>321</v>
      </c>
      <c r="C71" s="50">
        <v>0</v>
      </c>
      <c r="D71" s="50">
        <v>0</v>
      </c>
      <c r="E71" s="50">
        <v>0</v>
      </c>
      <c r="F71" s="50">
        <v>0</v>
      </c>
      <c r="G71" s="50">
        <v>0</v>
      </c>
      <c r="H71" s="50">
        <v>0</v>
      </c>
      <c r="I71" s="129"/>
      <c r="J71" s="14"/>
      <c r="K71" s="14"/>
      <c r="L71" s="14"/>
      <c r="M71" s="14"/>
      <c r="N71" s="14"/>
      <c r="O71" s="14"/>
      <c r="P71" s="14"/>
      <c r="Q71" s="14"/>
      <c r="R71" s="14"/>
    </row>
    <row r="72" spans="2:18" ht="12.75">
      <c r="B72" s="125" t="s">
        <v>322</v>
      </c>
      <c r="C72" s="50">
        <v>4172</v>
      </c>
      <c r="D72" s="50">
        <v>4172</v>
      </c>
      <c r="E72" s="50">
        <v>4172</v>
      </c>
      <c r="F72" s="50">
        <v>4172</v>
      </c>
      <c r="G72" s="50">
        <v>4172</v>
      </c>
      <c r="H72" s="50">
        <v>4172</v>
      </c>
      <c r="I72" s="129"/>
      <c r="J72" s="14"/>
      <c r="K72" s="14"/>
      <c r="L72" s="14"/>
      <c r="M72" s="14"/>
      <c r="N72" s="14"/>
      <c r="O72" s="14"/>
      <c r="P72" s="14"/>
      <c r="Q72" s="14"/>
      <c r="R72" s="14"/>
    </row>
    <row r="73" spans="2:18" ht="12.75">
      <c r="B73" s="125" t="s">
        <v>323</v>
      </c>
      <c r="C73" s="50">
        <v>0</v>
      </c>
      <c r="D73" s="50">
        <v>0</v>
      </c>
      <c r="E73" s="50">
        <v>0</v>
      </c>
      <c r="F73" s="50">
        <v>0</v>
      </c>
      <c r="G73" s="50">
        <v>0</v>
      </c>
      <c r="H73" s="50">
        <v>0</v>
      </c>
      <c r="I73" s="129"/>
      <c r="J73" s="14"/>
      <c r="K73" s="14"/>
      <c r="L73" s="14"/>
      <c r="M73" s="14"/>
      <c r="N73" s="14"/>
      <c r="O73" s="14"/>
      <c r="P73" s="14"/>
      <c r="Q73" s="14"/>
      <c r="R73" s="14"/>
    </row>
    <row r="74" spans="2:18" ht="12.75">
      <c r="B74" s="125" t="s">
        <v>324</v>
      </c>
      <c r="C74" s="50">
        <v>2200</v>
      </c>
      <c r="D74" s="50">
        <v>2200</v>
      </c>
      <c r="E74" s="50">
        <v>2200</v>
      </c>
      <c r="F74" s="50">
        <v>2200</v>
      </c>
      <c r="G74" s="50">
        <v>2200</v>
      </c>
      <c r="H74" s="50">
        <v>2200</v>
      </c>
      <c r="I74" s="129"/>
      <c r="J74" s="14"/>
      <c r="K74" s="14"/>
      <c r="L74" s="14"/>
      <c r="M74" s="14"/>
      <c r="N74" s="14"/>
      <c r="O74" s="14"/>
      <c r="P74" s="14"/>
      <c r="Q74" s="14"/>
      <c r="R74" s="14"/>
    </row>
    <row r="75" spans="2:18" ht="12.75">
      <c r="B75" s="125" t="s">
        <v>325</v>
      </c>
      <c r="C75" s="50">
        <v>71</v>
      </c>
      <c r="D75" s="50">
        <v>271</v>
      </c>
      <c r="E75" s="50">
        <v>271</v>
      </c>
      <c r="F75" s="50">
        <v>271</v>
      </c>
      <c r="G75" s="50">
        <v>271</v>
      </c>
      <c r="H75" s="50">
        <v>271</v>
      </c>
      <c r="I75" s="129"/>
      <c r="J75" s="14"/>
      <c r="K75" s="14"/>
      <c r="L75" s="14"/>
      <c r="M75" s="14"/>
      <c r="N75" s="14"/>
      <c r="O75" s="14"/>
      <c r="P75" s="14"/>
      <c r="Q75" s="14"/>
      <c r="R75" s="14"/>
    </row>
    <row r="76" spans="2:18" ht="12.75">
      <c r="B76" s="125" t="s">
        <v>326</v>
      </c>
      <c r="C76" s="50">
        <v>1071</v>
      </c>
      <c r="D76" s="50">
        <v>1071</v>
      </c>
      <c r="E76" s="50">
        <v>1071</v>
      </c>
      <c r="F76" s="50">
        <v>1071</v>
      </c>
      <c r="G76" s="50">
        <v>1071</v>
      </c>
      <c r="H76" s="50">
        <v>1071</v>
      </c>
      <c r="I76" s="129"/>
      <c r="J76" s="14"/>
      <c r="K76" s="14"/>
      <c r="L76" s="14"/>
      <c r="M76" s="14"/>
      <c r="N76" s="14"/>
      <c r="O76" s="14"/>
      <c r="P76" s="14"/>
      <c r="Q76" s="14"/>
      <c r="R76" s="14"/>
    </row>
    <row r="77" spans="2:18" ht="12.75">
      <c r="B77" s="125" t="s">
        <v>327</v>
      </c>
      <c r="C77" s="50">
        <v>0</v>
      </c>
      <c r="D77" s="50">
        <v>0</v>
      </c>
      <c r="E77" s="50">
        <v>0</v>
      </c>
      <c r="F77" s="50">
        <v>0</v>
      </c>
      <c r="G77" s="50">
        <v>0</v>
      </c>
      <c r="H77" s="50">
        <v>0</v>
      </c>
      <c r="I77" s="129"/>
      <c r="J77" s="14"/>
      <c r="K77" s="14"/>
      <c r="L77" s="14"/>
      <c r="M77" s="14"/>
      <c r="N77" s="14"/>
      <c r="O77" s="14"/>
      <c r="P77" s="14"/>
      <c r="Q77" s="14"/>
      <c r="R77" s="14"/>
    </row>
    <row r="78" spans="2:18" ht="12.75">
      <c r="B78" s="125" t="s">
        <v>328</v>
      </c>
      <c r="C78" s="50">
        <v>18.618</v>
      </c>
      <c r="D78" s="50">
        <v>18.618</v>
      </c>
      <c r="E78" s="50">
        <v>18.618</v>
      </c>
      <c r="F78" s="50">
        <v>18.618</v>
      </c>
      <c r="G78" s="50">
        <v>18.618</v>
      </c>
      <c r="H78" s="50">
        <v>18.618</v>
      </c>
      <c r="I78" s="129"/>
      <c r="J78" s="14"/>
      <c r="K78" s="14"/>
      <c r="L78" s="14"/>
      <c r="M78" s="14"/>
      <c r="N78" s="14"/>
      <c r="O78" s="14"/>
      <c r="P78" s="14"/>
      <c r="Q78" s="14"/>
      <c r="R78" s="14"/>
    </row>
    <row r="79" spans="2:18" ht="12.75">
      <c r="B79" s="125" t="s">
        <v>329</v>
      </c>
      <c r="C79" s="50">
        <v>633</v>
      </c>
      <c r="D79" s="50">
        <v>633</v>
      </c>
      <c r="E79" s="50">
        <v>633</v>
      </c>
      <c r="F79" s="50">
        <v>633</v>
      </c>
      <c r="G79" s="50">
        <v>633</v>
      </c>
      <c r="H79" s="50">
        <v>633</v>
      </c>
      <c r="I79" s="129"/>
      <c r="J79" s="14"/>
      <c r="K79" s="14"/>
      <c r="L79" s="14"/>
      <c r="M79" s="14"/>
      <c r="N79" s="14"/>
      <c r="O79" s="14"/>
      <c r="P79" s="14"/>
      <c r="Q79" s="14"/>
      <c r="R79" s="14"/>
    </row>
    <row r="80" spans="2:18" ht="12.75">
      <c r="B80" s="125" t="s">
        <v>330</v>
      </c>
      <c r="C80" s="50">
        <v>4.8</v>
      </c>
      <c r="D80" s="50">
        <v>4.8</v>
      </c>
      <c r="E80" s="50">
        <v>4.8</v>
      </c>
      <c r="F80" s="50">
        <v>4.8</v>
      </c>
      <c r="G80" s="50">
        <v>4.8</v>
      </c>
      <c r="H80" s="50">
        <v>4.8</v>
      </c>
      <c r="I80" s="129"/>
      <c r="J80" s="14"/>
      <c r="K80" s="14"/>
      <c r="L80" s="14"/>
      <c r="M80" s="14"/>
      <c r="N80" s="14"/>
      <c r="O80" s="14"/>
      <c r="P80" s="14"/>
      <c r="Q80" s="14"/>
      <c r="R80" s="14"/>
    </row>
    <row r="81" spans="2:18" ht="12.75">
      <c r="B81" s="125" t="s">
        <v>331</v>
      </c>
      <c r="C81" s="50">
        <v>80</v>
      </c>
      <c r="D81" s="50">
        <v>80</v>
      </c>
      <c r="E81" s="50">
        <v>80</v>
      </c>
      <c r="F81" s="50">
        <v>80</v>
      </c>
      <c r="G81" s="50">
        <v>80</v>
      </c>
      <c r="H81" s="50">
        <v>80</v>
      </c>
      <c r="I81" s="129"/>
      <c r="J81" s="14"/>
      <c r="K81" s="14"/>
      <c r="L81" s="14"/>
      <c r="M81" s="14"/>
      <c r="N81" s="14"/>
      <c r="O81" s="14"/>
      <c r="P81" s="14"/>
      <c r="Q81" s="14"/>
      <c r="R81" s="14"/>
    </row>
    <row r="82" spans="2:18" ht="12.75">
      <c r="B82" s="125" t="s">
        <v>332</v>
      </c>
      <c r="C82" s="50">
        <v>1317</v>
      </c>
      <c r="D82" s="50">
        <v>1317</v>
      </c>
      <c r="E82" s="50">
        <v>1317</v>
      </c>
      <c r="F82" s="50">
        <v>1317</v>
      </c>
      <c r="G82" s="50">
        <v>1317</v>
      </c>
      <c r="H82" s="50">
        <v>1317</v>
      </c>
      <c r="I82" s="129"/>
      <c r="J82" s="14"/>
      <c r="K82" s="14"/>
      <c r="L82" s="14"/>
      <c r="M82" s="14"/>
      <c r="N82" s="14"/>
      <c r="O82" s="14"/>
      <c r="P82" s="14"/>
      <c r="Q82" s="14"/>
      <c r="R82" s="14"/>
    </row>
    <row r="83" spans="2:18" ht="12.75">
      <c r="B83" s="125" t="s">
        <v>333</v>
      </c>
      <c r="C83" s="50">
        <v>1717.6</v>
      </c>
      <c r="D83" s="50">
        <v>1717.6</v>
      </c>
      <c r="E83" s="50">
        <v>1717.6</v>
      </c>
      <c r="F83" s="50">
        <v>1717.6</v>
      </c>
      <c r="G83" s="50">
        <v>1717.6</v>
      </c>
      <c r="H83" s="50">
        <v>1717.6</v>
      </c>
      <c r="I83" s="129"/>
      <c r="J83" s="14"/>
      <c r="K83" s="14"/>
      <c r="L83" s="14"/>
      <c r="M83" s="14"/>
      <c r="N83" s="14"/>
      <c r="O83" s="14"/>
      <c r="P83" s="14"/>
      <c r="Q83" s="14"/>
      <c r="R83" s="14"/>
    </row>
    <row r="84" spans="2:18" ht="12.75">
      <c r="B84" s="125" t="s">
        <v>334</v>
      </c>
      <c r="C84" s="50">
        <v>0.87</v>
      </c>
      <c r="D84" s="50">
        <v>0.87</v>
      </c>
      <c r="E84" s="50">
        <v>0.87</v>
      </c>
      <c r="F84" s="50">
        <v>0.87</v>
      </c>
      <c r="G84" s="50">
        <v>0.87</v>
      </c>
      <c r="H84" s="50">
        <v>0.87</v>
      </c>
      <c r="I84" s="129"/>
      <c r="J84" s="14"/>
      <c r="K84" s="14"/>
      <c r="L84" s="14"/>
      <c r="M84" s="14"/>
      <c r="N84" s="14"/>
      <c r="O84" s="14"/>
      <c r="P84" s="14"/>
      <c r="Q84" s="14"/>
      <c r="R84" s="14"/>
    </row>
    <row r="85" spans="2:18" ht="12.75">
      <c r="B85" s="125" t="s">
        <v>335</v>
      </c>
      <c r="C85" s="50">
        <v>0</v>
      </c>
      <c r="D85" s="50">
        <v>0</v>
      </c>
      <c r="E85" s="50">
        <v>0</v>
      </c>
      <c r="F85" s="50">
        <v>0</v>
      </c>
      <c r="G85" s="50">
        <v>0</v>
      </c>
      <c r="H85" s="50">
        <v>0</v>
      </c>
      <c r="I85" s="129"/>
      <c r="J85" s="14"/>
      <c r="K85" s="14"/>
      <c r="L85" s="14"/>
      <c r="M85" s="14"/>
      <c r="N85" s="14"/>
      <c r="O85" s="14"/>
      <c r="P85" s="14"/>
      <c r="Q85" s="14"/>
      <c r="R85" s="14"/>
    </row>
    <row r="86" spans="2:18" ht="12.75">
      <c r="B86" s="125" t="s">
        <v>336</v>
      </c>
      <c r="C86" s="50">
        <v>0</v>
      </c>
      <c r="D86" s="50">
        <v>0</v>
      </c>
      <c r="E86" s="50">
        <v>0</v>
      </c>
      <c r="F86" s="50">
        <v>0</v>
      </c>
      <c r="G86" s="50">
        <v>0</v>
      </c>
      <c r="H86" s="50">
        <v>0</v>
      </c>
      <c r="I86" s="129"/>
      <c r="J86" s="14"/>
      <c r="K86" s="14"/>
      <c r="L86" s="14"/>
      <c r="M86" s="14"/>
      <c r="N86" s="14"/>
      <c r="O86" s="14"/>
      <c r="P86" s="14"/>
      <c r="Q86" s="14"/>
      <c r="R86" s="14"/>
    </row>
    <row r="87" spans="2:18" ht="12.75">
      <c r="B87" s="125" t="s">
        <v>337</v>
      </c>
      <c r="C87" s="50">
        <v>6467</v>
      </c>
      <c r="D87" s="50">
        <v>6517</v>
      </c>
      <c r="E87" s="50">
        <v>6517</v>
      </c>
      <c r="F87" s="50">
        <v>6517</v>
      </c>
      <c r="G87" s="50">
        <v>6517</v>
      </c>
      <c r="H87" s="50">
        <v>6517</v>
      </c>
      <c r="I87" s="129"/>
      <c r="J87" s="14"/>
      <c r="K87" s="14"/>
      <c r="L87" s="14"/>
      <c r="M87" s="14"/>
      <c r="N87" s="14"/>
      <c r="O87" s="14"/>
      <c r="P87" s="14"/>
      <c r="Q87" s="14"/>
      <c r="R87" s="14"/>
    </row>
    <row r="88" spans="2:18" ht="12.75">
      <c r="B88" s="125" t="s">
        <v>338</v>
      </c>
      <c r="C88" s="50">
        <v>0</v>
      </c>
      <c r="D88" s="50">
        <v>0</v>
      </c>
      <c r="E88" s="50">
        <v>0</v>
      </c>
      <c r="F88" s="50">
        <v>0</v>
      </c>
      <c r="G88" s="50">
        <v>0</v>
      </c>
      <c r="H88" s="50">
        <v>0</v>
      </c>
      <c r="I88" s="129"/>
      <c r="J88" s="14"/>
      <c r="K88" s="14"/>
      <c r="L88" s="14"/>
      <c r="M88" s="14"/>
      <c r="N88" s="14"/>
      <c r="O88" s="14"/>
      <c r="P88" s="14"/>
      <c r="Q88" s="14"/>
      <c r="R88" s="14"/>
    </row>
    <row r="89" spans="2:18" ht="12.75">
      <c r="B89" s="125" t="s">
        <v>339</v>
      </c>
      <c r="C89" s="50">
        <v>902</v>
      </c>
      <c r="D89" s="50">
        <v>902</v>
      </c>
      <c r="E89" s="50">
        <v>902</v>
      </c>
      <c r="F89" s="50">
        <v>902</v>
      </c>
      <c r="G89" s="50">
        <v>902</v>
      </c>
      <c r="H89" s="50">
        <v>902</v>
      </c>
      <c r="I89" s="14"/>
      <c r="J89" s="14"/>
      <c r="K89" s="14"/>
      <c r="L89" s="14"/>
      <c r="M89" s="14"/>
      <c r="N89" s="14"/>
      <c r="O89" s="14"/>
      <c r="P89" s="14"/>
      <c r="Q89" s="14"/>
      <c r="R89" s="14"/>
    </row>
    <row r="90" spans="2:18" ht="12.75">
      <c r="B90" s="125" t="s">
        <v>340</v>
      </c>
      <c r="C90" s="50">
        <v>230</v>
      </c>
      <c r="D90" s="50">
        <v>230</v>
      </c>
      <c r="E90" s="50">
        <v>230</v>
      </c>
      <c r="F90" s="50">
        <v>230</v>
      </c>
      <c r="G90" s="50">
        <v>230</v>
      </c>
      <c r="H90" s="50">
        <v>230</v>
      </c>
      <c r="I90" s="14"/>
      <c r="J90" s="14"/>
      <c r="K90" s="14"/>
      <c r="L90" s="14"/>
      <c r="M90" s="14"/>
      <c r="N90" s="14"/>
      <c r="O90" s="14"/>
      <c r="P90" s="14"/>
      <c r="Q90" s="14"/>
      <c r="R90" s="14"/>
    </row>
    <row r="91" spans="2:18" ht="12.75">
      <c r="B91" s="125" t="s">
        <v>341</v>
      </c>
      <c r="C91" s="50">
        <v>1597</v>
      </c>
      <c r="D91" s="50">
        <v>1597</v>
      </c>
      <c r="E91" s="50">
        <v>1597</v>
      </c>
      <c r="F91" s="50">
        <v>1597</v>
      </c>
      <c r="G91" s="50">
        <v>1597</v>
      </c>
      <c r="H91" s="50">
        <v>1597</v>
      </c>
      <c r="I91" s="14"/>
      <c r="J91" s="14"/>
      <c r="K91" s="14"/>
      <c r="L91" s="14"/>
      <c r="M91" s="14"/>
      <c r="N91" s="14"/>
      <c r="O91" s="14"/>
      <c r="P91" s="14"/>
      <c r="Q91" s="14"/>
      <c r="R91" s="14"/>
    </row>
    <row r="92" spans="2:18" ht="12.75">
      <c r="B92" s="125" t="s">
        <v>342</v>
      </c>
      <c r="C92" s="50">
        <v>0</v>
      </c>
      <c r="D92" s="50">
        <v>0</v>
      </c>
      <c r="E92" s="50">
        <v>0</v>
      </c>
      <c r="F92" s="50">
        <v>0</v>
      </c>
      <c r="G92" s="50">
        <v>0</v>
      </c>
      <c r="H92" s="50">
        <v>0</v>
      </c>
      <c r="I92" s="14"/>
      <c r="J92" s="14"/>
      <c r="K92" s="14"/>
      <c r="L92" s="14"/>
      <c r="M92" s="14"/>
      <c r="N92" s="14"/>
      <c r="O92" s="14"/>
      <c r="P92" s="14"/>
      <c r="Q92" s="14"/>
      <c r="R92" s="14"/>
    </row>
    <row r="93" spans="2:18" ht="12.75">
      <c r="B93" s="125" t="s">
        <v>343</v>
      </c>
      <c r="C93" s="50">
        <v>984</v>
      </c>
      <c r="D93" s="50">
        <v>984</v>
      </c>
      <c r="E93" s="50">
        <v>984</v>
      </c>
      <c r="F93" s="50">
        <v>984</v>
      </c>
      <c r="G93" s="50">
        <v>984</v>
      </c>
      <c r="H93" s="50">
        <v>984</v>
      </c>
      <c r="I93" s="14"/>
      <c r="J93" s="14"/>
      <c r="K93" s="14"/>
      <c r="L93" s="14"/>
      <c r="M93" s="14"/>
      <c r="N93" s="14"/>
      <c r="O93" s="14"/>
      <c r="P93" s="14"/>
      <c r="Q93" s="14"/>
      <c r="R93" s="14"/>
    </row>
    <row r="94" spans="2:18" ht="12.75">
      <c r="B94" s="125" t="s">
        <v>344</v>
      </c>
      <c r="C94" s="50">
        <v>0</v>
      </c>
      <c r="D94" s="50">
        <v>0</v>
      </c>
      <c r="E94" s="50">
        <v>0</v>
      </c>
      <c r="F94" s="50">
        <v>0</v>
      </c>
      <c r="G94" s="50">
        <v>0</v>
      </c>
      <c r="H94" s="50">
        <v>0</v>
      </c>
      <c r="I94" s="14"/>
      <c r="J94" s="14"/>
      <c r="K94" s="14"/>
      <c r="L94" s="14"/>
      <c r="M94" s="14"/>
      <c r="N94" s="14"/>
      <c r="O94" s="14"/>
      <c r="P94" s="14"/>
      <c r="Q94" s="14"/>
      <c r="R94" s="14"/>
    </row>
    <row r="95" spans="2:18" ht="12.75">
      <c r="B95" s="125" t="s">
        <v>345</v>
      </c>
      <c r="C95" s="50">
        <v>0</v>
      </c>
      <c r="D95" s="50">
        <v>0</v>
      </c>
      <c r="E95" s="50">
        <v>0</v>
      </c>
      <c r="F95" s="50">
        <v>0</v>
      </c>
      <c r="G95" s="50">
        <v>0</v>
      </c>
      <c r="H95" s="50">
        <v>0</v>
      </c>
      <c r="I95" s="14"/>
      <c r="J95" s="14"/>
      <c r="K95" s="14"/>
      <c r="L95" s="14"/>
      <c r="M95" s="14"/>
      <c r="N95" s="14"/>
      <c r="O95" s="14"/>
      <c r="P95" s="14"/>
      <c r="Q95" s="14"/>
      <c r="R95" s="14"/>
    </row>
    <row r="96" spans="2:18" ht="12.75">
      <c r="B96" s="125" t="s">
        <v>346</v>
      </c>
      <c r="C96" s="50">
        <v>275.238</v>
      </c>
      <c r="D96" s="50">
        <v>275.238</v>
      </c>
      <c r="E96" s="50">
        <v>275.238</v>
      </c>
      <c r="F96" s="50">
        <v>296.118</v>
      </c>
      <c r="G96" s="50">
        <v>296.118</v>
      </c>
      <c r="H96" s="50">
        <v>296.118</v>
      </c>
      <c r="I96" s="130"/>
      <c r="J96" s="14"/>
      <c r="K96" s="14"/>
      <c r="L96" s="14"/>
      <c r="M96" s="14"/>
      <c r="N96" s="14"/>
      <c r="O96" s="14"/>
      <c r="P96" s="14"/>
      <c r="Q96" s="14"/>
      <c r="R96" s="14"/>
    </row>
    <row r="97" spans="2:18" ht="12.75">
      <c r="B97" s="125" t="s">
        <v>347</v>
      </c>
      <c r="C97" s="50">
        <v>87</v>
      </c>
      <c r="D97" s="50">
        <v>87</v>
      </c>
      <c r="E97" s="50">
        <v>87</v>
      </c>
      <c r="F97" s="50">
        <v>87</v>
      </c>
      <c r="G97" s="50">
        <v>1879</v>
      </c>
      <c r="H97" s="50">
        <v>1879</v>
      </c>
      <c r="I97" s="130"/>
      <c r="J97" s="14"/>
      <c r="K97" s="14"/>
      <c r="L97" s="14"/>
      <c r="M97" s="14"/>
      <c r="N97" s="14"/>
      <c r="O97" s="14"/>
      <c r="P97" s="14"/>
      <c r="Q97" s="14"/>
      <c r="R97" s="14"/>
    </row>
    <row r="98" spans="2:18" ht="12.75">
      <c r="B98" s="125" t="s">
        <v>348</v>
      </c>
      <c r="C98" s="50">
        <v>0</v>
      </c>
      <c r="D98" s="50">
        <v>0</v>
      </c>
      <c r="E98" s="50">
        <v>0</v>
      </c>
      <c r="F98" s="50">
        <v>0</v>
      </c>
      <c r="G98" s="50">
        <v>0</v>
      </c>
      <c r="H98" s="50">
        <v>0</v>
      </c>
      <c r="I98" s="130"/>
      <c r="J98" s="14"/>
      <c r="K98" s="14"/>
      <c r="L98" s="14"/>
      <c r="M98" s="14"/>
      <c r="N98" s="14"/>
      <c r="O98" s="14"/>
      <c r="P98" s="14"/>
      <c r="Q98" s="14"/>
      <c r="R98" s="14"/>
    </row>
    <row r="99" spans="2:18" ht="12.75">
      <c r="B99" s="125" t="s">
        <v>349</v>
      </c>
      <c r="C99" s="50">
        <v>630.44</v>
      </c>
      <c r="D99" s="50">
        <v>630.44</v>
      </c>
      <c r="E99" s="50">
        <v>1263.49</v>
      </c>
      <c r="F99" s="50">
        <v>1263.49</v>
      </c>
      <c r="G99" s="50">
        <v>1263.49</v>
      </c>
      <c r="H99" s="50">
        <v>1263.49</v>
      </c>
      <c r="I99" s="130"/>
      <c r="J99" s="14"/>
      <c r="K99" s="14"/>
      <c r="L99" s="14"/>
      <c r="M99" s="14"/>
      <c r="N99" s="14"/>
      <c r="O99" s="14"/>
      <c r="P99" s="14"/>
      <c r="Q99" s="14"/>
      <c r="R99" s="14"/>
    </row>
    <row r="100" spans="2:18" ht="12.75">
      <c r="B100" s="125" t="s">
        <v>350</v>
      </c>
      <c r="C100" s="50">
        <v>0</v>
      </c>
      <c r="D100" s="50">
        <v>0</v>
      </c>
      <c r="E100" s="50">
        <v>0</v>
      </c>
      <c r="F100" s="50">
        <v>0</v>
      </c>
      <c r="G100" s="50">
        <v>0</v>
      </c>
      <c r="H100" s="50">
        <v>0</v>
      </c>
      <c r="I100" s="130"/>
      <c r="J100" s="14"/>
      <c r="K100" s="14"/>
      <c r="L100" s="14"/>
      <c r="M100" s="14"/>
      <c r="N100" s="14"/>
      <c r="O100" s="14"/>
      <c r="P100" s="14"/>
      <c r="Q100" s="14"/>
      <c r="R100" s="14"/>
    </row>
    <row r="101" spans="2:18" ht="12.75">
      <c r="B101" s="125" t="s">
        <v>351</v>
      </c>
      <c r="C101" s="50">
        <v>0</v>
      </c>
      <c r="D101" s="50">
        <v>0</v>
      </c>
      <c r="E101" s="50">
        <v>0</v>
      </c>
      <c r="F101" s="50">
        <v>0</v>
      </c>
      <c r="G101" s="50">
        <v>0</v>
      </c>
      <c r="H101" s="50">
        <v>0</v>
      </c>
      <c r="I101" s="130"/>
      <c r="J101" s="14"/>
      <c r="K101" s="14"/>
      <c r="L101" s="14"/>
      <c r="M101" s="14"/>
      <c r="N101" s="14"/>
      <c r="O101" s="14"/>
      <c r="P101" s="14"/>
      <c r="Q101" s="14"/>
      <c r="R101" s="14"/>
    </row>
    <row r="102" spans="2:18" ht="12.75">
      <c r="B102" s="125" t="s">
        <v>352</v>
      </c>
      <c r="C102" s="50">
        <v>0</v>
      </c>
      <c r="D102" s="50">
        <v>0</v>
      </c>
      <c r="E102" s="50">
        <v>0</v>
      </c>
      <c r="F102" s="50">
        <v>0</v>
      </c>
      <c r="G102" s="50">
        <v>0</v>
      </c>
      <c r="H102" s="50">
        <v>0</v>
      </c>
      <c r="I102" s="130"/>
      <c r="J102" s="14"/>
      <c r="K102" s="14"/>
      <c r="L102" s="14"/>
      <c r="M102" s="14"/>
      <c r="N102" s="14"/>
      <c r="O102" s="14"/>
      <c r="P102" s="14"/>
      <c r="Q102" s="14"/>
      <c r="R102" s="14"/>
    </row>
    <row r="103" spans="2:18" ht="12.75">
      <c r="B103" s="125" t="s">
        <v>353</v>
      </c>
      <c r="C103" s="50">
        <v>0</v>
      </c>
      <c r="D103" s="50">
        <v>0</v>
      </c>
      <c r="E103" s="50">
        <v>0</v>
      </c>
      <c r="F103" s="50">
        <v>0</v>
      </c>
      <c r="G103" s="50">
        <v>0</v>
      </c>
      <c r="H103" s="50">
        <v>0</v>
      </c>
      <c r="I103" s="130"/>
      <c r="J103" s="14"/>
      <c r="K103" s="14"/>
      <c r="L103" s="14"/>
      <c r="M103" s="14"/>
      <c r="N103" s="14"/>
      <c r="O103" s="14"/>
      <c r="P103" s="14"/>
      <c r="Q103" s="14"/>
      <c r="R103" s="14"/>
    </row>
    <row r="104" spans="2:18" ht="12.75">
      <c r="B104" s="125" t="s">
        <v>354</v>
      </c>
      <c r="C104" s="50">
        <v>258</v>
      </c>
      <c r="D104" s="50">
        <v>258</v>
      </c>
      <c r="E104" s="50">
        <v>258</v>
      </c>
      <c r="F104" s="50">
        <v>258</v>
      </c>
      <c r="G104" s="50">
        <v>258</v>
      </c>
      <c r="H104" s="50">
        <v>258</v>
      </c>
      <c r="I104" s="130"/>
      <c r="J104" s="14"/>
      <c r="K104" s="14"/>
      <c r="L104" s="14"/>
      <c r="M104" s="14"/>
      <c r="N104" s="14"/>
      <c r="O104" s="14"/>
      <c r="P104" s="14"/>
      <c r="Q104" s="14"/>
      <c r="R104" s="14"/>
    </row>
    <row r="105" spans="2:18" ht="12.75">
      <c r="B105" s="125" t="s">
        <v>355</v>
      </c>
      <c r="C105" s="50">
        <v>0</v>
      </c>
      <c r="D105" s="50">
        <v>0</v>
      </c>
      <c r="E105" s="50">
        <v>0</v>
      </c>
      <c r="F105" s="50">
        <v>0</v>
      </c>
      <c r="G105" s="50">
        <v>0</v>
      </c>
      <c r="H105" s="50">
        <v>0</v>
      </c>
      <c r="I105" s="130"/>
      <c r="J105" s="14"/>
      <c r="K105" s="14"/>
      <c r="L105" s="14"/>
      <c r="M105" s="14"/>
      <c r="N105" s="14"/>
      <c r="O105" s="14"/>
      <c r="P105" s="14"/>
      <c r="Q105" s="14"/>
      <c r="R105" s="14"/>
    </row>
    <row r="106" spans="2:18" ht="12.75">
      <c r="B106" s="125" t="s">
        <v>356</v>
      </c>
      <c r="C106" s="50">
        <v>0</v>
      </c>
      <c r="D106" s="50">
        <v>0</v>
      </c>
      <c r="E106" s="50">
        <v>0</v>
      </c>
      <c r="F106" s="50">
        <v>0</v>
      </c>
      <c r="G106" s="50">
        <v>0</v>
      </c>
      <c r="H106" s="50">
        <v>0</v>
      </c>
      <c r="I106" s="130"/>
      <c r="J106" s="14"/>
      <c r="K106" s="14"/>
      <c r="L106" s="14"/>
      <c r="M106" s="14"/>
      <c r="N106" s="14"/>
      <c r="O106" s="14"/>
      <c r="P106" s="14"/>
      <c r="Q106" s="14"/>
      <c r="R106" s="14"/>
    </row>
    <row r="107" spans="2:18" ht="12.75">
      <c r="B107" s="125" t="s">
        <v>357</v>
      </c>
      <c r="C107" s="50">
        <v>1804</v>
      </c>
      <c r="D107" s="50">
        <v>1804</v>
      </c>
      <c r="E107" s="50">
        <v>1804</v>
      </c>
      <c r="F107" s="50">
        <v>1804</v>
      </c>
      <c r="G107" s="50">
        <v>1804</v>
      </c>
      <c r="H107" s="50">
        <v>1804</v>
      </c>
      <c r="I107" s="130"/>
      <c r="J107" s="14"/>
      <c r="K107" s="14"/>
      <c r="L107" s="14"/>
      <c r="M107" s="14"/>
      <c r="N107" s="14"/>
      <c r="O107" s="14"/>
      <c r="P107" s="14"/>
      <c r="Q107" s="14"/>
      <c r="R107" s="14"/>
    </row>
    <row r="108" spans="2:18" ht="12.75">
      <c r="B108" s="125" t="s">
        <v>358</v>
      </c>
      <c r="C108" s="50">
        <v>0</v>
      </c>
      <c r="D108" s="50">
        <v>0</v>
      </c>
      <c r="E108" s="50">
        <v>0</v>
      </c>
      <c r="F108" s="50">
        <v>0</v>
      </c>
      <c r="G108" s="50">
        <v>0</v>
      </c>
      <c r="H108" s="50">
        <v>0</v>
      </c>
      <c r="I108" s="130"/>
      <c r="J108" s="14"/>
      <c r="K108" s="14"/>
      <c r="L108" s="14"/>
      <c r="M108" s="14"/>
      <c r="N108" s="14"/>
      <c r="O108" s="14"/>
      <c r="P108" s="14"/>
      <c r="Q108" s="14"/>
      <c r="R108" s="14"/>
    </row>
    <row r="109" spans="2:18" ht="12.75">
      <c r="B109" s="125" t="s">
        <v>359</v>
      </c>
      <c r="C109" s="50">
        <v>42.195</v>
      </c>
      <c r="D109" s="50">
        <v>42.195</v>
      </c>
      <c r="E109" s="50">
        <v>42.195</v>
      </c>
      <c r="F109" s="50">
        <v>42.195</v>
      </c>
      <c r="G109" s="50">
        <v>42.195</v>
      </c>
      <c r="H109" s="50">
        <v>42.195</v>
      </c>
      <c r="I109" s="130"/>
      <c r="J109" s="14"/>
      <c r="K109" s="14"/>
      <c r="L109" s="14"/>
      <c r="M109" s="14"/>
      <c r="N109" s="14"/>
      <c r="O109" s="14"/>
      <c r="P109" s="14"/>
      <c r="Q109" s="14"/>
      <c r="R109" s="14"/>
    </row>
    <row r="110" spans="2:18" ht="12.75">
      <c r="B110" s="125" t="s">
        <v>360</v>
      </c>
      <c r="C110" s="50">
        <v>0</v>
      </c>
      <c r="D110" s="50">
        <v>0</v>
      </c>
      <c r="E110" s="50">
        <v>0</v>
      </c>
      <c r="F110" s="50">
        <v>0</v>
      </c>
      <c r="G110" s="50">
        <v>0</v>
      </c>
      <c r="H110" s="50">
        <v>0</v>
      </c>
      <c r="I110" s="130"/>
      <c r="J110" s="14"/>
      <c r="K110" s="14"/>
      <c r="L110" s="14"/>
      <c r="M110" s="14"/>
      <c r="N110" s="14"/>
      <c r="O110" s="14"/>
      <c r="P110" s="14"/>
      <c r="Q110" s="14"/>
      <c r="R110" s="14"/>
    </row>
    <row r="111" spans="2:18" ht="12.75">
      <c r="B111" s="125" t="s">
        <v>361</v>
      </c>
      <c r="C111" s="50">
        <v>0</v>
      </c>
      <c r="D111" s="50">
        <v>0</v>
      </c>
      <c r="E111" s="50">
        <v>0</v>
      </c>
      <c r="F111" s="50">
        <v>0</v>
      </c>
      <c r="G111" s="50">
        <v>0</v>
      </c>
      <c r="H111" s="50">
        <v>0</v>
      </c>
      <c r="I111" s="130"/>
      <c r="J111" s="14"/>
      <c r="K111" s="14"/>
      <c r="L111" s="14"/>
      <c r="M111" s="14"/>
      <c r="N111" s="14"/>
      <c r="O111" s="14"/>
      <c r="P111" s="14"/>
      <c r="Q111" s="14"/>
      <c r="R111" s="14"/>
    </row>
    <row r="112" spans="2:18" ht="12.75">
      <c r="B112" s="125" t="s">
        <v>362</v>
      </c>
      <c r="C112" s="50">
        <v>0</v>
      </c>
      <c r="D112" s="50">
        <v>0</v>
      </c>
      <c r="E112" s="50">
        <v>0</v>
      </c>
      <c r="F112" s="50">
        <v>0</v>
      </c>
      <c r="G112" s="50">
        <v>0</v>
      </c>
      <c r="H112" s="50">
        <v>0</v>
      </c>
      <c r="I112" s="130"/>
      <c r="J112" s="14"/>
      <c r="K112" s="14"/>
      <c r="L112" s="14"/>
      <c r="M112" s="14"/>
      <c r="N112" s="14"/>
      <c r="O112" s="14"/>
      <c r="P112" s="14"/>
      <c r="Q112" s="14"/>
      <c r="R112" s="14"/>
    </row>
    <row r="113" spans="2:18" ht="12.75">
      <c r="B113" s="125" t="s">
        <v>363</v>
      </c>
      <c r="C113" s="50">
        <v>0</v>
      </c>
      <c r="D113" s="50">
        <v>0</v>
      </c>
      <c r="E113" s="50">
        <v>0</v>
      </c>
      <c r="F113" s="50">
        <v>0</v>
      </c>
      <c r="G113" s="50">
        <v>0</v>
      </c>
      <c r="H113" s="50">
        <v>0</v>
      </c>
      <c r="I113" s="130"/>
      <c r="J113" s="14"/>
      <c r="K113" s="14"/>
      <c r="L113" s="14"/>
      <c r="M113" s="14"/>
      <c r="N113" s="14"/>
      <c r="O113" s="14"/>
      <c r="P113" s="14"/>
      <c r="Q113" s="14"/>
      <c r="R113" s="14"/>
    </row>
    <row r="114" spans="2:18" ht="12.75">
      <c r="B114" s="125" t="s">
        <v>364</v>
      </c>
      <c r="C114" s="50">
        <v>0</v>
      </c>
      <c r="D114" s="50">
        <v>0</v>
      </c>
      <c r="E114" s="50">
        <v>0</v>
      </c>
      <c r="F114" s="50">
        <v>0</v>
      </c>
      <c r="G114" s="50">
        <v>0</v>
      </c>
      <c r="H114" s="50">
        <v>0</v>
      </c>
      <c r="I114" s="130"/>
      <c r="J114" s="14"/>
      <c r="K114" s="14"/>
      <c r="L114" s="14"/>
      <c r="M114" s="14"/>
      <c r="N114" s="14"/>
      <c r="O114" s="14"/>
      <c r="P114" s="14"/>
      <c r="Q114" s="14"/>
      <c r="R114" s="14"/>
    </row>
    <row r="115" spans="2:18" ht="12.75">
      <c r="B115" s="125" t="s">
        <v>365</v>
      </c>
      <c r="C115" s="50">
        <v>0</v>
      </c>
      <c r="D115" s="50">
        <v>0</v>
      </c>
      <c r="E115" s="50">
        <v>0</v>
      </c>
      <c r="F115" s="50">
        <v>0</v>
      </c>
      <c r="G115" s="50">
        <v>0</v>
      </c>
      <c r="H115" s="50">
        <v>0</v>
      </c>
      <c r="I115" s="130"/>
      <c r="J115" s="14"/>
      <c r="K115" s="14"/>
      <c r="L115" s="14"/>
      <c r="M115" s="14"/>
      <c r="N115" s="14"/>
      <c r="O115" s="14"/>
      <c r="P115" s="14"/>
      <c r="Q115" s="14"/>
      <c r="R115" s="14"/>
    </row>
    <row r="116" spans="2:18" ht="12.75">
      <c r="B116" s="125" t="s">
        <v>366</v>
      </c>
      <c r="C116" s="50">
        <v>0</v>
      </c>
      <c r="D116" s="50">
        <v>0</v>
      </c>
      <c r="E116" s="50">
        <v>0</v>
      </c>
      <c r="F116" s="50">
        <v>0</v>
      </c>
      <c r="G116" s="50">
        <v>0</v>
      </c>
      <c r="H116" s="50">
        <v>0</v>
      </c>
      <c r="I116" s="130"/>
      <c r="J116" s="14"/>
      <c r="K116" s="14"/>
      <c r="L116" s="14"/>
      <c r="M116" s="14"/>
      <c r="N116" s="14"/>
      <c r="O116" s="14"/>
      <c r="P116" s="14"/>
      <c r="Q116" s="14"/>
      <c r="R116" s="14"/>
    </row>
    <row r="117" spans="2:18" ht="12.75">
      <c r="B117" s="125" t="s">
        <v>367</v>
      </c>
      <c r="C117" s="50">
        <v>0</v>
      </c>
      <c r="D117" s="50">
        <v>0</v>
      </c>
      <c r="E117" s="50">
        <v>0</v>
      </c>
      <c r="F117" s="50">
        <v>0</v>
      </c>
      <c r="G117" s="50">
        <v>0</v>
      </c>
      <c r="H117" s="50">
        <v>0</v>
      </c>
      <c r="I117" s="130"/>
      <c r="J117" s="14"/>
      <c r="K117" s="14"/>
      <c r="L117" s="14"/>
      <c r="M117" s="14"/>
      <c r="N117" s="14"/>
      <c r="O117" s="14"/>
      <c r="P117" s="14"/>
      <c r="Q117" s="14"/>
      <c r="R117" s="14"/>
    </row>
    <row r="118" spans="2:18" ht="12.75">
      <c r="B118" s="125" t="s">
        <v>368</v>
      </c>
      <c r="C118" s="50">
        <v>1289</v>
      </c>
      <c r="D118" s="50">
        <v>1289</v>
      </c>
      <c r="E118" s="50">
        <v>1289</v>
      </c>
      <c r="F118" s="50">
        <v>1289</v>
      </c>
      <c r="G118" s="50">
        <v>1289</v>
      </c>
      <c r="H118" s="50">
        <v>1289</v>
      </c>
      <c r="I118" s="130"/>
      <c r="J118" s="14"/>
      <c r="K118" s="14"/>
      <c r="L118" s="14"/>
      <c r="M118" s="14"/>
      <c r="N118" s="14"/>
      <c r="O118" s="14"/>
      <c r="P118" s="14"/>
      <c r="Q118" s="14"/>
      <c r="R118" s="14"/>
    </row>
    <row r="119" spans="2:18" ht="12.75">
      <c r="B119" s="125" t="s">
        <v>369</v>
      </c>
      <c r="C119" s="50">
        <v>0</v>
      </c>
      <c r="D119" s="50">
        <v>0</v>
      </c>
      <c r="E119" s="50">
        <v>0</v>
      </c>
      <c r="F119" s="50">
        <v>0</v>
      </c>
      <c r="G119" s="50">
        <v>0</v>
      </c>
      <c r="H119" s="50">
        <v>0</v>
      </c>
      <c r="I119" s="130"/>
      <c r="J119" s="14"/>
      <c r="K119" s="14"/>
      <c r="L119" s="14"/>
      <c r="M119" s="14"/>
      <c r="N119" s="14"/>
      <c r="O119" s="14"/>
      <c r="P119" s="14"/>
      <c r="Q119" s="14"/>
      <c r="R119" s="14"/>
    </row>
    <row r="120" spans="2:18" ht="12.75">
      <c r="B120" s="125" t="s">
        <v>370</v>
      </c>
      <c r="C120" s="50">
        <v>0</v>
      </c>
      <c r="D120" s="50">
        <v>0</v>
      </c>
      <c r="E120" s="50">
        <v>0</v>
      </c>
      <c r="F120" s="50">
        <v>0</v>
      </c>
      <c r="G120" s="50">
        <v>0</v>
      </c>
      <c r="H120" s="50">
        <v>0</v>
      </c>
      <c r="I120" s="130"/>
      <c r="J120" s="14"/>
      <c r="K120" s="14"/>
      <c r="L120" s="14"/>
      <c r="M120" s="14"/>
      <c r="N120" s="14"/>
      <c r="O120" s="14"/>
      <c r="P120" s="14"/>
      <c r="Q120" s="14"/>
      <c r="R120" s="14"/>
    </row>
    <row r="121" spans="2:18" ht="12.75">
      <c r="B121" s="125" t="s">
        <v>371</v>
      </c>
      <c r="C121" s="50">
        <v>0</v>
      </c>
      <c r="D121" s="50">
        <v>0</v>
      </c>
      <c r="E121" s="50">
        <v>0</v>
      </c>
      <c r="F121" s="50">
        <v>0</v>
      </c>
      <c r="G121" s="50">
        <v>0</v>
      </c>
      <c r="H121" s="50">
        <v>0</v>
      </c>
      <c r="I121" s="130"/>
      <c r="J121" s="14"/>
      <c r="K121" s="14"/>
      <c r="L121" s="14"/>
      <c r="M121" s="14"/>
      <c r="N121" s="14"/>
      <c r="O121" s="14"/>
      <c r="P121" s="14"/>
      <c r="Q121" s="14"/>
      <c r="R121" s="14"/>
    </row>
    <row r="122" spans="2:18" ht="12.75">
      <c r="B122" s="125" t="s">
        <v>372</v>
      </c>
      <c r="C122" s="50">
        <v>0</v>
      </c>
      <c r="D122" s="50">
        <v>0</v>
      </c>
      <c r="E122" s="50">
        <v>0</v>
      </c>
      <c r="F122" s="50">
        <v>0</v>
      </c>
      <c r="G122" s="50">
        <v>0</v>
      </c>
      <c r="H122" s="50">
        <v>0</v>
      </c>
      <c r="I122" s="130"/>
      <c r="J122" s="14"/>
      <c r="K122" s="14"/>
      <c r="L122" s="14"/>
      <c r="M122" s="14"/>
      <c r="N122" s="14"/>
      <c r="O122" s="14"/>
      <c r="P122" s="14"/>
      <c r="Q122" s="14"/>
      <c r="R122" s="14"/>
    </row>
    <row r="123" spans="2:18" ht="12.75">
      <c r="B123" s="125" t="s">
        <v>373</v>
      </c>
      <c r="C123" s="50">
        <v>1689</v>
      </c>
      <c r="D123" s="50">
        <v>1689</v>
      </c>
      <c r="E123" s="50">
        <v>1689</v>
      </c>
      <c r="F123" s="50">
        <v>1689</v>
      </c>
      <c r="G123" s="50">
        <v>1689</v>
      </c>
      <c r="H123" s="50">
        <v>1689</v>
      </c>
      <c r="I123" s="130"/>
      <c r="J123" s="14"/>
      <c r="K123" s="14"/>
      <c r="L123" s="14"/>
      <c r="M123" s="14"/>
      <c r="N123" s="14"/>
      <c r="O123" s="14"/>
      <c r="P123" s="14"/>
      <c r="Q123" s="14"/>
      <c r="R123" s="14"/>
    </row>
    <row r="124" spans="2:18" ht="12.75">
      <c r="B124" s="125" t="s">
        <v>374</v>
      </c>
      <c r="C124" s="50">
        <v>0</v>
      </c>
      <c r="D124" s="50">
        <v>0</v>
      </c>
      <c r="E124" s="50">
        <v>0</v>
      </c>
      <c r="F124" s="50">
        <v>0</v>
      </c>
      <c r="G124" s="50">
        <v>0</v>
      </c>
      <c r="H124" s="50">
        <v>0</v>
      </c>
      <c r="I124" s="130"/>
      <c r="J124" s="14"/>
      <c r="K124" s="14"/>
      <c r="L124" s="14"/>
      <c r="M124" s="14"/>
      <c r="N124" s="14"/>
      <c r="O124" s="14"/>
      <c r="P124" s="14"/>
      <c r="Q124" s="14"/>
      <c r="R124" s="14"/>
    </row>
    <row r="125" spans="2:18" ht="12.75">
      <c r="B125" s="125" t="s">
        <v>375</v>
      </c>
      <c r="C125" s="50">
        <v>467</v>
      </c>
      <c r="D125" s="50">
        <v>467</v>
      </c>
      <c r="E125" s="50">
        <v>467</v>
      </c>
      <c r="F125" s="50">
        <v>467</v>
      </c>
      <c r="G125" s="50">
        <v>467</v>
      </c>
      <c r="H125" s="50">
        <v>467</v>
      </c>
      <c r="I125" s="130"/>
      <c r="J125" s="14"/>
      <c r="K125" s="14"/>
      <c r="L125" s="14"/>
      <c r="M125" s="14"/>
      <c r="N125" s="14"/>
      <c r="O125" s="14"/>
      <c r="P125" s="14"/>
      <c r="Q125" s="14"/>
      <c r="R125" s="14"/>
    </row>
    <row r="126" spans="2:18" ht="12.75">
      <c r="B126" s="125" t="s">
        <v>376</v>
      </c>
      <c r="C126" s="50">
        <v>0</v>
      </c>
      <c r="D126" s="50">
        <v>0</v>
      </c>
      <c r="E126" s="50">
        <v>0</v>
      </c>
      <c r="F126" s="50">
        <v>0</v>
      </c>
      <c r="G126" s="50">
        <v>0</v>
      </c>
      <c r="H126" s="50">
        <v>0</v>
      </c>
      <c r="I126" s="130"/>
      <c r="J126" s="14"/>
      <c r="K126" s="14"/>
      <c r="L126" s="14"/>
      <c r="M126" s="14"/>
      <c r="N126" s="14"/>
      <c r="O126" s="14"/>
      <c r="P126" s="14"/>
      <c r="Q126" s="14"/>
      <c r="R126" s="14"/>
    </row>
    <row r="127" spans="2:18" ht="12.75">
      <c r="B127" s="125" t="s">
        <v>377</v>
      </c>
      <c r="C127" s="50">
        <v>0</v>
      </c>
      <c r="D127" s="50">
        <v>0</v>
      </c>
      <c r="E127" s="50">
        <v>0</v>
      </c>
      <c r="F127" s="50">
        <v>0</v>
      </c>
      <c r="G127" s="50">
        <v>0</v>
      </c>
      <c r="H127" s="50">
        <v>0</v>
      </c>
      <c r="I127" s="130"/>
      <c r="J127" s="14"/>
      <c r="K127" s="14"/>
      <c r="L127" s="14"/>
      <c r="M127" s="14"/>
      <c r="N127" s="14"/>
      <c r="O127" s="14"/>
      <c r="P127" s="14"/>
      <c r="Q127" s="14"/>
      <c r="R127" s="14"/>
    </row>
    <row r="128" spans="2:18" ht="12.75">
      <c r="B128" s="125" t="s">
        <v>378</v>
      </c>
      <c r="C128" s="50">
        <v>10.44</v>
      </c>
      <c r="D128" s="50">
        <v>10.44</v>
      </c>
      <c r="E128" s="50">
        <v>10.44</v>
      </c>
      <c r="F128" s="50">
        <v>10.44</v>
      </c>
      <c r="G128" s="50">
        <v>32.277</v>
      </c>
      <c r="H128" s="50">
        <v>32.277</v>
      </c>
      <c r="I128" s="130"/>
      <c r="J128" s="14"/>
      <c r="K128" s="14"/>
      <c r="L128" s="14"/>
      <c r="M128" s="14"/>
      <c r="N128" s="14"/>
      <c r="O128" s="14"/>
      <c r="P128" s="14"/>
      <c r="Q128" s="14"/>
      <c r="R128" s="14"/>
    </row>
    <row r="129" spans="2:18" ht="12.75">
      <c r="B129" s="125" t="s">
        <v>379</v>
      </c>
      <c r="C129" s="50">
        <v>0</v>
      </c>
      <c r="D129" s="50">
        <v>0</v>
      </c>
      <c r="E129" s="50">
        <v>0</v>
      </c>
      <c r="F129" s="50">
        <v>0</v>
      </c>
      <c r="G129" s="50">
        <v>0</v>
      </c>
      <c r="H129" s="50">
        <v>0</v>
      </c>
      <c r="I129" s="130"/>
      <c r="J129" s="14"/>
      <c r="K129" s="14"/>
      <c r="L129" s="14"/>
      <c r="M129" s="14"/>
      <c r="N129" s="14"/>
      <c r="O129" s="14"/>
      <c r="P129" s="14"/>
      <c r="Q129" s="14"/>
      <c r="R129" s="14"/>
    </row>
    <row r="130" spans="2:18" ht="12.75">
      <c r="B130" s="125" t="s">
        <v>380</v>
      </c>
      <c r="C130" s="50">
        <v>2564</v>
      </c>
      <c r="D130" s="50">
        <v>2564</v>
      </c>
      <c r="E130" s="50">
        <v>2564</v>
      </c>
      <c r="F130" s="50">
        <v>2564</v>
      </c>
      <c r="G130" s="50">
        <v>2564</v>
      </c>
      <c r="H130" s="50">
        <v>2564</v>
      </c>
      <c r="I130" s="130"/>
      <c r="J130" s="14"/>
      <c r="K130" s="14"/>
      <c r="L130" s="14"/>
      <c r="M130" s="14"/>
      <c r="N130" s="14"/>
      <c r="O130" s="14"/>
      <c r="P130" s="14"/>
      <c r="Q130" s="14"/>
      <c r="R130" s="14"/>
    </row>
    <row r="131" spans="2:18" ht="12.75">
      <c r="B131" s="125" t="s">
        <v>381</v>
      </c>
      <c r="C131" s="50">
        <v>6</v>
      </c>
      <c r="D131" s="50">
        <v>6</v>
      </c>
      <c r="E131" s="50">
        <v>6</v>
      </c>
      <c r="F131" s="50">
        <v>6</v>
      </c>
      <c r="G131" s="50">
        <v>6</v>
      </c>
      <c r="H131" s="50">
        <v>6</v>
      </c>
      <c r="I131" s="130"/>
      <c r="J131" s="14"/>
      <c r="K131" s="14"/>
      <c r="L131" s="14"/>
      <c r="M131" s="14"/>
      <c r="N131" s="14"/>
      <c r="O131" s="14"/>
      <c r="P131" s="14"/>
      <c r="Q131" s="14"/>
      <c r="R131" s="14"/>
    </row>
    <row r="132" spans="2:18" ht="12.75">
      <c r="B132" s="125" t="s">
        <v>382</v>
      </c>
      <c r="C132" s="50">
        <v>0</v>
      </c>
      <c r="D132" s="50">
        <v>0</v>
      </c>
      <c r="E132" s="50">
        <v>0</v>
      </c>
      <c r="F132" s="50">
        <v>0</v>
      </c>
      <c r="G132" s="50">
        <v>0</v>
      </c>
      <c r="H132" s="50">
        <v>0</v>
      </c>
      <c r="I132" s="130"/>
      <c r="J132" s="14"/>
      <c r="K132" s="14"/>
      <c r="L132" s="14"/>
      <c r="M132" s="14"/>
      <c r="N132" s="14"/>
      <c r="O132" s="14"/>
      <c r="P132" s="14"/>
      <c r="Q132" s="14"/>
      <c r="R132" s="14"/>
    </row>
    <row r="133" spans="2:18" ht="12.75">
      <c r="B133" s="125" t="s">
        <v>383</v>
      </c>
      <c r="C133" s="50">
        <v>811</v>
      </c>
      <c r="D133" s="50">
        <v>811</v>
      </c>
      <c r="E133" s="50">
        <v>811</v>
      </c>
      <c r="F133" s="50">
        <v>1736</v>
      </c>
      <c r="G133" s="50">
        <v>1736</v>
      </c>
      <c r="H133" s="50">
        <v>1736</v>
      </c>
      <c r="I133" s="130"/>
      <c r="J133" s="14"/>
      <c r="K133" s="14"/>
      <c r="L133" s="14"/>
      <c r="M133" s="14"/>
      <c r="N133" s="14"/>
      <c r="O133" s="14"/>
      <c r="P133" s="14"/>
      <c r="Q133" s="14"/>
      <c r="R133" s="14"/>
    </row>
    <row r="134" spans="2:18" ht="12.75">
      <c r="B134" s="125" t="s">
        <v>384</v>
      </c>
      <c r="C134" s="50">
        <v>0</v>
      </c>
      <c r="D134" s="50">
        <v>0</v>
      </c>
      <c r="E134" s="50">
        <v>0</v>
      </c>
      <c r="F134" s="50">
        <v>0</v>
      </c>
      <c r="G134" s="50">
        <v>0</v>
      </c>
      <c r="H134" s="50">
        <v>0</v>
      </c>
      <c r="I134" s="130"/>
      <c r="J134" s="14"/>
      <c r="K134" s="14"/>
      <c r="L134" s="14"/>
      <c r="M134" s="14"/>
      <c r="N134" s="14"/>
      <c r="O134" s="14"/>
      <c r="P134" s="14"/>
      <c r="Q134" s="14"/>
      <c r="R134" s="14"/>
    </row>
    <row r="135" spans="2:18" ht="12.75">
      <c r="B135" s="125" t="s">
        <v>385</v>
      </c>
      <c r="C135" s="50">
        <v>0</v>
      </c>
      <c r="D135" s="50">
        <v>0</v>
      </c>
      <c r="E135" s="50">
        <v>0</v>
      </c>
      <c r="F135" s="50">
        <v>0</v>
      </c>
      <c r="G135" s="50">
        <v>0</v>
      </c>
      <c r="H135" s="50">
        <v>0</v>
      </c>
      <c r="I135" s="130"/>
      <c r="J135" s="14"/>
      <c r="K135" s="14"/>
      <c r="L135" s="14"/>
      <c r="M135" s="14"/>
      <c r="N135" s="14"/>
      <c r="O135" s="14"/>
      <c r="P135" s="14"/>
      <c r="Q135" s="14"/>
      <c r="R135" s="14"/>
    </row>
    <row r="136" spans="2:18" ht="12.75">
      <c r="B136" s="125" t="s">
        <v>386</v>
      </c>
      <c r="C136" s="50">
        <v>0</v>
      </c>
      <c r="D136" s="50">
        <v>0</v>
      </c>
      <c r="E136" s="50">
        <v>0</v>
      </c>
      <c r="F136" s="50">
        <v>0</v>
      </c>
      <c r="G136" s="50">
        <v>0</v>
      </c>
      <c r="H136" s="50">
        <v>0</v>
      </c>
      <c r="I136" s="130"/>
      <c r="J136" s="14"/>
      <c r="K136" s="14"/>
      <c r="L136" s="14"/>
      <c r="M136" s="14"/>
      <c r="N136" s="14"/>
      <c r="O136" s="14"/>
      <c r="P136" s="14"/>
      <c r="Q136" s="14"/>
      <c r="R136" s="14"/>
    </row>
    <row r="137" spans="2:18" ht="12.75">
      <c r="B137" s="125" t="s">
        <v>387</v>
      </c>
      <c r="C137" s="50">
        <v>0</v>
      </c>
      <c r="D137" s="50">
        <v>0</v>
      </c>
      <c r="E137" s="50">
        <v>0</v>
      </c>
      <c r="F137" s="50">
        <v>0</v>
      </c>
      <c r="G137" s="50">
        <v>0</v>
      </c>
      <c r="H137" s="50">
        <v>0</v>
      </c>
      <c r="I137" s="130"/>
      <c r="J137" s="14"/>
      <c r="K137" s="14"/>
      <c r="L137" s="14"/>
      <c r="M137" s="14"/>
      <c r="N137" s="14"/>
      <c r="O137" s="14"/>
      <c r="P137" s="14"/>
      <c r="Q137" s="14"/>
      <c r="R137" s="14"/>
    </row>
    <row r="138" spans="2:18" ht="12.75">
      <c r="B138" s="125" t="s">
        <v>388</v>
      </c>
      <c r="C138" s="50">
        <v>1176</v>
      </c>
      <c r="D138" s="50">
        <v>1181</v>
      </c>
      <c r="E138" s="50">
        <v>1181</v>
      </c>
      <c r="F138" s="50">
        <v>1181</v>
      </c>
      <c r="G138" s="50">
        <v>1181</v>
      </c>
      <c r="H138" s="50">
        <v>1181</v>
      </c>
      <c r="I138" s="130"/>
      <c r="J138" s="14"/>
      <c r="K138" s="14"/>
      <c r="L138" s="14"/>
      <c r="M138" s="14"/>
      <c r="N138" s="14"/>
      <c r="O138" s="14"/>
      <c r="P138" s="14"/>
      <c r="Q138" s="14"/>
      <c r="R138" s="14"/>
    </row>
    <row r="139" spans="2:18" ht="12.75">
      <c r="B139" s="125" t="s">
        <v>389</v>
      </c>
      <c r="C139" s="50">
        <v>0</v>
      </c>
      <c r="D139" s="50">
        <v>0</v>
      </c>
      <c r="E139" s="50">
        <v>0</v>
      </c>
      <c r="F139" s="50">
        <v>0</v>
      </c>
      <c r="G139" s="50">
        <v>0</v>
      </c>
      <c r="H139" s="50">
        <v>0</v>
      </c>
      <c r="I139" s="130"/>
      <c r="J139" s="14"/>
      <c r="K139" s="14"/>
      <c r="L139" s="14"/>
      <c r="M139" s="14"/>
      <c r="N139" s="14"/>
      <c r="O139" s="14"/>
      <c r="P139" s="14"/>
      <c r="Q139" s="14"/>
      <c r="R139" s="14"/>
    </row>
    <row r="140" spans="2:18" ht="12.75">
      <c r="B140" s="125" t="s">
        <v>390</v>
      </c>
      <c r="C140" s="50">
        <v>348</v>
      </c>
      <c r="D140" s="50">
        <v>369.837</v>
      </c>
      <c r="E140" s="50">
        <v>369.837</v>
      </c>
      <c r="F140" s="50">
        <v>369.837</v>
      </c>
      <c r="G140" s="50">
        <v>369.837</v>
      </c>
      <c r="H140" s="50">
        <v>369.837</v>
      </c>
      <c r="I140" s="130"/>
      <c r="J140" s="14"/>
      <c r="K140" s="14"/>
      <c r="L140" s="14"/>
      <c r="M140" s="14"/>
      <c r="N140" s="14"/>
      <c r="O140" s="14"/>
      <c r="P140" s="14"/>
      <c r="Q140" s="14"/>
      <c r="R140" s="14"/>
    </row>
    <row r="141" spans="2:18" ht="12.75">
      <c r="B141" s="125" t="s">
        <v>391</v>
      </c>
      <c r="C141" s="50">
        <v>0</v>
      </c>
      <c r="D141" s="50">
        <v>0</v>
      </c>
      <c r="E141" s="50">
        <v>0</v>
      </c>
      <c r="F141" s="50">
        <v>0</v>
      </c>
      <c r="G141" s="50">
        <v>0</v>
      </c>
      <c r="H141" s="50">
        <v>0</v>
      </c>
      <c r="I141" s="130"/>
      <c r="J141" s="14"/>
      <c r="K141" s="14"/>
      <c r="L141" s="14"/>
      <c r="M141" s="14"/>
      <c r="N141" s="14"/>
      <c r="O141" s="14"/>
      <c r="P141" s="14"/>
      <c r="Q141" s="14"/>
      <c r="R141" s="14"/>
    </row>
    <row r="142" spans="2:18" ht="12.75">
      <c r="B142" s="125" t="s">
        <v>392</v>
      </c>
      <c r="C142" s="50">
        <v>4.8</v>
      </c>
      <c r="D142" s="50">
        <v>4.8</v>
      </c>
      <c r="E142" s="50">
        <v>4.8</v>
      </c>
      <c r="F142" s="50">
        <v>4.8</v>
      </c>
      <c r="G142" s="50">
        <v>4.8</v>
      </c>
      <c r="H142" s="50">
        <v>4.8</v>
      </c>
      <c r="I142" s="130"/>
      <c r="J142" s="14"/>
      <c r="K142" s="14"/>
      <c r="L142" s="14"/>
      <c r="M142" s="14"/>
      <c r="N142" s="14"/>
      <c r="O142" s="14"/>
      <c r="P142" s="14"/>
      <c r="Q142" s="14"/>
      <c r="R142" s="14"/>
    </row>
    <row r="143" spans="2:18" ht="12.75">
      <c r="B143" s="125" t="s">
        <v>393</v>
      </c>
      <c r="C143" s="50">
        <v>0</v>
      </c>
      <c r="D143" s="50">
        <v>0</v>
      </c>
      <c r="E143" s="50">
        <v>0</v>
      </c>
      <c r="F143" s="50">
        <v>0</v>
      </c>
      <c r="G143" s="50">
        <v>0</v>
      </c>
      <c r="H143" s="50">
        <v>0</v>
      </c>
      <c r="I143" s="130"/>
      <c r="J143" s="14"/>
      <c r="K143" s="14"/>
      <c r="L143" s="14"/>
      <c r="M143" s="14"/>
      <c r="N143" s="14"/>
      <c r="O143" s="14"/>
      <c r="P143" s="14"/>
      <c r="Q143" s="14"/>
      <c r="R143" s="14"/>
    </row>
    <row r="144" spans="2:18" ht="12.75">
      <c r="B144" s="125" t="s">
        <v>394</v>
      </c>
      <c r="C144" s="50">
        <v>0</v>
      </c>
      <c r="D144" s="50">
        <v>0</v>
      </c>
      <c r="E144" s="50">
        <v>0</v>
      </c>
      <c r="F144" s="50">
        <v>0</v>
      </c>
      <c r="G144" s="50">
        <v>0</v>
      </c>
      <c r="H144" s="50">
        <v>0</v>
      </c>
      <c r="I144" s="130"/>
      <c r="J144" s="14"/>
      <c r="K144" s="14"/>
      <c r="L144" s="14"/>
      <c r="M144" s="14"/>
      <c r="N144" s="14"/>
      <c r="O144" s="14"/>
      <c r="P144" s="14"/>
      <c r="Q144" s="14"/>
      <c r="R144" s="14"/>
    </row>
    <row r="145" spans="2:18" ht="12.75">
      <c r="B145" s="125" t="s">
        <v>396</v>
      </c>
      <c r="C145" s="50">
        <v>0</v>
      </c>
      <c r="D145" s="50">
        <v>0</v>
      </c>
      <c r="E145" s="50">
        <v>0</v>
      </c>
      <c r="F145" s="50">
        <v>0</v>
      </c>
      <c r="G145" s="50">
        <v>0</v>
      </c>
      <c r="H145" s="50">
        <v>0</v>
      </c>
      <c r="I145" s="130"/>
      <c r="J145" s="14"/>
      <c r="K145" s="14"/>
      <c r="L145" s="14"/>
      <c r="M145" s="14"/>
      <c r="N145" s="14"/>
      <c r="O145" s="14"/>
      <c r="P145" s="14"/>
      <c r="Q145" s="14"/>
      <c r="R145" s="14"/>
    </row>
    <row r="146" spans="2:18" ht="12.75">
      <c r="B146" s="125" t="s">
        <v>397</v>
      </c>
      <c r="C146" s="50">
        <v>89.523</v>
      </c>
      <c r="D146" s="50">
        <v>97.353</v>
      </c>
      <c r="E146" s="50">
        <v>97.353</v>
      </c>
      <c r="F146" s="50">
        <v>97.353</v>
      </c>
      <c r="G146" s="50">
        <v>97.353</v>
      </c>
      <c r="H146" s="50">
        <v>97.353</v>
      </c>
      <c r="I146" s="130"/>
      <c r="J146" s="14"/>
      <c r="K146" s="14"/>
      <c r="L146" s="14"/>
      <c r="M146" s="14"/>
      <c r="N146" s="14"/>
      <c r="O146" s="14"/>
      <c r="P146" s="14"/>
      <c r="Q146" s="14"/>
      <c r="R146" s="14"/>
    </row>
    <row r="147" spans="2:18" ht="12.75">
      <c r="B147" s="125" t="s">
        <v>398</v>
      </c>
      <c r="C147" s="50">
        <v>1036</v>
      </c>
      <c r="D147" s="50">
        <v>1723</v>
      </c>
      <c r="E147" s="50">
        <v>1713</v>
      </c>
      <c r="F147" s="50">
        <v>1713</v>
      </c>
      <c r="G147" s="50">
        <v>1713</v>
      </c>
      <c r="H147" s="50">
        <v>1713</v>
      </c>
      <c r="I147" s="130"/>
      <c r="J147" s="14"/>
      <c r="K147" s="14"/>
      <c r="L147" s="14"/>
      <c r="M147" s="14"/>
      <c r="N147" s="14"/>
      <c r="O147" s="14"/>
      <c r="P147" s="14"/>
      <c r="Q147" s="14"/>
      <c r="R147" s="14"/>
    </row>
    <row r="148" spans="2:18" ht="12.75">
      <c r="B148" s="125" t="s">
        <v>399</v>
      </c>
      <c r="C148" s="50">
        <v>653</v>
      </c>
      <c r="D148" s="50">
        <v>653</v>
      </c>
      <c r="E148" s="50">
        <v>653</v>
      </c>
      <c r="F148" s="50">
        <v>653</v>
      </c>
      <c r="G148" s="50">
        <v>653</v>
      </c>
      <c r="H148" s="50">
        <v>653</v>
      </c>
      <c r="I148" s="130"/>
      <c r="J148" s="14"/>
      <c r="K148" s="14"/>
      <c r="L148" s="14"/>
      <c r="M148" s="14"/>
      <c r="N148" s="14"/>
      <c r="O148" s="14"/>
      <c r="P148" s="14"/>
      <c r="Q148" s="14"/>
      <c r="R148" s="14"/>
    </row>
    <row r="149" spans="2:18" ht="12.75">
      <c r="B149" s="125" t="s">
        <v>400</v>
      </c>
      <c r="C149" s="50">
        <v>80.4</v>
      </c>
      <c r="D149" s="50">
        <v>80.4</v>
      </c>
      <c r="E149" s="50">
        <v>80.4</v>
      </c>
      <c r="F149" s="50">
        <v>80.4</v>
      </c>
      <c r="G149" s="50">
        <v>80.4</v>
      </c>
      <c r="H149" s="50">
        <v>80.4</v>
      </c>
      <c r="I149" s="130"/>
      <c r="J149" s="14"/>
      <c r="K149" s="14"/>
      <c r="L149" s="14"/>
      <c r="M149" s="14"/>
      <c r="N149" s="14"/>
      <c r="O149" s="14"/>
      <c r="P149" s="14"/>
      <c r="Q149" s="14"/>
      <c r="R149" s="14"/>
    </row>
    <row r="150" spans="2:18" ht="12.75">
      <c r="B150" s="125" t="s">
        <v>401</v>
      </c>
      <c r="C150" s="50">
        <v>47.85</v>
      </c>
      <c r="D150" s="50">
        <v>47.85</v>
      </c>
      <c r="E150" s="50">
        <v>60.9</v>
      </c>
      <c r="F150" s="50">
        <v>60.9</v>
      </c>
      <c r="G150" s="50">
        <v>60.9</v>
      </c>
      <c r="H150" s="50">
        <v>60.9</v>
      </c>
      <c r="I150" s="130"/>
      <c r="J150" s="14"/>
      <c r="K150" s="14"/>
      <c r="L150" s="14"/>
      <c r="M150" s="14"/>
      <c r="N150" s="14"/>
      <c r="O150" s="14"/>
      <c r="P150" s="14"/>
      <c r="Q150" s="14"/>
      <c r="R150" s="14"/>
    </row>
    <row r="151" spans="2:18" ht="12.75">
      <c r="B151" s="125" t="s">
        <v>402</v>
      </c>
      <c r="C151" s="50">
        <v>0</v>
      </c>
      <c r="D151" s="50">
        <v>0</v>
      </c>
      <c r="E151" s="50">
        <v>0</v>
      </c>
      <c r="F151" s="50">
        <v>0</v>
      </c>
      <c r="G151" s="50">
        <v>0</v>
      </c>
      <c r="H151" s="50">
        <v>0</v>
      </c>
      <c r="I151" s="130"/>
      <c r="J151" s="14"/>
      <c r="K151" s="14"/>
      <c r="L151" s="14"/>
      <c r="M151" s="14"/>
      <c r="N151" s="14"/>
      <c r="O151" s="14"/>
      <c r="P151" s="14"/>
      <c r="Q151" s="14"/>
      <c r="R151" s="14"/>
    </row>
    <row r="152" spans="2:18" ht="12.75">
      <c r="B152" s="125" t="s">
        <v>403</v>
      </c>
      <c r="C152" s="50">
        <v>0</v>
      </c>
      <c r="D152" s="50">
        <v>0</v>
      </c>
      <c r="E152" s="50">
        <v>0</v>
      </c>
      <c r="F152" s="50">
        <v>0</v>
      </c>
      <c r="G152" s="50">
        <v>0</v>
      </c>
      <c r="H152" s="50">
        <v>0</v>
      </c>
      <c r="I152" s="130"/>
      <c r="J152" s="14"/>
      <c r="K152" s="14"/>
      <c r="L152" s="14"/>
      <c r="M152" s="14"/>
      <c r="N152" s="14"/>
      <c r="O152" s="14"/>
      <c r="P152" s="14"/>
      <c r="Q152" s="14"/>
      <c r="R152" s="14"/>
    </row>
    <row r="153" spans="2:18" ht="12.75">
      <c r="B153" s="125" t="s">
        <v>404</v>
      </c>
      <c r="C153" s="50">
        <v>0</v>
      </c>
      <c r="D153" s="50">
        <v>0</v>
      </c>
      <c r="E153" s="50">
        <v>0</v>
      </c>
      <c r="F153" s="50">
        <v>0</v>
      </c>
      <c r="G153" s="50">
        <v>0</v>
      </c>
      <c r="H153" s="50">
        <v>0</v>
      </c>
      <c r="I153" s="130"/>
      <c r="J153" s="14"/>
      <c r="K153" s="14"/>
      <c r="L153" s="14"/>
      <c r="M153" s="14"/>
      <c r="N153" s="14"/>
      <c r="O153" s="14"/>
      <c r="P153" s="14"/>
      <c r="Q153" s="14"/>
      <c r="R153" s="14"/>
    </row>
    <row r="154" spans="2:18" ht="12.75">
      <c r="B154" s="125" t="s">
        <v>405</v>
      </c>
      <c r="C154" s="50">
        <v>0</v>
      </c>
      <c r="D154" s="50">
        <v>0</v>
      </c>
      <c r="E154" s="50">
        <v>0</v>
      </c>
      <c r="F154" s="50">
        <v>0</v>
      </c>
      <c r="G154" s="50">
        <v>0</v>
      </c>
      <c r="H154" s="50">
        <v>0</v>
      </c>
      <c r="I154" s="130"/>
      <c r="J154" s="14"/>
      <c r="K154" s="14"/>
      <c r="L154" s="14"/>
      <c r="M154" s="14"/>
      <c r="N154" s="14"/>
      <c r="O154" s="14"/>
      <c r="P154" s="14"/>
      <c r="Q154" s="14"/>
      <c r="R154" s="14"/>
    </row>
    <row r="155" spans="2:18" ht="12.75">
      <c r="B155" s="125" t="s">
        <v>406</v>
      </c>
      <c r="C155" s="50">
        <v>0</v>
      </c>
      <c r="D155" s="50">
        <v>0</v>
      </c>
      <c r="E155" s="50">
        <v>0</v>
      </c>
      <c r="F155" s="50">
        <v>0</v>
      </c>
      <c r="G155" s="50">
        <v>0</v>
      </c>
      <c r="H155" s="50">
        <v>0</v>
      </c>
      <c r="I155" s="130"/>
      <c r="J155" s="14"/>
      <c r="K155" s="14"/>
      <c r="L155" s="14"/>
      <c r="M155" s="14"/>
      <c r="N155" s="14"/>
      <c r="O155" s="14"/>
      <c r="P155" s="14"/>
      <c r="Q155" s="14"/>
      <c r="R155" s="14"/>
    </row>
    <row r="156" spans="2:18" ht="12.75">
      <c r="B156" s="125" t="s">
        <v>407</v>
      </c>
      <c r="C156" s="50">
        <v>0</v>
      </c>
      <c r="D156" s="50">
        <v>0</v>
      </c>
      <c r="E156" s="50">
        <v>0</v>
      </c>
      <c r="F156" s="50">
        <v>0</v>
      </c>
      <c r="G156" s="50">
        <v>0</v>
      </c>
      <c r="H156" s="50">
        <v>0</v>
      </c>
      <c r="I156" s="130"/>
      <c r="J156" s="14"/>
      <c r="K156" s="14"/>
      <c r="L156" s="14"/>
      <c r="M156" s="14"/>
      <c r="N156" s="14"/>
      <c r="O156" s="14"/>
      <c r="P156" s="14"/>
      <c r="Q156" s="14"/>
      <c r="R156" s="14"/>
    </row>
    <row r="157" spans="2:18" ht="12.75">
      <c r="B157" s="125" t="s">
        <v>408</v>
      </c>
      <c r="C157" s="50">
        <v>0</v>
      </c>
      <c r="D157" s="50">
        <v>0</v>
      </c>
      <c r="E157" s="50">
        <v>0</v>
      </c>
      <c r="F157" s="50">
        <v>0</v>
      </c>
      <c r="G157" s="50">
        <v>0</v>
      </c>
      <c r="H157" s="50">
        <v>0</v>
      </c>
      <c r="I157" s="130"/>
      <c r="J157" s="14"/>
      <c r="K157" s="14"/>
      <c r="L157" s="14"/>
      <c r="M157" s="14"/>
      <c r="N157" s="14"/>
      <c r="O157" s="14"/>
      <c r="P157" s="14"/>
      <c r="Q157" s="14"/>
      <c r="R157" s="14"/>
    </row>
    <row r="158" spans="2:18" ht="12.75">
      <c r="B158" s="125" t="s">
        <v>409</v>
      </c>
      <c r="C158" s="50">
        <v>306</v>
      </c>
      <c r="D158" s="50">
        <v>2016</v>
      </c>
      <c r="E158" s="50">
        <v>2016</v>
      </c>
      <c r="F158" s="50">
        <v>2016</v>
      </c>
      <c r="G158" s="50">
        <v>2016</v>
      </c>
      <c r="H158" s="50">
        <v>2016</v>
      </c>
      <c r="I158" s="130"/>
      <c r="J158" s="14"/>
      <c r="K158" s="14"/>
      <c r="L158" s="14"/>
      <c r="M158" s="14"/>
      <c r="N158" s="14"/>
      <c r="O158" s="14"/>
      <c r="P158" s="14"/>
      <c r="Q158" s="14"/>
      <c r="R158" s="14"/>
    </row>
    <row r="159" spans="2:18" ht="12.75">
      <c r="B159" s="125" t="s">
        <v>410</v>
      </c>
      <c r="C159" s="50">
        <v>0</v>
      </c>
      <c r="D159" s="50">
        <v>0</v>
      </c>
      <c r="E159" s="50">
        <v>0</v>
      </c>
      <c r="F159" s="50">
        <v>0</v>
      </c>
      <c r="G159" s="50">
        <v>0</v>
      </c>
      <c r="H159" s="50">
        <v>0</v>
      </c>
      <c r="I159" s="130"/>
      <c r="J159" s="14"/>
      <c r="K159" s="14"/>
      <c r="L159" s="14"/>
      <c r="M159" s="14"/>
      <c r="N159" s="14"/>
      <c r="O159" s="14"/>
      <c r="P159" s="14"/>
      <c r="Q159" s="14"/>
      <c r="R159" s="14"/>
    </row>
    <row r="160" spans="2:18" ht="12.75">
      <c r="B160" s="125" t="s">
        <v>411</v>
      </c>
      <c r="C160" s="50">
        <v>0</v>
      </c>
      <c r="D160" s="50">
        <v>0</v>
      </c>
      <c r="E160" s="50">
        <v>0</v>
      </c>
      <c r="F160" s="50">
        <v>0</v>
      </c>
      <c r="G160" s="50">
        <v>0</v>
      </c>
      <c r="H160" s="50">
        <v>0</v>
      </c>
      <c r="I160" s="130"/>
      <c r="J160" s="14"/>
      <c r="K160" s="14"/>
      <c r="L160" s="14"/>
      <c r="M160" s="14"/>
      <c r="N160" s="14"/>
      <c r="O160" s="14"/>
      <c r="P160" s="14"/>
      <c r="Q160" s="14"/>
      <c r="R160" s="14"/>
    </row>
    <row r="161" spans="2:18" ht="12.75">
      <c r="B161" s="125" t="s">
        <v>412</v>
      </c>
      <c r="C161" s="50">
        <v>3253</v>
      </c>
      <c r="D161" s="50">
        <v>3276</v>
      </c>
      <c r="E161" s="50">
        <v>3276</v>
      </c>
      <c r="F161" s="50">
        <v>3276</v>
      </c>
      <c r="G161" s="50">
        <v>3276</v>
      </c>
      <c r="H161" s="50">
        <v>3276</v>
      </c>
      <c r="I161" s="130"/>
      <c r="J161" s="14"/>
      <c r="K161" s="14"/>
      <c r="L161" s="14"/>
      <c r="M161" s="14"/>
      <c r="N161" s="14"/>
      <c r="O161" s="14"/>
      <c r="P161" s="14"/>
      <c r="Q161" s="14"/>
      <c r="R161" s="14"/>
    </row>
    <row r="162" spans="2:18" ht="12.75">
      <c r="B162" s="125" t="s">
        <v>413</v>
      </c>
      <c r="C162" s="50">
        <v>760</v>
      </c>
      <c r="D162" s="50">
        <v>775.66</v>
      </c>
      <c r="E162" s="50">
        <v>775.66</v>
      </c>
      <c r="F162" s="50">
        <v>775.66</v>
      </c>
      <c r="G162" s="50">
        <v>775.66</v>
      </c>
      <c r="H162" s="50">
        <v>775.66</v>
      </c>
      <c r="I162" s="130"/>
      <c r="J162" s="14"/>
      <c r="K162" s="14"/>
      <c r="L162" s="14"/>
      <c r="M162" s="14"/>
      <c r="N162" s="14"/>
      <c r="O162" s="14"/>
      <c r="P162" s="14"/>
      <c r="Q162" s="14"/>
      <c r="R162" s="14"/>
    </row>
    <row r="163" spans="2:18" ht="12.75">
      <c r="B163" s="125" t="s">
        <v>414</v>
      </c>
      <c r="C163" s="50">
        <v>0</v>
      </c>
      <c r="D163" s="50">
        <v>0</v>
      </c>
      <c r="E163" s="50">
        <v>0</v>
      </c>
      <c r="F163" s="50">
        <v>0</v>
      </c>
      <c r="G163" s="50">
        <v>0</v>
      </c>
      <c r="H163" s="50">
        <v>0</v>
      </c>
      <c r="I163" s="130"/>
      <c r="J163" s="14"/>
      <c r="K163" s="14"/>
      <c r="L163" s="14"/>
      <c r="M163" s="14"/>
      <c r="N163" s="14"/>
      <c r="O163" s="14"/>
      <c r="P163" s="14"/>
      <c r="Q163" s="14"/>
      <c r="R163" s="14"/>
    </row>
    <row r="164" spans="2:18" ht="12.75">
      <c r="B164" s="125" t="s">
        <v>415</v>
      </c>
      <c r="C164" s="50">
        <v>0</v>
      </c>
      <c r="D164" s="50">
        <v>0</v>
      </c>
      <c r="E164" s="50">
        <v>0</v>
      </c>
      <c r="F164" s="50">
        <v>0</v>
      </c>
      <c r="G164" s="50">
        <v>0</v>
      </c>
      <c r="H164" s="50">
        <v>0</v>
      </c>
      <c r="I164" s="130"/>
      <c r="J164" s="14"/>
      <c r="K164" s="14"/>
      <c r="L164" s="14"/>
      <c r="M164" s="14"/>
      <c r="N164" s="14"/>
      <c r="O164" s="14"/>
      <c r="P164" s="14"/>
      <c r="Q164" s="14"/>
      <c r="R164" s="14"/>
    </row>
    <row r="165" spans="2:18" ht="12.75">
      <c r="B165" s="125" t="s">
        <v>416</v>
      </c>
      <c r="C165" s="50">
        <v>83.433</v>
      </c>
      <c r="D165" s="50">
        <v>83.433</v>
      </c>
      <c r="E165" s="50">
        <v>83.433</v>
      </c>
      <c r="F165" s="50">
        <v>83.433</v>
      </c>
      <c r="G165" s="50">
        <v>83.433</v>
      </c>
      <c r="H165" s="50">
        <v>83.433</v>
      </c>
      <c r="I165" s="130"/>
      <c r="J165" s="14"/>
      <c r="K165" s="14"/>
      <c r="L165" s="14"/>
      <c r="M165" s="14"/>
      <c r="N165" s="14"/>
      <c r="O165" s="14"/>
      <c r="P165" s="14"/>
      <c r="Q165" s="14"/>
      <c r="R165" s="14"/>
    </row>
    <row r="166" spans="2:18" ht="12.75">
      <c r="B166" s="125" t="s">
        <v>417</v>
      </c>
      <c r="C166" s="50">
        <v>49.155</v>
      </c>
      <c r="D166" s="50">
        <v>49.155</v>
      </c>
      <c r="E166" s="50">
        <v>49.155</v>
      </c>
      <c r="F166" s="50">
        <v>49.155</v>
      </c>
      <c r="G166" s="50">
        <v>69.687</v>
      </c>
      <c r="H166" s="50">
        <v>69.687</v>
      </c>
      <c r="I166" s="130"/>
      <c r="J166" s="14"/>
      <c r="K166" s="14"/>
      <c r="L166" s="14"/>
      <c r="M166" s="14"/>
      <c r="N166" s="14"/>
      <c r="O166" s="14"/>
      <c r="P166" s="14"/>
      <c r="Q166" s="14"/>
      <c r="R166" s="14"/>
    </row>
    <row r="167" spans="2:18" ht="12.75">
      <c r="B167" s="125" t="s">
        <v>418</v>
      </c>
      <c r="C167" s="50">
        <v>0</v>
      </c>
      <c r="D167" s="50">
        <v>0</v>
      </c>
      <c r="E167" s="50">
        <v>0</v>
      </c>
      <c r="F167" s="50">
        <v>0</v>
      </c>
      <c r="G167" s="50">
        <v>0</v>
      </c>
      <c r="H167" s="50">
        <v>0</v>
      </c>
      <c r="I167" s="130"/>
      <c r="J167" s="14"/>
      <c r="K167" s="14"/>
      <c r="L167" s="14"/>
      <c r="M167" s="14"/>
      <c r="N167" s="14"/>
      <c r="O167" s="14"/>
      <c r="P167" s="14"/>
      <c r="Q167" s="14"/>
      <c r="R167" s="14"/>
    </row>
    <row r="168" spans="2:18" ht="12.75">
      <c r="B168" s="125" t="s">
        <v>419</v>
      </c>
      <c r="C168" s="50">
        <v>2328</v>
      </c>
      <c r="D168" s="50">
        <v>2328</v>
      </c>
      <c r="E168" s="50">
        <v>2328</v>
      </c>
      <c r="F168" s="50">
        <v>2328</v>
      </c>
      <c r="G168" s="50">
        <v>2328</v>
      </c>
      <c r="H168" s="50">
        <v>2328</v>
      </c>
      <c r="I168" s="130"/>
      <c r="J168" s="14"/>
      <c r="K168" s="14"/>
      <c r="L168" s="14"/>
      <c r="M168" s="14"/>
      <c r="N168" s="14"/>
      <c r="O168" s="14"/>
      <c r="P168" s="14"/>
      <c r="Q168" s="14"/>
      <c r="R168" s="14"/>
    </row>
    <row r="169" spans="2:18" ht="12.75">
      <c r="B169" s="125" t="s">
        <v>420</v>
      </c>
      <c r="C169" s="50">
        <v>34</v>
      </c>
      <c r="D169" s="50">
        <v>34</v>
      </c>
      <c r="E169" s="50">
        <v>34</v>
      </c>
      <c r="F169" s="50">
        <v>34</v>
      </c>
      <c r="G169" s="50">
        <v>34</v>
      </c>
      <c r="H169" s="50">
        <v>34</v>
      </c>
      <c r="I169" s="130"/>
      <c r="J169" s="14"/>
      <c r="K169" s="14"/>
      <c r="L169" s="14"/>
      <c r="M169" s="14"/>
      <c r="N169" s="14"/>
      <c r="O169" s="14"/>
      <c r="P169" s="14"/>
      <c r="Q169" s="14"/>
      <c r="R169" s="14"/>
    </row>
    <row r="170" spans="2:18" ht="12.75">
      <c r="B170" s="125" t="s">
        <v>421</v>
      </c>
      <c r="C170" s="50">
        <v>0</v>
      </c>
      <c r="D170" s="50">
        <v>0</v>
      </c>
      <c r="E170" s="50">
        <v>0</v>
      </c>
      <c r="F170" s="50">
        <v>0</v>
      </c>
      <c r="G170" s="50">
        <v>0</v>
      </c>
      <c r="H170" s="50">
        <v>0</v>
      </c>
      <c r="I170" s="130"/>
      <c r="J170" s="14"/>
      <c r="K170" s="14"/>
      <c r="L170" s="14"/>
      <c r="M170" s="14"/>
      <c r="N170" s="14"/>
      <c r="O170" s="14"/>
      <c r="P170" s="14"/>
      <c r="Q170" s="14"/>
      <c r="R170" s="14"/>
    </row>
    <row r="171" spans="2:9" ht="12.75">
      <c r="B171" s="125" t="s">
        <v>422</v>
      </c>
      <c r="C171" s="50">
        <v>68.817</v>
      </c>
      <c r="D171" s="50">
        <v>86.217</v>
      </c>
      <c r="E171" s="50">
        <v>86.217</v>
      </c>
      <c r="F171" s="50">
        <v>112.317</v>
      </c>
      <c r="G171" s="50">
        <v>112.317</v>
      </c>
      <c r="H171" s="50">
        <v>112.317</v>
      </c>
      <c r="I171" s="125"/>
    </row>
    <row r="172" spans="2:9" ht="12.75">
      <c r="B172" s="125" t="s">
        <v>423</v>
      </c>
      <c r="C172" s="50">
        <v>0</v>
      </c>
      <c r="D172" s="50">
        <v>0</v>
      </c>
      <c r="E172" s="50">
        <v>0</v>
      </c>
      <c r="F172" s="50">
        <v>0</v>
      </c>
      <c r="G172" s="50">
        <v>0</v>
      </c>
      <c r="H172" s="50">
        <v>0</v>
      </c>
      <c r="I172" s="125"/>
    </row>
    <row r="173" spans="2:9" ht="12.75">
      <c r="B173" s="125" t="s">
        <v>424</v>
      </c>
      <c r="C173" s="50">
        <v>0</v>
      </c>
      <c r="D173" s="50">
        <v>0</v>
      </c>
      <c r="E173" s="50">
        <v>0</v>
      </c>
      <c r="F173" s="50">
        <v>0</v>
      </c>
      <c r="G173" s="50">
        <v>0</v>
      </c>
      <c r="H173" s="50">
        <v>0</v>
      </c>
      <c r="I173" s="125"/>
    </row>
    <row r="174" spans="2:9" ht="12.75">
      <c r="B174" s="125" t="s">
        <v>425</v>
      </c>
      <c r="C174" s="50">
        <v>1263.5</v>
      </c>
      <c r="D174" s="50">
        <v>1263.5</v>
      </c>
      <c r="E174" s="50">
        <v>1263.5</v>
      </c>
      <c r="F174" s="50">
        <v>1263.5</v>
      </c>
      <c r="G174" s="50">
        <v>1263.5</v>
      </c>
      <c r="H174" s="50">
        <v>1263.5</v>
      </c>
      <c r="I174" s="125"/>
    </row>
    <row r="175" spans="2:9" ht="12.75">
      <c r="B175" s="125" t="s">
        <v>426</v>
      </c>
      <c r="C175" s="50">
        <v>115.362</v>
      </c>
      <c r="D175" s="50">
        <v>115.362</v>
      </c>
      <c r="E175" s="50">
        <v>115.362</v>
      </c>
      <c r="F175" s="50">
        <v>115.362</v>
      </c>
      <c r="G175" s="50">
        <v>115.362</v>
      </c>
      <c r="H175" s="50">
        <v>115.362</v>
      </c>
      <c r="I175" s="125"/>
    </row>
    <row r="176" spans="2:9" ht="12.75">
      <c r="B176" s="125" t="s">
        <v>427</v>
      </c>
      <c r="C176" s="50">
        <v>0</v>
      </c>
      <c r="D176" s="50">
        <v>0</v>
      </c>
      <c r="E176" s="50">
        <v>0</v>
      </c>
      <c r="F176" s="50">
        <v>0</v>
      </c>
      <c r="G176" s="50">
        <v>0</v>
      </c>
      <c r="H176" s="50">
        <v>0</v>
      </c>
      <c r="I176" s="125"/>
    </row>
    <row r="177" spans="2:9" ht="12.75">
      <c r="B177" s="125" t="s">
        <v>428</v>
      </c>
      <c r="C177" s="50">
        <v>0</v>
      </c>
      <c r="D177" s="50">
        <v>0</v>
      </c>
      <c r="E177" s="50">
        <v>0</v>
      </c>
      <c r="F177" s="50">
        <v>0</v>
      </c>
      <c r="G177" s="50">
        <v>0</v>
      </c>
      <c r="H177" s="50">
        <v>0</v>
      </c>
      <c r="I177" s="125"/>
    </row>
    <row r="178" spans="2:9" ht="12.75">
      <c r="B178" s="126" t="s">
        <v>454</v>
      </c>
      <c r="C178" s="50">
        <v>1931</v>
      </c>
      <c r="D178" s="50">
        <v>1931</v>
      </c>
      <c r="E178" s="50">
        <v>1931</v>
      </c>
      <c r="F178" s="50">
        <v>1931</v>
      </c>
      <c r="G178" s="50">
        <v>1931</v>
      </c>
      <c r="H178" s="50">
        <v>1931</v>
      </c>
      <c r="I178" s="126"/>
    </row>
    <row r="179" spans="2:9" ht="12.75">
      <c r="B179" s="125" t="s">
        <v>429</v>
      </c>
      <c r="C179" s="50">
        <v>0</v>
      </c>
      <c r="D179" s="50">
        <v>13.05</v>
      </c>
      <c r="E179" s="50">
        <v>13.05</v>
      </c>
      <c r="F179" s="50">
        <v>13.05</v>
      </c>
      <c r="G179" s="50">
        <v>13.05</v>
      </c>
      <c r="H179" s="50">
        <v>13.05</v>
      </c>
      <c r="I179" s="125"/>
    </row>
    <row r="180" spans="2:9" ht="12.75">
      <c r="B180" s="125" t="s">
        <v>430</v>
      </c>
      <c r="C180" s="50">
        <v>1486</v>
      </c>
      <c r="D180" s="50">
        <v>1580</v>
      </c>
      <c r="E180" s="50">
        <v>1580</v>
      </c>
      <c r="F180" s="50">
        <v>1580</v>
      </c>
      <c r="G180" s="50">
        <v>1580</v>
      </c>
      <c r="H180" s="50">
        <v>1580</v>
      </c>
      <c r="I180" s="125"/>
    </row>
    <row r="181" spans="2:9" ht="12.75">
      <c r="B181" s="125" t="s">
        <v>431</v>
      </c>
      <c r="C181" s="50">
        <v>24.621</v>
      </c>
      <c r="D181" s="50">
        <v>24.621</v>
      </c>
      <c r="E181" s="50">
        <v>24.621</v>
      </c>
      <c r="F181" s="50">
        <v>24.621</v>
      </c>
      <c r="G181" s="50">
        <v>24.621</v>
      </c>
      <c r="H181" s="50">
        <v>24.621</v>
      </c>
      <c r="I181" s="125"/>
    </row>
    <row r="182" spans="2:9" ht="12.75">
      <c r="B182" s="125" t="s">
        <v>432</v>
      </c>
      <c r="C182" s="50">
        <v>0</v>
      </c>
      <c r="D182" s="50">
        <v>0</v>
      </c>
      <c r="E182" s="50">
        <v>0</v>
      </c>
      <c r="F182" s="50">
        <v>0</v>
      </c>
      <c r="G182" s="50">
        <v>0</v>
      </c>
      <c r="H182" s="50">
        <v>0</v>
      </c>
      <c r="I182" s="125"/>
    </row>
    <row r="183" spans="2:9" ht="12.75">
      <c r="B183" s="125" t="s">
        <v>433</v>
      </c>
      <c r="C183" s="50">
        <v>68</v>
      </c>
      <c r="D183" s="50">
        <v>68</v>
      </c>
      <c r="E183" s="50">
        <v>68</v>
      </c>
      <c r="F183" s="50">
        <v>68</v>
      </c>
      <c r="G183" s="50">
        <v>68</v>
      </c>
      <c r="H183" s="50">
        <v>68</v>
      </c>
      <c r="I183" s="125"/>
    </row>
    <row r="184" spans="2:9" ht="12.75">
      <c r="B184" s="125" t="s">
        <v>434</v>
      </c>
      <c r="C184" s="50">
        <v>0</v>
      </c>
      <c r="D184" s="50">
        <v>0</v>
      </c>
      <c r="E184" s="50">
        <v>0</v>
      </c>
      <c r="F184" s="50">
        <v>0</v>
      </c>
      <c r="G184" s="50">
        <v>0</v>
      </c>
      <c r="H184" s="50">
        <v>0</v>
      </c>
      <c r="I184" s="125"/>
    </row>
    <row r="185" spans="2:9" ht="12.75">
      <c r="B185" s="125" t="s">
        <v>435</v>
      </c>
      <c r="C185" s="50">
        <v>572.6</v>
      </c>
      <c r="D185" s="50">
        <v>572.6</v>
      </c>
      <c r="E185" s="50">
        <v>572.6</v>
      </c>
      <c r="F185" s="50">
        <v>572.6</v>
      </c>
      <c r="G185" s="50">
        <v>572.6</v>
      </c>
      <c r="H185" s="50">
        <v>572.6</v>
      </c>
      <c r="I185" s="125"/>
    </row>
    <row r="186" spans="2:9" ht="12.75">
      <c r="B186" s="125" t="s">
        <v>436</v>
      </c>
      <c r="C186" s="50">
        <v>0</v>
      </c>
      <c r="D186" s="50">
        <v>0</v>
      </c>
      <c r="E186" s="50">
        <v>0</v>
      </c>
      <c r="F186" s="50">
        <v>0</v>
      </c>
      <c r="G186" s="50">
        <v>0</v>
      </c>
      <c r="H186" s="50">
        <v>0</v>
      </c>
      <c r="I186" s="125"/>
    </row>
    <row r="187" spans="2:9" ht="12.75">
      <c r="B187" s="125" t="s">
        <v>437</v>
      </c>
      <c r="C187" s="50">
        <v>330</v>
      </c>
      <c r="D187" s="50">
        <v>330</v>
      </c>
      <c r="E187" s="50">
        <v>330</v>
      </c>
      <c r="F187" s="50">
        <v>330</v>
      </c>
      <c r="G187" s="50">
        <v>330</v>
      </c>
      <c r="H187" s="50">
        <v>330</v>
      </c>
      <c r="I187" s="125"/>
    </row>
    <row r="188" spans="2:9" ht="12.75">
      <c r="B188" s="125" t="s">
        <v>438</v>
      </c>
      <c r="C188" s="50">
        <v>0</v>
      </c>
      <c r="D188" s="50">
        <v>0</v>
      </c>
      <c r="E188" s="50">
        <v>0</v>
      </c>
      <c r="F188" s="50">
        <v>0</v>
      </c>
      <c r="G188" s="50">
        <v>0</v>
      </c>
      <c r="H188" s="50">
        <v>0</v>
      </c>
      <c r="I188" s="125"/>
    </row>
    <row r="189" spans="2:9" ht="12.75">
      <c r="B189" s="125" t="s">
        <v>439</v>
      </c>
      <c r="C189" s="50">
        <v>193</v>
      </c>
      <c r="D189" s="50">
        <v>193</v>
      </c>
      <c r="E189" s="50">
        <v>193</v>
      </c>
      <c r="F189" s="50">
        <v>193</v>
      </c>
      <c r="G189" s="50">
        <v>193</v>
      </c>
      <c r="H189" s="50">
        <v>193</v>
      </c>
      <c r="I189" s="125"/>
    </row>
    <row r="190" spans="2:9" ht="12.75">
      <c r="B190" s="125" t="s">
        <v>440</v>
      </c>
      <c r="C190" s="50">
        <v>550</v>
      </c>
      <c r="D190" s="50">
        <v>550</v>
      </c>
      <c r="E190" s="50">
        <v>550</v>
      </c>
      <c r="F190" s="50">
        <v>550</v>
      </c>
      <c r="G190" s="50">
        <v>550</v>
      </c>
      <c r="H190" s="50">
        <v>550</v>
      </c>
      <c r="I190" s="125"/>
    </row>
    <row r="191" spans="2:9" ht="12.75">
      <c r="B191" s="125" t="s">
        <v>441</v>
      </c>
      <c r="C191" s="50">
        <v>77</v>
      </c>
      <c r="D191" s="50">
        <v>77</v>
      </c>
      <c r="E191" s="50">
        <v>77</v>
      </c>
      <c r="F191" s="50">
        <v>77</v>
      </c>
      <c r="G191" s="50">
        <v>77</v>
      </c>
      <c r="H191" s="50">
        <v>77</v>
      </c>
      <c r="I191" s="125"/>
    </row>
    <row r="192" spans="2:9" ht="12.75">
      <c r="B192" s="125" t="s">
        <v>442</v>
      </c>
      <c r="C192" s="50">
        <v>649</v>
      </c>
      <c r="D192" s="50">
        <v>649</v>
      </c>
      <c r="E192" s="50">
        <v>649</v>
      </c>
      <c r="F192" s="50">
        <v>649</v>
      </c>
      <c r="G192" s="50">
        <v>649</v>
      </c>
      <c r="H192" s="50">
        <v>649</v>
      </c>
      <c r="I192" s="125"/>
    </row>
    <row r="193" spans="2:9" ht="12.75">
      <c r="B193" s="125" t="s">
        <v>443</v>
      </c>
      <c r="C193" s="50">
        <v>0</v>
      </c>
      <c r="D193" s="50">
        <v>0</v>
      </c>
      <c r="E193" s="50">
        <v>0</v>
      </c>
      <c r="F193" s="50">
        <v>0</v>
      </c>
      <c r="G193" s="50">
        <v>0</v>
      </c>
      <c r="H193" s="50">
        <v>0</v>
      </c>
      <c r="I193" s="125"/>
    </row>
    <row r="194" spans="2:9" ht="12.75">
      <c r="B194" s="125" t="s">
        <v>444</v>
      </c>
      <c r="C194" s="50">
        <v>0</v>
      </c>
      <c r="D194" s="50">
        <v>0</v>
      </c>
      <c r="E194" s="50">
        <v>0</v>
      </c>
      <c r="F194" s="50">
        <v>0</v>
      </c>
      <c r="G194" s="50">
        <v>0</v>
      </c>
      <c r="H194" s="50">
        <v>0</v>
      </c>
      <c r="I194" s="125"/>
    </row>
    <row r="195" spans="2:9" ht="12.75">
      <c r="B195" s="125" t="s">
        <v>445</v>
      </c>
      <c r="C195" s="50">
        <v>0</v>
      </c>
      <c r="D195" s="50">
        <v>0</v>
      </c>
      <c r="E195" s="50">
        <v>0</v>
      </c>
      <c r="F195" s="50">
        <v>0</v>
      </c>
      <c r="G195" s="50">
        <v>0</v>
      </c>
      <c r="H195" s="50">
        <v>0</v>
      </c>
      <c r="I195" s="125"/>
    </row>
    <row r="196" spans="2:9" ht="12.75">
      <c r="B196" s="125" t="s">
        <v>446</v>
      </c>
      <c r="C196" s="50">
        <v>0</v>
      </c>
      <c r="D196" s="50">
        <v>0</v>
      </c>
      <c r="E196" s="50">
        <v>0</v>
      </c>
      <c r="F196" s="50">
        <v>0</v>
      </c>
      <c r="G196" s="50">
        <v>0</v>
      </c>
      <c r="H196" s="50">
        <v>0</v>
      </c>
      <c r="I196" s="125"/>
    </row>
    <row r="197" spans="2:9" ht="12.75">
      <c r="B197" s="125" t="s">
        <v>447</v>
      </c>
      <c r="C197" s="50">
        <v>649</v>
      </c>
      <c r="D197" s="50">
        <v>649</v>
      </c>
      <c r="E197" s="50">
        <v>649</v>
      </c>
      <c r="F197" s="50">
        <v>649</v>
      </c>
      <c r="G197" s="50">
        <v>649</v>
      </c>
      <c r="H197" s="50">
        <v>649</v>
      </c>
      <c r="I197" s="125"/>
    </row>
    <row r="198" spans="2:9" ht="12.75">
      <c r="B198" s="125" t="s">
        <v>448</v>
      </c>
      <c r="C198" s="50">
        <v>611</v>
      </c>
      <c r="D198" s="50">
        <v>611</v>
      </c>
      <c r="E198" s="50">
        <v>611</v>
      </c>
      <c r="F198" s="50">
        <v>611</v>
      </c>
      <c r="G198" s="50">
        <v>611</v>
      </c>
      <c r="H198" s="50">
        <v>611</v>
      </c>
      <c r="I198" s="125"/>
    </row>
    <row r="199" spans="2:9" ht="12.75">
      <c r="B199" s="125" t="s">
        <v>449</v>
      </c>
      <c r="C199" s="50">
        <v>0</v>
      </c>
      <c r="D199" s="50">
        <v>0</v>
      </c>
      <c r="E199" s="50">
        <v>0</v>
      </c>
      <c r="F199" s="50">
        <v>0</v>
      </c>
      <c r="G199" s="50">
        <v>0</v>
      </c>
      <c r="H199" s="50">
        <v>0</v>
      </c>
      <c r="I199" s="125"/>
    </row>
    <row r="200" spans="2:9" ht="12.75">
      <c r="B200" s="125" t="s">
        <v>450</v>
      </c>
      <c r="C200" s="50">
        <v>0</v>
      </c>
      <c r="D200" s="50">
        <v>0</v>
      </c>
      <c r="E200" s="50">
        <v>0</v>
      </c>
      <c r="F200" s="50">
        <v>0</v>
      </c>
      <c r="G200" s="50">
        <v>0</v>
      </c>
      <c r="H200" s="50">
        <v>0</v>
      </c>
      <c r="I200" s="125"/>
    </row>
    <row r="201" spans="2:8" ht="12.75">
      <c r="B201" s="94"/>
      <c r="C201" s="74"/>
      <c r="D201" s="74"/>
      <c r="E201" s="74"/>
      <c r="F201" s="74"/>
      <c r="G201" s="74"/>
      <c r="H201" s="74"/>
    </row>
    <row r="202" spans="2:8" ht="12.75">
      <c r="B202" s="94"/>
      <c r="C202" s="74"/>
      <c r="D202" s="74"/>
      <c r="E202" s="74"/>
      <c r="F202" s="74"/>
      <c r="G202" s="74"/>
      <c r="H202" s="74"/>
    </row>
    <row r="203" spans="2:8" ht="12.75">
      <c r="B203" s="94"/>
      <c r="C203" s="74"/>
      <c r="D203" s="74"/>
      <c r="E203" s="74"/>
      <c r="F203" s="74"/>
      <c r="G203" s="74"/>
      <c r="H203" s="74"/>
    </row>
    <row r="204" spans="3:8" ht="12.75">
      <c r="C204" s="74"/>
      <c r="D204" s="74"/>
      <c r="E204" s="74"/>
      <c r="F204" s="74"/>
      <c r="G204" s="74"/>
      <c r="H204" s="74"/>
    </row>
  </sheetData>
  <sheetProtection/>
  <mergeCells count="3">
    <mergeCell ref="B1:H1"/>
    <mergeCell ref="B3:H3"/>
    <mergeCell ref="C5:H5"/>
  </mergeCells>
  <printOptions horizontalCentered="1" verticalCentered="1"/>
  <pageMargins left="0.75" right="0.75" top="1" bottom="1" header="0.5" footer="0.5"/>
  <pageSetup fitToHeight="8" fitToWidth="1"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3">
    <tabColor indexed="49"/>
    <pageSetUpPr fitToPage="1"/>
  </sheetPr>
  <dimension ref="B1:I209"/>
  <sheetViews>
    <sheetView showGridLines="0" zoomScalePageLayoutView="0" workbookViewId="0" topLeftCell="A1">
      <selection activeCell="J10" sqref="J10"/>
    </sheetView>
  </sheetViews>
  <sheetFormatPr defaultColWidth="9.140625" defaultRowHeight="12.75"/>
  <cols>
    <col min="1" max="1" width="2.00390625" style="0" customWidth="1"/>
    <col min="2" max="2" width="18.421875" style="0" customWidth="1"/>
    <col min="3" max="8" width="10.28125" style="0" customWidth="1"/>
  </cols>
  <sheetData>
    <row r="1" spans="2:8" ht="26.25" customHeight="1">
      <c r="B1" s="224" t="s">
        <v>459</v>
      </c>
      <c r="C1" s="224"/>
      <c r="D1" s="224"/>
      <c r="E1" s="224"/>
      <c r="F1" s="224"/>
      <c r="G1" s="224"/>
      <c r="H1" s="224"/>
    </row>
    <row r="3" ht="12.75">
      <c r="B3" s="131" t="s">
        <v>460</v>
      </c>
    </row>
    <row r="4" ht="12.75">
      <c r="B4" s="132" t="s">
        <v>461</v>
      </c>
    </row>
    <row r="5" ht="12.75">
      <c r="B5" s="132"/>
    </row>
    <row r="6" spans="2:8" ht="39" customHeight="1">
      <c r="B6" s="221" t="s">
        <v>251</v>
      </c>
      <c r="C6" s="221"/>
      <c r="D6" s="221"/>
      <c r="E6" s="221"/>
      <c r="F6" s="221"/>
      <c r="G6" s="221"/>
      <c r="H6" s="221"/>
    </row>
    <row r="7" spans="2:9" ht="12.75" customHeight="1">
      <c r="B7" s="109"/>
      <c r="C7" s="109"/>
      <c r="D7" s="109"/>
      <c r="E7" s="109"/>
      <c r="F7" s="109"/>
      <c r="G7" s="109"/>
      <c r="H7" s="109"/>
      <c r="I7" s="109"/>
    </row>
    <row r="8" spans="2:9" ht="12.75" customHeight="1">
      <c r="B8" s="109"/>
      <c r="C8" s="109"/>
      <c r="D8" s="109"/>
      <c r="E8" s="109"/>
      <c r="F8" s="109"/>
      <c r="G8" s="109"/>
      <c r="H8" s="109"/>
      <c r="I8" s="109"/>
    </row>
    <row r="9" spans="3:8" ht="12.75" customHeight="1">
      <c r="C9" s="222" t="s">
        <v>252</v>
      </c>
      <c r="D9" s="225"/>
      <c r="E9" s="225"/>
      <c r="F9" s="225"/>
      <c r="G9" s="225"/>
      <c r="H9" s="225"/>
    </row>
    <row r="10" spans="2:8" ht="12.75" customHeight="1">
      <c r="B10" s="133" t="s">
        <v>451</v>
      </c>
      <c r="C10" s="123">
        <v>2009</v>
      </c>
      <c r="D10" s="123">
        <v>2010</v>
      </c>
      <c r="E10" s="123">
        <v>2011</v>
      </c>
      <c r="F10" s="123">
        <v>2012</v>
      </c>
      <c r="G10" s="123">
        <v>2013</v>
      </c>
      <c r="H10" s="123">
        <v>2014</v>
      </c>
    </row>
    <row r="11" spans="2:5" ht="12.75" customHeight="1">
      <c r="B11" s="133"/>
      <c r="C11" s="134"/>
      <c r="D11" s="134"/>
      <c r="E11" s="134"/>
    </row>
    <row r="12" spans="2:9" ht="12.75" customHeight="1">
      <c r="B12" s="125" t="s">
        <v>258</v>
      </c>
      <c r="C12" s="50">
        <f>SummerGenerationbyCounty!C8-SummerLoadbyCounty!C8</f>
        <v>-227.4529087</v>
      </c>
      <c r="D12" s="50">
        <f>SummerGenerationbyCounty!D8-SummerLoadbyCounty!D8</f>
        <v>-224.3440809</v>
      </c>
      <c r="E12" s="50">
        <f>SummerGenerationbyCounty!E8-SummerLoadbyCounty!E8</f>
        <v>-223.53366</v>
      </c>
      <c r="F12" s="50">
        <f>SummerGenerationbyCounty!F8-SummerLoadbyCounty!F8</f>
        <v>-224.7541079</v>
      </c>
      <c r="G12" s="50">
        <f>SummerGenerationbyCounty!G8-SummerLoadbyCounty!G8</f>
        <v>-225.7952234</v>
      </c>
      <c r="H12" s="50">
        <f>SummerGenerationbyCounty!H8-SummerLoadbyCounty!H8</f>
        <v>-226.6074254</v>
      </c>
      <c r="I12" s="125"/>
    </row>
    <row r="13" spans="2:9" ht="12.75" customHeight="1">
      <c r="B13" s="125" t="s">
        <v>259</v>
      </c>
      <c r="C13" s="50">
        <f>SummerGenerationbyCounty!C9-SummerLoadbyCounty!C9</f>
        <v>-195.3769992</v>
      </c>
      <c r="D13" s="50">
        <f>SummerGenerationbyCounty!D9-SummerLoadbyCounty!D9</f>
        <v>-191.66019889999998</v>
      </c>
      <c r="E13" s="50">
        <f>SummerGenerationbyCounty!E9-SummerLoadbyCounty!E9</f>
        <v>-192.13871129999998</v>
      </c>
      <c r="F13" s="50">
        <f>SummerGenerationbyCounty!F9-SummerLoadbyCounty!F9</f>
        <v>-194.57178779999998</v>
      </c>
      <c r="G13" s="50">
        <f>SummerGenerationbyCounty!G9-SummerLoadbyCounty!G9</f>
        <v>-196.9414645</v>
      </c>
      <c r="H13" s="50">
        <f>SummerGenerationbyCounty!H9-SummerLoadbyCounty!H9</f>
        <v>-199.24178229999998</v>
      </c>
      <c r="I13" s="125"/>
    </row>
    <row r="14" spans="2:9" ht="12.75" customHeight="1">
      <c r="B14" s="125" t="s">
        <v>260</v>
      </c>
      <c r="C14" s="50">
        <f>SummerGenerationbyCounty!C10-SummerLoadbyCounty!C10</f>
        <v>-333.574996</v>
      </c>
      <c r="D14" s="50">
        <f>SummerGenerationbyCounty!D10-SummerLoadbyCounty!D10</f>
        <v>-284.91726020000004</v>
      </c>
      <c r="E14" s="50">
        <f>SummerGenerationbyCounty!E10-SummerLoadbyCounty!E10</f>
        <v>-283.5034958</v>
      </c>
      <c r="F14" s="50">
        <f>SummerGenerationbyCounty!F10-SummerLoadbyCounty!F10</f>
        <v>-285.1389902</v>
      </c>
      <c r="G14" s="50">
        <f>SummerGenerationbyCounty!G10-SummerLoadbyCounty!G10</f>
        <v>-286.7073867</v>
      </c>
      <c r="H14" s="50">
        <f>SummerGenerationbyCounty!H10-SummerLoadbyCounty!H10</f>
        <v>-288.0864134</v>
      </c>
      <c r="I14" s="125"/>
    </row>
    <row r="15" spans="2:9" ht="12.75" customHeight="1">
      <c r="B15" s="125" t="s">
        <v>261</v>
      </c>
      <c r="C15" s="50">
        <f>SummerGenerationbyCounty!C11-SummerLoadbyCounty!C11</f>
        <v>-54.773536959999994</v>
      </c>
      <c r="D15" s="50">
        <f>SummerGenerationbyCounty!D11-SummerLoadbyCounty!D11</f>
        <v>-55.90909159</v>
      </c>
      <c r="E15" s="50">
        <f>SummerGenerationbyCounty!E11-SummerLoadbyCounty!E11</f>
        <v>-57.708235970000004</v>
      </c>
      <c r="F15" s="50">
        <f>SummerGenerationbyCounty!F11-SummerLoadbyCounty!F11</f>
        <v>-59.50738035</v>
      </c>
      <c r="G15" s="50">
        <f>SummerGenerationbyCounty!G11-SummerLoadbyCounty!G11</f>
        <v>-61.30652473</v>
      </c>
      <c r="H15" s="50">
        <f>SummerGenerationbyCounty!H11-SummerLoadbyCounty!H11</f>
        <v>-63.1056691</v>
      </c>
      <c r="I15" s="125"/>
    </row>
    <row r="16" spans="2:9" ht="12.75">
      <c r="B16" s="125" t="s">
        <v>262</v>
      </c>
      <c r="C16" s="50">
        <f>SummerGenerationbyCounty!C12-SummerLoadbyCounty!C12</f>
        <v>-28.675040329999998</v>
      </c>
      <c r="D16" s="50">
        <f>SummerGenerationbyCounty!D12-SummerLoadbyCounty!D12</f>
        <v>-29.071171109999998</v>
      </c>
      <c r="E16" s="50">
        <f>SummerGenerationbyCounty!E12-SummerLoadbyCounty!E12</f>
        <v>-29.77800121</v>
      </c>
      <c r="F16" s="50">
        <f>SummerGenerationbyCounty!F12-SummerLoadbyCounty!F12</f>
        <v>-30.600810239999998</v>
      </c>
      <c r="G16" s="50">
        <f>SummerGenerationbyCounty!G12-SummerLoadbyCounty!G12</f>
        <v>-31.60161311</v>
      </c>
      <c r="H16" s="50">
        <f>SummerGenerationbyCounty!H12-SummerLoadbyCounty!H12</f>
        <v>-32.28693005</v>
      </c>
      <c r="I16" s="125"/>
    </row>
    <row r="17" spans="2:9" ht="12.75">
      <c r="B17" s="125" t="s">
        <v>263</v>
      </c>
      <c r="C17" s="50">
        <f>SummerGenerationbyCounty!C13-SummerLoadbyCounty!C13</f>
        <v>320.4455404</v>
      </c>
      <c r="D17" s="50">
        <f>SummerGenerationbyCounty!D13-SummerLoadbyCounty!D13</f>
        <v>317.92302558</v>
      </c>
      <c r="E17" s="50">
        <f>SummerGenerationbyCounty!E13-SummerLoadbyCounty!E13</f>
        <v>315.3116454</v>
      </c>
      <c r="F17" s="50">
        <f>SummerGenerationbyCounty!F13-SummerLoadbyCounty!F13</f>
        <v>312.6069566</v>
      </c>
      <c r="G17" s="50">
        <f>SummerGenerationbyCounty!G13-SummerLoadbyCounty!G13</f>
        <v>309.80429375</v>
      </c>
      <c r="H17" s="50">
        <f>SummerGenerationbyCounty!H13-SummerLoadbyCounty!H13</f>
        <v>306.89875814000004</v>
      </c>
      <c r="I17" s="125"/>
    </row>
    <row r="18" spans="2:9" ht="12.75">
      <c r="B18" s="125" t="s">
        <v>264</v>
      </c>
      <c r="C18" s="50">
        <f>SummerGenerationbyCounty!C14-SummerLoadbyCounty!C14</f>
        <v>-99.87020084000001</v>
      </c>
      <c r="D18" s="50">
        <f>SummerGenerationbyCounty!D14-SummerLoadbyCounty!D14</f>
        <v>-101.1414869</v>
      </c>
      <c r="E18" s="50">
        <f>SummerGenerationbyCounty!E14-SummerLoadbyCounty!E14</f>
        <v>-102.96781179999999</v>
      </c>
      <c r="F18" s="50">
        <f>SummerGenerationbyCounty!F14-SummerLoadbyCounty!F14</f>
        <v>-104.8330146</v>
      </c>
      <c r="G18" s="50">
        <f>SummerGenerationbyCounty!G14-SummerLoadbyCounty!G14</f>
        <v>-106.7372101</v>
      </c>
      <c r="H18" s="50">
        <f>SummerGenerationbyCounty!H14-SummerLoadbyCounty!H14</f>
        <v>-108.68497</v>
      </c>
      <c r="I18" s="125"/>
    </row>
    <row r="19" spans="2:9" ht="12.75">
      <c r="B19" s="125" t="s">
        <v>265</v>
      </c>
      <c r="C19" s="50">
        <f>SummerGenerationbyCounty!C15-SummerLoadbyCounty!C15</f>
        <v>-56.52501898</v>
      </c>
      <c r="D19" s="50">
        <f>SummerGenerationbyCounty!D15-SummerLoadbyCounty!D15</f>
        <v>-57.14160602</v>
      </c>
      <c r="E19" s="50">
        <f>SummerGenerationbyCounty!E15-SummerLoadbyCounty!E15</f>
        <v>-57.76009078</v>
      </c>
      <c r="F19" s="50">
        <f>SummerGenerationbyCounty!F15-SummerLoadbyCounty!F15</f>
        <v>-58.37723305</v>
      </c>
      <c r="G19" s="50">
        <f>SummerGenerationbyCounty!G15-SummerLoadbyCounty!G15</f>
        <v>-58.9947906</v>
      </c>
      <c r="H19" s="50">
        <f>SummerGenerationbyCounty!H15-SummerLoadbyCounty!H15</f>
        <v>-59.611821309999996</v>
      </c>
      <c r="I19" s="125"/>
    </row>
    <row r="20" spans="2:9" ht="12.75">
      <c r="B20" s="125" t="s">
        <v>266</v>
      </c>
      <c r="C20" s="50">
        <f>SummerGenerationbyCounty!C16-SummerLoadbyCounty!C16</f>
        <v>1455.6869058</v>
      </c>
      <c r="D20" s="50">
        <f>SummerGenerationbyCounty!D16-SummerLoadbyCounty!D16</f>
        <v>1443.4098054</v>
      </c>
      <c r="E20" s="50">
        <f>SummerGenerationbyCounty!E16-SummerLoadbyCounty!E16</f>
        <v>1430.3078834</v>
      </c>
      <c r="F20" s="50">
        <f>SummerGenerationbyCounty!F16-SummerLoadbyCounty!F16</f>
        <v>1416.9073071</v>
      </c>
      <c r="G20" s="50">
        <f>SummerGenerationbyCounty!G16-SummerLoadbyCounty!G16</f>
        <v>1403.6521149</v>
      </c>
      <c r="H20" s="50">
        <f>SummerGenerationbyCounty!H16-SummerLoadbyCounty!H16</f>
        <v>1390.1228314</v>
      </c>
      <c r="I20" s="125"/>
    </row>
    <row r="21" spans="2:9" ht="12.75">
      <c r="B21" s="125" t="s">
        <v>267</v>
      </c>
      <c r="C21" s="50">
        <f>SummerGenerationbyCounty!C17-SummerLoadbyCounty!C17</f>
        <v>-6.765003222000001</v>
      </c>
      <c r="D21" s="50">
        <f>SummerGenerationbyCounty!D17-SummerLoadbyCounty!D17</f>
        <v>-6.94978828</v>
      </c>
      <c r="E21" s="50">
        <f>SummerGenerationbyCounty!E17-SummerLoadbyCounty!E17</f>
        <v>-7.166070616</v>
      </c>
      <c r="F21" s="50">
        <f>SummerGenerationbyCounty!F17-SummerLoadbyCounty!F17</f>
        <v>-7.39817926</v>
      </c>
      <c r="G21" s="50">
        <f>SummerGenerationbyCounty!G17-SummerLoadbyCounty!G17</f>
        <v>-7.7665982620000005</v>
      </c>
      <c r="H21" s="50">
        <f>SummerGenerationbyCounty!H17-SummerLoadbyCounty!H17</f>
        <v>-7.912947987</v>
      </c>
      <c r="I21" s="125"/>
    </row>
    <row r="22" spans="2:9" ht="12.75">
      <c r="B22" s="125" t="s">
        <v>268</v>
      </c>
      <c r="C22" s="50">
        <f>SummerGenerationbyCounty!C18-SummerLoadbyCounty!C18</f>
        <v>-52.95707121</v>
      </c>
      <c r="D22" s="50">
        <f>SummerGenerationbyCounty!D18-SummerLoadbyCounty!D18</f>
        <v>-56.8743923</v>
      </c>
      <c r="E22" s="50">
        <f>SummerGenerationbyCounty!E18-SummerLoadbyCounty!E18</f>
        <v>-57.97977909</v>
      </c>
      <c r="F22" s="50">
        <f>SummerGenerationbyCounty!F18-SummerLoadbyCounty!F18</f>
        <v>-59.1134658</v>
      </c>
      <c r="G22" s="50">
        <f>SummerGenerationbyCounty!G18-SummerLoadbyCounty!G18</f>
        <v>-60.27686742</v>
      </c>
      <c r="H22" s="50">
        <f>SummerGenerationbyCounty!H18-SummerLoadbyCounty!H18</f>
        <v>-61.4714697</v>
      </c>
      <c r="I22" s="125"/>
    </row>
    <row r="23" spans="2:9" ht="12.75">
      <c r="B23" s="125" t="s">
        <v>269</v>
      </c>
      <c r="C23" s="50">
        <f>SummerGenerationbyCounty!C19-SummerLoadbyCounty!C19</f>
        <v>-901.2957488</v>
      </c>
      <c r="D23" s="50">
        <f>SummerGenerationbyCounty!D19-SummerLoadbyCounty!D19</f>
        <v>-910.4767682</v>
      </c>
      <c r="E23" s="50">
        <f>SummerGenerationbyCounty!E19-SummerLoadbyCounty!E19</f>
        <v>-927.5226094</v>
      </c>
      <c r="F23" s="50">
        <f>SummerGenerationbyCounty!F19-SummerLoadbyCounty!F19</f>
        <v>-946.633068</v>
      </c>
      <c r="G23" s="50">
        <f>SummerGenerationbyCounty!G19-SummerLoadbyCounty!G19</f>
        <v>-960.6539231</v>
      </c>
      <c r="H23" s="50">
        <f>SummerGenerationbyCounty!H19-SummerLoadbyCounty!H19</f>
        <v>-987.5377846</v>
      </c>
      <c r="I23" s="125"/>
    </row>
    <row r="24" spans="2:9" ht="12.75">
      <c r="B24" s="125" t="s">
        <v>270</v>
      </c>
      <c r="C24" s="50">
        <f>SummerGenerationbyCounty!C20-SummerLoadbyCounty!C20</f>
        <v>-605.7289999999998</v>
      </c>
      <c r="D24" s="50">
        <f>SummerGenerationbyCounty!D20-SummerLoadbyCounty!D20</f>
        <v>121.52796000000035</v>
      </c>
      <c r="E24" s="50">
        <f>SummerGenerationbyCounty!E20-SummerLoadbyCounty!E20</f>
        <v>-95.84932299999946</v>
      </c>
      <c r="F24" s="50">
        <f>SummerGenerationbyCounty!F20-SummerLoadbyCounty!F20</f>
        <v>-413.90871399999924</v>
      </c>
      <c r="G24" s="50">
        <f>SummerGenerationbyCounty!G20-SummerLoadbyCounty!G20</f>
        <v>-682.814366999999</v>
      </c>
      <c r="H24" s="50">
        <f>SummerGenerationbyCounty!H20-SummerLoadbyCounty!H20</f>
        <v>-949.5404170000002</v>
      </c>
      <c r="I24" s="125"/>
    </row>
    <row r="25" spans="2:9" ht="12.75">
      <c r="B25" s="125" t="s">
        <v>271</v>
      </c>
      <c r="C25" s="50">
        <f>SummerGenerationbyCounty!C21-SummerLoadbyCounty!C21</f>
        <v>-28.17600392</v>
      </c>
      <c r="D25" s="50">
        <f>SummerGenerationbyCounty!D21-SummerLoadbyCounty!D21</f>
        <v>-29.02835026</v>
      </c>
      <c r="E25" s="50">
        <f>SummerGenerationbyCounty!E21-SummerLoadbyCounty!E21</f>
        <v>-30.036596539999998</v>
      </c>
      <c r="F25" s="50">
        <f>SummerGenerationbyCounty!F21-SummerLoadbyCounty!F21</f>
        <v>-30.93850618</v>
      </c>
      <c r="G25" s="50">
        <f>SummerGenerationbyCounty!G21-SummerLoadbyCounty!G21</f>
        <v>-32.01310478</v>
      </c>
      <c r="H25" s="50">
        <f>SummerGenerationbyCounty!H21-SummerLoadbyCounty!H21</f>
        <v>-33.12648518</v>
      </c>
      <c r="I25" s="125"/>
    </row>
    <row r="26" spans="2:9" ht="12.75">
      <c r="B26" s="125" t="s">
        <v>272</v>
      </c>
      <c r="C26" s="50">
        <f>SummerGenerationbyCounty!C22-SummerLoadbyCounty!C22</f>
        <v>33.845451484</v>
      </c>
      <c r="D26" s="50">
        <f>SummerGenerationbyCounty!D22-SummerLoadbyCounty!D22</f>
        <v>33.817475328</v>
      </c>
      <c r="E26" s="50">
        <f>SummerGenerationbyCounty!E22-SummerLoadbyCounty!E22</f>
        <v>53.365981568</v>
      </c>
      <c r="F26" s="50">
        <f>SummerGenerationbyCounty!F22-SummerLoadbyCounty!F22</f>
        <v>53.354089071000004</v>
      </c>
      <c r="G26" s="50">
        <f>SummerGenerationbyCounty!G22-SummerLoadbyCounty!G22</f>
        <v>53.340550228</v>
      </c>
      <c r="H26" s="50">
        <f>SummerGenerationbyCounty!H22-SummerLoadbyCounty!H22</f>
        <v>53.325002967</v>
      </c>
      <c r="I26" s="125"/>
    </row>
    <row r="27" spans="2:9" ht="12.75">
      <c r="B27" s="125" t="s">
        <v>273</v>
      </c>
      <c r="C27" s="50">
        <f>SummerGenerationbyCounty!C23-SummerLoadbyCounty!C23</f>
        <v>788.62881266</v>
      </c>
      <c r="D27" s="50">
        <f>SummerGenerationbyCounty!D23-SummerLoadbyCounty!D23</f>
        <v>787.13665627</v>
      </c>
      <c r="E27" s="50">
        <f>SummerGenerationbyCounty!E23-SummerLoadbyCounty!E23</f>
        <v>785.81720943</v>
      </c>
      <c r="F27" s="50">
        <f>SummerGenerationbyCounty!F23-SummerLoadbyCounty!F23</f>
        <v>784.35608355</v>
      </c>
      <c r="G27" s="50">
        <f>SummerGenerationbyCounty!G23-SummerLoadbyCounty!G23</f>
        <v>782.78295235</v>
      </c>
      <c r="H27" s="50">
        <f>SummerGenerationbyCounty!H23-SummerLoadbyCounty!H23</f>
        <v>781.53378533</v>
      </c>
      <c r="I27" s="125"/>
    </row>
    <row r="28" spans="2:9" ht="12.75">
      <c r="B28" s="125" t="s">
        <v>274</v>
      </c>
      <c r="C28" s="50">
        <f>SummerGenerationbyCounty!C24-SummerLoadbyCounty!C24</f>
        <v>-2186.745349</v>
      </c>
      <c r="D28" s="50">
        <f>SummerGenerationbyCounty!D24-SummerLoadbyCounty!D24</f>
        <v>-2193.9202969999997</v>
      </c>
      <c r="E28" s="50">
        <f>SummerGenerationbyCounty!E24-SummerLoadbyCounty!E24</f>
        <v>-2207.104512</v>
      </c>
      <c r="F28" s="50">
        <f>SummerGenerationbyCounty!F24-SummerLoadbyCounty!F24</f>
        <v>-2218.21253</v>
      </c>
      <c r="G28" s="50">
        <f>SummerGenerationbyCounty!G24-SummerLoadbyCounty!G24</f>
        <v>-2229.171992</v>
      </c>
      <c r="H28" s="50">
        <f>SummerGenerationbyCounty!H24-SummerLoadbyCounty!H24</f>
        <v>-2240.734632</v>
      </c>
      <c r="I28" s="125"/>
    </row>
    <row r="29" spans="2:9" ht="12.75">
      <c r="B29" s="125" t="s">
        <v>275</v>
      </c>
      <c r="C29" s="50">
        <f>SummerGenerationbyCounty!C25-SummerLoadbyCounty!C25</f>
        <v>-349.71029410000006</v>
      </c>
      <c r="D29" s="50">
        <f>SummerGenerationbyCounty!D25-SummerLoadbyCounty!D25</f>
        <v>-309.38429610000003</v>
      </c>
      <c r="E29" s="50">
        <f>SummerGenerationbyCounty!E25-SummerLoadbyCounty!E25</f>
        <v>-320.04150230000005</v>
      </c>
      <c r="F29" s="50">
        <f>SummerGenerationbyCounty!F25-SummerLoadbyCounty!F25</f>
        <v>-330.1386884</v>
      </c>
      <c r="G29" s="50">
        <f>SummerGenerationbyCounty!G25-SummerLoadbyCounty!G25</f>
        <v>-336.14666079999995</v>
      </c>
      <c r="H29" s="50">
        <f>SummerGenerationbyCounty!H25-SummerLoadbyCounty!H25</f>
        <v>-346.7739467</v>
      </c>
      <c r="I29" s="125"/>
    </row>
    <row r="30" spans="2:9" ht="12.75">
      <c r="B30" s="125" t="s">
        <v>276</v>
      </c>
      <c r="C30" s="50">
        <f>SummerGenerationbyCounty!C26-SummerLoadbyCounty!C26</f>
        <v>-18.701720979999997</v>
      </c>
      <c r="D30" s="50">
        <f>SummerGenerationbyCounty!D26-SummerLoadbyCounty!D26</f>
        <v>-18.84702505</v>
      </c>
      <c r="E30" s="50">
        <f>SummerGenerationbyCounty!E26-SummerLoadbyCounty!E26</f>
        <v>-18.997108230000002</v>
      </c>
      <c r="F30" s="50">
        <f>SummerGenerationbyCounty!F26-SummerLoadbyCounty!F26</f>
        <v>-19.15201179</v>
      </c>
      <c r="G30" s="50">
        <f>SummerGenerationbyCounty!G26-SummerLoadbyCounty!G26</f>
        <v>-19.31301066</v>
      </c>
      <c r="H30" s="50">
        <f>SummerGenerationbyCounty!H26-SummerLoadbyCounty!H26</f>
        <v>-19.478808349999998</v>
      </c>
      <c r="I30" s="125"/>
    </row>
    <row r="31" spans="2:9" ht="12.75">
      <c r="B31" s="125" t="s">
        <v>277</v>
      </c>
      <c r="C31" s="50">
        <f>SummerGenerationbyCounty!C27-SummerLoadbyCounty!C27</f>
        <v>-17.970824410000002</v>
      </c>
      <c r="D31" s="50">
        <f>SummerGenerationbyCounty!D27-SummerLoadbyCounty!D27</f>
        <v>-19.65886965</v>
      </c>
      <c r="E31" s="50">
        <f>SummerGenerationbyCounty!E27-SummerLoadbyCounty!E27</f>
        <v>-19.87178615</v>
      </c>
      <c r="F31" s="50">
        <f>SummerGenerationbyCounty!F27-SummerLoadbyCounty!F27</f>
        <v>-20.08470264</v>
      </c>
      <c r="G31" s="50">
        <f>SummerGenerationbyCounty!G27-SummerLoadbyCounty!G27</f>
        <v>-20.297619129999998</v>
      </c>
      <c r="H31" s="50">
        <f>SummerGenerationbyCounty!H27-SummerLoadbyCounty!H27</f>
        <v>-20.51053563</v>
      </c>
      <c r="I31" s="125"/>
    </row>
    <row r="32" spans="2:9" ht="12.75">
      <c r="B32" s="125" t="s">
        <v>278</v>
      </c>
      <c r="C32" s="50">
        <f>SummerGenerationbyCounty!C28-SummerLoadbyCounty!C28</f>
        <v>-128.1950233</v>
      </c>
      <c r="D32" s="50">
        <f>SummerGenerationbyCounty!D28-SummerLoadbyCounty!D28</f>
        <v>-127.8557308</v>
      </c>
      <c r="E32" s="50">
        <f>SummerGenerationbyCounty!E28-SummerLoadbyCounty!E28</f>
        <v>-128.5778142</v>
      </c>
      <c r="F32" s="50">
        <f>SummerGenerationbyCounty!F28-SummerLoadbyCounty!F28</f>
        <v>-126.4806868</v>
      </c>
      <c r="G32" s="50">
        <f>SummerGenerationbyCounty!G28-SummerLoadbyCounty!G28</f>
        <v>-128.1626627</v>
      </c>
      <c r="H32" s="50">
        <f>SummerGenerationbyCounty!H28-SummerLoadbyCounty!H28</f>
        <v>-129.5244821</v>
      </c>
      <c r="I32" s="125"/>
    </row>
    <row r="33" spans="2:9" ht="12.75">
      <c r="B33" s="125" t="s">
        <v>279</v>
      </c>
      <c r="C33" s="50">
        <f>SummerGenerationbyCounty!C29-SummerLoadbyCounty!C29</f>
        <v>-29.35219744</v>
      </c>
      <c r="D33" s="50">
        <f>SummerGenerationbyCounty!D29-SummerLoadbyCounty!D29</f>
        <v>-30.47094592</v>
      </c>
      <c r="E33" s="50">
        <f>SummerGenerationbyCounty!E29-SummerLoadbyCounty!E29</f>
        <v>-31.64238795</v>
      </c>
      <c r="F33" s="50">
        <f>SummerGenerationbyCounty!F29-SummerLoadbyCounty!F29</f>
        <v>-33.03586461</v>
      </c>
      <c r="G33" s="50">
        <f>SummerGenerationbyCounty!G29-SummerLoadbyCounty!G29</f>
        <v>-34.151887009999996</v>
      </c>
      <c r="H33" s="50">
        <f>SummerGenerationbyCounty!H29-SummerLoadbyCounty!H29</f>
        <v>-35.046828500000004</v>
      </c>
      <c r="I33" s="125"/>
    </row>
    <row r="34" spans="2:9" ht="12.75">
      <c r="B34" s="125" t="s">
        <v>280</v>
      </c>
      <c r="C34" s="50">
        <f>SummerGenerationbyCounty!C30-SummerLoadbyCounty!C30</f>
        <v>-43.56031189999999</v>
      </c>
      <c r="D34" s="50">
        <f>SummerGenerationbyCounty!D30-SummerLoadbyCounty!D30</f>
        <v>-55.14710200000002</v>
      </c>
      <c r="E34" s="50">
        <f>SummerGenerationbyCounty!E30-SummerLoadbyCounty!E30</f>
        <v>-62.09422510000002</v>
      </c>
      <c r="F34" s="50">
        <f>SummerGenerationbyCounty!F30-SummerLoadbyCounty!F30</f>
        <v>-69.4225265</v>
      </c>
      <c r="G34" s="50">
        <f>SummerGenerationbyCounty!G30-SummerLoadbyCounty!G30</f>
        <v>-77.22189829999999</v>
      </c>
      <c r="H34" s="50">
        <f>SummerGenerationbyCounty!H30-SummerLoadbyCounty!H30</f>
        <v>-85.4023626</v>
      </c>
      <c r="I34" s="125"/>
    </row>
    <row r="35" spans="2:9" ht="12.75">
      <c r="B35" s="125" t="s">
        <v>281</v>
      </c>
      <c r="C35" s="50">
        <f>SummerGenerationbyCounty!C31-SummerLoadbyCounty!C31</f>
        <v>-114.666937</v>
      </c>
      <c r="D35" s="50">
        <f>SummerGenerationbyCounty!D31-SummerLoadbyCounty!D31</f>
        <v>-121.4733676</v>
      </c>
      <c r="E35" s="50">
        <f>SummerGenerationbyCounty!E31-SummerLoadbyCounty!E31</f>
        <v>-127.5417418</v>
      </c>
      <c r="F35" s="50">
        <f>SummerGenerationbyCounty!F31-SummerLoadbyCounty!F31</f>
        <v>-135.78293150000002</v>
      </c>
      <c r="G35" s="50">
        <f>SummerGenerationbyCounty!G31-SummerLoadbyCounty!G31</f>
        <v>-141.7710893</v>
      </c>
      <c r="H35" s="50">
        <f>SummerGenerationbyCounty!H31-SummerLoadbyCounty!H31</f>
        <v>-147.7774757</v>
      </c>
      <c r="I35" s="125"/>
    </row>
    <row r="36" spans="2:9" ht="12.75">
      <c r="B36" s="125" t="s">
        <v>282</v>
      </c>
      <c r="C36" s="50">
        <f>SummerGenerationbyCounty!C32-SummerLoadbyCounty!C32</f>
        <v>-185.4101148</v>
      </c>
      <c r="D36" s="50">
        <f>SummerGenerationbyCounty!D32-SummerLoadbyCounty!D32</f>
        <v>-188.78446720000002</v>
      </c>
      <c r="E36" s="50">
        <f>SummerGenerationbyCounty!E32-SummerLoadbyCounty!E32</f>
        <v>-184.8059043</v>
      </c>
      <c r="F36" s="50">
        <f>SummerGenerationbyCounty!F32-SummerLoadbyCounty!F32</f>
        <v>-191.7866368</v>
      </c>
      <c r="G36" s="50">
        <f>SummerGenerationbyCounty!G32-SummerLoadbyCounty!G32</f>
        <v>-197.43640749999997</v>
      </c>
      <c r="H36" s="50">
        <f>SummerGenerationbyCounty!H32-SummerLoadbyCounty!H32</f>
        <v>-202.628017</v>
      </c>
      <c r="I36" s="125"/>
    </row>
    <row r="37" spans="2:9" ht="12.75">
      <c r="B37" s="125" t="s">
        <v>283</v>
      </c>
      <c r="C37" s="50">
        <f>SummerGenerationbyCounty!C33-SummerLoadbyCounty!C33</f>
        <v>-27.981482230000005</v>
      </c>
      <c r="D37" s="50">
        <f>SummerGenerationbyCounty!D33-SummerLoadbyCounty!D33</f>
        <v>-28.5299216</v>
      </c>
      <c r="E37" s="50">
        <f>SummerGenerationbyCounty!E33-SummerLoadbyCounty!E33</f>
        <v>-29.01362441</v>
      </c>
      <c r="F37" s="50">
        <f>SummerGenerationbyCounty!F33-SummerLoadbyCounty!F33</f>
        <v>-29.460886279999997</v>
      </c>
      <c r="G37" s="50">
        <f>SummerGenerationbyCounty!G33-SummerLoadbyCounty!G33</f>
        <v>-29.91459166</v>
      </c>
      <c r="H37" s="50">
        <f>SummerGenerationbyCounty!H33-SummerLoadbyCounty!H33</f>
        <v>-30.399820350000006</v>
      </c>
      <c r="I37" s="125"/>
    </row>
    <row r="38" spans="2:9" ht="12.75">
      <c r="B38" s="125" t="s">
        <v>284</v>
      </c>
      <c r="C38" s="50">
        <f>SummerGenerationbyCounty!C34-SummerLoadbyCounty!C34</f>
        <v>-605.696057</v>
      </c>
      <c r="D38" s="50">
        <f>SummerGenerationbyCounty!D34-SummerLoadbyCounty!D34</f>
        <v>-626.538742</v>
      </c>
      <c r="E38" s="50">
        <f>SummerGenerationbyCounty!E34-SummerLoadbyCounty!E34</f>
        <v>-646.6332143</v>
      </c>
      <c r="F38" s="50">
        <f>SummerGenerationbyCounty!F34-SummerLoadbyCounty!F34</f>
        <v>-667.9920633</v>
      </c>
      <c r="G38" s="50">
        <f>SummerGenerationbyCounty!G34-SummerLoadbyCounty!G34</f>
        <v>-688.989476</v>
      </c>
      <c r="H38" s="50">
        <f>SummerGenerationbyCounty!H34-SummerLoadbyCounty!H34</f>
        <v>-712.5564277999999</v>
      </c>
      <c r="I38" s="125"/>
    </row>
    <row r="39" spans="2:9" ht="12.75">
      <c r="B39" s="125" t="s">
        <v>285</v>
      </c>
      <c r="C39" s="50">
        <f>SummerGenerationbyCounty!C35-SummerLoadbyCounty!C35</f>
        <v>2028.589</v>
      </c>
      <c r="D39" s="50">
        <f>SummerGenerationbyCounty!D35-SummerLoadbyCounty!D35</f>
        <v>2016.005</v>
      </c>
      <c r="E39" s="50">
        <f>SummerGenerationbyCounty!E35-SummerLoadbyCounty!E35</f>
        <v>2013.1280000000002</v>
      </c>
      <c r="F39" s="50">
        <f>SummerGenerationbyCounty!F35-SummerLoadbyCounty!F35</f>
        <v>2010.631</v>
      </c>
      <c r="G39" s="50">
        <f>SummerGenerationbyCounty!G35-SummerLoadbyCounty!G35</f>
        <v>2008.252</v>
      </c>
      <c r="H39" s="50">
        <f>SummerGenerationbyCounty!H35-SummerLoadbyCounty!H35</f>
        <v>2005.631</v>
      </c>
      <c r="I39" s="125"/>
    </row>
    <row r="40" spans="2:9" ht="12.75">
      <c r="B40" s="125" t="s">
        <v>286</v>
      </c>
      <c r="C40" s="50">
        <f>SummerGenerationbyCounty!C36-SummerLoadbyCounty!C36</f>
        <v>592.46468437</v>
      </c>
      <c r="D40" s="50">
        <f>SummerGenerationbyCounty!D36-SummerLoadbyCounty!D36</f>
        <v>589.11487262</v>
      </c>
      <c r="E40" s="50">
        <f>SummerGenerationbyCounty!E36-SummerLoadbyCounty!E36</f>
        <v>586.46317083</v>
      </c>
      <c r="F40" s="50">
        <f>SummerGenerationbyCounty!F36-SummerLoadbyCounty!F36</f>
        <v>585.62132085</v>
      </c>
      <c r="G40" s="50">
        <f>SummerGenerationbyCounty!G36-SummerLoadbyCounty!G36</f>
        <v>584.90980561</v>
      </c>
      <c r="H40" s="50">
        <f>SummerGenerationbyCounty!H36-SummerLoadbyCounty!H36</f>
        <v>584.14735584</v>
      </c>
      <c r="I40" s="125"/>
    </row>
    <row r="41" spans="2:9" ht="12.75">
      <c r="B41" s="125" t="s">
        <v>287</v>
      </c>
      <c r="C41" s="50">
        <f>SummerGenerationbyCounty!C37-SummerLoadbyCounty!C37</f>
        <v>-15.98518176</v>
      </c>
      <c r="D41" s="50">
        <f>SummerGenerationbyCounty!D37-SummerLoadbyCounty!D37</f>
        <v>-16.0487981</v>
      </c>
      <c r="E41" s="50">
        <f>SummerGenerationbyCounty!E37-SummerLoadbyCounty!E37</f>
        <v>-16.118059170000002</v>
      </c>
      <c r="F41" s="50">
        <f>SummerGenerationbyCounty!F37-SummerLoadbyCounty!F37</f>
        <v>-16.18635139</v>
      </c>
      <c r="G41" s="50">
        <f>SummerGenerationbyCounty!G37-SummerLoadbyCounty!G37</f>
        <v>-16.269266299999998</v>
      </c>
      <c r="H41" s="50">
        <f>SummerGenerationbyCounty!H37-SummerLoadbyCounty!H37</f>
        <v>-16.305755219999998</v>
      </c>
      <c r="I41" s="125"/>
    </row>
    <row r="42" spans="2:9" ht="12.75">
      <c r="B42" s="125" t="s">
        <v>288</v>
      </c>
      <c r="C42" s="50">
        <f>SummerGenerationbyCounty!C38-SummerLoadbyCounty!C38</f>
        <v>-27.813940610000003</v>
      </c>
      <c r="D42" s="50">
        <f>SummerGenerationbyCounty!D38-SummerLoadbyCounty!D38</f>
        <v>-28.43166179</v>
      </c>
      <c r="E42" s="50">
        <f>SummerGenerationbyCounty!E38-SummerLoadbyCounty!E38</f>
        <v>-29.22471888</v>
      </c>
      <c r="F42" s="50">
        <f>SummerGenerationbyCounty!F38-SummerLoadbyCounty!F38</f>
        <v>-30.18233446</v>
      </c>
      <c r="G42" s="50">
        <f>SummerGenerationbyCounty!G38-SummerLoadbyCounty!G38</f>
        <v>-31.23255717</v>
      </c>
      <c r="H42" s="50">
        <f>SummerGenerationbyCounty!H38-SummerLoadbyCounty!H38</f>
        <v>-32.03739714</v>
      </c>
      <c r="I42" s="125"/>
    </row>
    <row r="43" spans="2:9" ht="12.75">
      <c r="B43" s="125" t="s">
        <v>289</v>
      </c>
      <c r="C43" s="50">
        <f>SummerGenerationbyCounty!C39-SummerLoadbyCounty!C39</f>
        <v>-21.91112589</v>
      </c>
      <c r="D43" s="50">
        <f>SummerGenerationbyCounty!D39-SummerLoadbyCounty!D39</f>
        <v>-22.03748134</v>
      </c>
      <c r="E43" s="50">
        <f>SummerGenerationbyCounty!E39-SummerLoadbyCounty!E39</f>
        <v>-22.22143057</v>
      </c>
      <c r="F43" s="50">
        <f>SummerGenerationbyCounty!F39-SummerLoadbyCounty!F39</f>
        <v>-22.42843621</v>
      </c>
      <c r="G43" s="50">
        <f>SummerGenerationbyCounty!G39-SummerLoadbyCounty!G39</f>
        <v>-22.59763577</v>
      </c>
      <c r="H43" s="50">
        <f>SummerGenerationbyCounty!H39-SummerLoadbyCounty!H39</f>
        <v>-22.74473356</v>
      </c>
      <c r="I43" s="125"/>
    </row>
    <row r="44" spans="2:9" ht="12.75">
      <c r="B44" s="125" t="s">
        <v>290</v>
      </c>
      <c r="C44" s="50">
        <f>SummerGenerationbyCounty!C40-SummerLoadbyCounty!C40</f>
        <v>-39.49507912</v>
      </c>
      <c r="D44" s="50">
        <f>SummerGenerationbyCounty!D40-SummerLoadbyCounty!D40</f>
        <v>-39.70966373</v>
      </c>
      <c r="E44" s="50">
        <f>SummerGenerationbyCounty!E40-SummerLoadbyCounty!E40</f>
        <v>-39.90003146</v>
      </c>
      <c r="F44" s="50">
        <f>SummerGenerationbyCounty!F40-SummerLoadbyCounty!F40</f>
        <v>-40.06625033</v>
      </c>
      <c r="G44" s="50">
        <f>SummerGenerationbyCounty!G40-SummerLoadbyCounty!G40</f>
        <v>-40.254517760000006</v>
      </c>
      <c r="H44" s="50">
        <f>SummerGenerationbyCounty!H40-SummerLoadbyCounty!H40</f>
        <v>-40.459914299999994</v>
      </c>
      <c r="I44" s="125"/>
    </row>
    <row r="45" spans="2:9" ht="12.75">
      <c r="B45" s="125" t="s">
        <v>291</v>
      </c>
      <c r="C45" s="50">
        <f>SummerGenerationbyCounty!C41-SummerLoadbyCounty!C41</f>
        <v>-2164.947094</v>
      </c>
      <c r="D45" s="50">
        <f>SummerGenerationbyCounty!D41-SummerLoadbyCounty!D41</f>
        <v>-2200.5320970000002</v>
      </c>
      <c r="E45" s="50">
        <f>SummerGenerationbyCounty!E41-SummerLoadbyCounty!E41</f>
        <v>-2274.256763</v>
      </c>
      <c r="F45" s="50">
        <f>SummerGenerationbyCounty!F41-SummerLoadbyCounty!F41</f>
        <v>-2381.1112749999998</v>
      </c>
      <c r="G45" s="50">
        <f>SummerGenerationbyCounty!G41-SummerLoadbyCounty!G41</f>
        <v>-2441.7388029999997</v>
      </c>
      <c r="H45" s="50">
        <f>SummerGenerationbyCounty!H41-SummerLoadbyCounty!H41</f>
        <v>-2514.810263</v>
      </c>
      <c r="I45" s="125"/>
    </row>
    <row r="46" spans="2:9" ht="12.75">
      <c r="B46" s="125" t="s">
        <v>292</v>
      </c>
      <c r="C46" s="50">
        <f>SummerGenerationbyCounty!C42-SummerLoadbyCounty!C42</f>
        <v>-79.75276975000001</v>
      </c>
      <c r="D46" s="50">
        <f>SummerGenerationbyCounty!D42-SummerLoadbyCounty!D42</f>
        <v>-81.19532369999999</v>
      </c>
      <c r="E46" s="50">
        <f>SummerGenerationbyCounty!E42-SummerLoadbyCounty!E42</f>
        <v>-82.68281887</v>
      </c>
      <c r="F46" s="50">
        <f>SummerGenerationbyCounty!F42-SummerLoadbyCounty!F42</f>
        <v>-84.20976354</v>
      </c>
      <c r="G46" s="50">
        <f>SummerGenerationbyCounty!G42-SummerLoadbyCounty!G42</f>
        <v>-85.77710468000001</v>
      </c>
      <c r="H46" s="50">
        <f>SummerGenerationbyCounty!H42-SummerLoadbyCounty!H42</f>
        <v>-87.39404187</v>
      </c>
      <c r="I46" s="125"/>
    </row>
    <row r="47" spans="2:9" ht="12.75">
      <c r="B47" s="125" t="s">
        <v>293</v>
      </c>
      <c r="C47" s="50">
        <f>SummerGenerationbyCounty!C43-SummerLoadbyCounty!C43</f>
        <v>-373.5118566</v>
      </c>
      <c r="D47" s="50">
        <f>SummerGenerationbyCounty!D43-SummerLoadbyCounty!D43</f>
        <v>-386.4145891</v>
      </c>
      <c r="E47" s="50">
        <f>SummerGenerationbyCounty!E43-SummerLoadbyCounty!E43</f>
        <v>-413.69608120000004</v>
      </c>
      <c r="F47" s="50">
        <f>SummerGenerationbyCounty!F43-SummerLoadbyCounty!F43</f>
        <v>-435.3278597</v>
      </c>
      <c r="G47" s="50">
        <f>SummerGenerationbyCounty!G43-SummerLoadbyCounty!G43</f>
        <v>-451.1017276</v>
      </c>
      <c r="H47" s="50">
        <f>SummerGenerationbyCounty!H43-SummerLoadbyCounty!H43</f>
        <v>-467.6573282</v>
      </c>
      <c r="I47" s="125"/>
    </row>
    <row r="48" spans="2:9" ht="12.75">
      <c r="B48" s="125" t="s">
        <v>294</v>
      </c>
      <c r="C48" s="50">
        <f>SummerGenerationbyCounty!C44-SummerLoadbyCounty!C44</f>
        <v>-50.04531155</v>
      </c>
      <c r="D48" s="50">
        <f>SummerGenerationbyCounty!D44-SummerLoadbyCounty!D44</f>
        <v>-51.79730068</v>
      </c>
      <c r="E48" s="50">
        <f>SummerGenerationbyCounty!E44-SummerLoadbyCounty!E44</f>
        <v>-53.90831285</v>
      </c>
      <c r="F48" s="50">
        <f>SummerGenerationbyCounty!F44-SummerLoadbyCounty!F44</f>
        <v>-56.184229079999994</v>
      </c>
      <c r="G48" s="50">
        <f>SummerGenerationbyCounty!G44-SummerLoadbyCounty!G44</f>
        <v>-58.67507321</v>
      </c>
      <c r="H48" s="50">
        <f>SummerGenerationbyCounty!H44-SummerLoadbyCounty!H44</f>
        <v>-60.43749722</v>
      </c>
      <c r="I48" s="125"/>
    </row>
    <row r="49" spans="2:9" ht="12.75">
      <c r="B49" s="125" t="s">
        <v>295</v>
      </c>
      <c r="C49" s="50">
        <f>SummerGenerationbyCounty!C45-SummerLoadbyCounty!C45</f>
        <v>-11.569551229999998</v>
      </c>
      <c r="D49" s="50">
        <f>SummerGenerationbyCounty!D45-SummerLoadbyCounty!D45</f>
        <v>-11.639170040000002</v>
      </c>
      <c r="E49" s="50">
        <f>SummerGenerationbyCounty!E45-SummerLoadbyCounty!E45</f>
        <v>-11.69441722</v>
      </c>
      <c r="F49" s="50">
        <f>SummerGenerationbyCounty!F45-SummerLoadbyCounty!F45</f>
        <v>-11.75279555</v>
      </c>
      <c r="G49" s="50">
        <f>SummerGenerationbyCounty!G45-SummerLoadbyCounty!G45</f>
        <v>-11.79981974</v>
      </c>
      <c r="H49" s="50">
        <f>SummerGenerationbyCounty!H45-SummerLoadbyCounty!H45</f>
        <v>-11.84873802</v>
      </c>
      <c r="I49" s="125"/>
    </row>
    <row r="50" spans="2:9" ht="12.75">
      <c r="B50" s="125" t="s">
        <v>296</v>
      </c>
      <c r="C50" s="50">
        <f>SummerGenerationbyCounty!C46-SummerLoadbyCounty!C46</f>
        <v>-131.54365860000001</v>
      </c>
      <c r="D50" s="50">
        <f>SummerGenerationbyCounty!D46-SummerLoadbyCounty!D46</f>
        <v>-134.3847556</v>
      </c>
      <c r="E50" s="50">
        <f>SummerGenerationbyCounty!E46-SummerLoadbyCounty!E46</f>
        <v>-138.25498550000003</v>
      </c>
      <c r="F50" s="50">
        <f>SummerGenerationbyCounty!F46-SummerLoadbyCounty!F46</f>
        <v>-142.87170170000002</v>
      </c>
      <c r="G50" s="50">
        <f>SummerGenerationbyCounty!G46-SummerLoadbyCounty!G46</f>
        <v>-147.97444450000003</v>
      </c>
      <c r="H50" s="50">
        <f>SummerGenerationbyCounty!H46-SummerLoadbyCounty!H46</f>
        <v>-151.5504816</v>
      </c>
      <c r="I50" s="125"/>
    </row>
    <row r="51" spans="2:9" ht="12.75">
      <c r="B51" s="125" t="s">
        <v>297</v>
      </c>
      <c r="C51" s="50">
        <f>SummerGenerationbyCounty!C47-SummerLoadbyCounty!C47</f>
        <v>-135.5223854</v>
      </c>
      <c r="D51" s="50">
        <f>SummerGenerationbyCounty!D47-SummerLoadbyCounty!D47</f>
        <v>-138.6864965</v>
      </c>
      <c r="E51" s="50">
        <f>SummerGenerationbyCounty!E47-SummerLoadbyCounty!E47</f>
        <v>-141.8020196</v>
      </c>
      <c r="F51" s="50">
        <f>SummerGenerationbyCounty!F47-SummerLoadbyCounty!F47</f>
        <v>-145.8558362</v>
      </c>
      <c r="G51" s="50">
        <f>SummerGenerationbyCounty!G47-SummerLoadbyCounty!G47</f>
        <v>-162.88473259999998</v>
      </c>
      <c r="H51" s="50">
        <f>SummerGenerationbyCounty!H47-SummerLoadbyCounty!H47</f>
        <v>-166.9299236</v>
      </c>
      <c r="I51" s="125"/>
    </row>
    <row r="52" spans="2:9" ht="12.75">
      <c r="B52" s="125" t="s">
        <v>298</v>
      </c>
      <c r="C52" s="50">
        <f>SummerGenerationbyCounty!C48-SummerLoadbyCounty!C48</f>
        <v>-3.851888878</v>
      </c>
      <c r="D52" s="50">
        <f>SummerGenerationbyCounty!D48-SummerLoadbyCounty!D48</f>
        <v>-3.8957682759999996</v>
      </c>
      <c r="E52" s="50">
        <f>SummerGenerationbyCounty!E48-SummerLoadbyCounty!E48</f>
        <v>-3.943480082</v>
      </c>
      <c r="F52" s="50">
        <f>SummerGenerationbyCounty!F48-SummerLoadbyCounty!F48</f>
        <v>-3.9905282339999997</v>
      </c>
      <c r="G52" s="50">
        <f>SummerGenerationbyCounty!G48-SummerLoadbyCounty!G48</f>
        <v>-4.0478235840000005</v>
      </c>
      <c r="H52" s="50">
        <f>SummerGenerationbyCounty!H48-SummerLoadbyCounty!H48</f>
        <v>-4.073616794</v>
      </c>
      <c r="I52" s="125"/>
    </row>
    <row r="53" spans="2:9" ht="12.75">
      <c r="B53" s="125" t="s">
        <v>299</v>
      </c>
      <c r="C53" s="50">
        <f>SummerGenerationbyCounty!C49-SummerLoadbyCounty!C49</f>
        <v>-94.65375645</v>
      </c>
      <c r="D53" s="50">
        <f>SummerGenerationbyCounty!D49-SummerLoadbyCounty!D49</f>
        <v>-94.42925387</v>
      </c>
      <c r="E53" s="50">
        <f>SummerGenerationbyCounty!E49-SummerLoadbyCounty!E49</f>
        <v>-94.84369988</v>
      </c>
      <c r="F53" s="50">
        <f>SummerGenerationbyCounty!F49-SummerLoadbyCounty!F49</f>
        <v>-95.79446770999999</v>
      </c>
      <c r="G53" s="50">
        <f>SummerGenerationbyCounty!G49-SummerLoadbyCounty!G49</f>
        <v>-96.85409534</v>
      </c>
      <c r="H53" s="50">
        <f>SummerGenerationbyCounty!H49-SummerLoadbyCounty!H49</f>
        <v>-97.75918598999999</v>
      </c>
      <c r="I53" s="125"/>
    </row>
    <row r="54" spans="2:9" ht="12.75">
      <c r="B54" s="125" t="s">
        <v>300</v>
      </c>
      <c r="C54" s="50">
        <f>SummerGenerationbyCounty!C50-SummerLoadbyCounty!C50</f>
        <v>-37.190218419999994</v>
      </c>
      <c r="D54" s="50">
        <f>SummerGenerationbyCounty!D50-SummerLoadbyCounty!D50</f>
        <v>-37.80332046000001</v>
      </c>
      <c r="E54" s="50">
        <f>SummerGenerationbyCounty!E50-SummerLoadbyCounty!E50</f>
        <v>-38.5145517</v>
      </c>
      <c r="F54" s="50">
        <f>SummerGenerationbyCounty!F50-SummerLoadbyCounty!F50</f>
        <v>-39.02054919</v>
      </c>
      <c r="G54" s="50">
        <f>SummerGenerationbyCounty!G50-SummerLoadbyCounty!G50</f>
        <v>-39.572145160000005</v>
      </c>
      <c r="H54" s="50">
        <f>SummerGenerationbyCounty!H50-SummerLoadbyCounty!H50</f>
        <v>-40.120531729999996</v>
      </c>
      <c r="I54" s="125"/>
    </row>
    <row r="55" spans="2:9" ht="12.75">
      <c r="B55" s="125" t="s">
        <v>301</v>
      </c>
      <c r="C55" s="50">
        <f>SummerGenerationbyCounty!C51-SummerLoadbyCounty!C51</f>
        <v>-2.132589926</v>
      </c>
      <c r="D55" s="50">
        <f>SummerGenerationbyCounty!D51-SummerLoadbyCounty!D51</f>
        <v>-2.182546073</v>
      </c>
      <c r="E55" s="50">
        <f>SummerGenerationbyCounty!E51-SummerLoadbyCounty!E51</f>
        <v>-2.237616214</v>
      </c>
      <c r="F55" s="50">
        <f>SummerGenerationbyCounty!F51-SummerLoadbyCounty!F51</f>
        <v>-2.290596752</v>
      </c>
      <c r="G55" s="50">
        <f>SummerGenerationbyCounty!G51-SummerLoadbyCounty!G51</f>
        <v>-2.3569108489999997</v>
      </c>
      <c r="H55" s="50">
        <f>SummerGenerationbyCounty!H51-SummerLoadbyCounty!H51</f>
        <v>-2.373466223</v>
      </c>
      <c r="I55" s="125"/>
    </row>
    <row r="56" spans="2:9" ht="12.75">
      <c r="B56" s="125" t="s">
        <v>302</v>
      </c>
      <c r="C56" s="50">
        <f>SummerGenerationbyCounty!C52-SummerLoadbyCounty!C52</f>
        <v>-4.2482946880000005</v>
      </c>
      <c r="D56" s="50">
        <f>SummerGenerationbyCounty!D52-SummerLoadbyCounty!D52</f>
        <v>-6.329165129999999</v>
      </c>
      <c r="E56" s="50">
        <f>SummerGenerationbyCounty!E52-SummerLoadbyCounty!E52</f>
        <v>-6.407659589999999</v>
      </c>
      <c r="F56" s="50">
        <f>SummerGenerationbyCounty!F52-SummerLoadbyCounty!F52</f>
        <v>-6.6022872</v>
      </c>
      <c r="G56" s="50">
        <f>SummerGenerationbyCounty!G52-SummerLoadbyCounty!G52</f>
        <v>-6.79905779</v>
      </c>
      <c r="H56" s="50">
        <f>SummerGenerationbyCounty!H52-SummerLoadbyCounty!H52</f>
        <v>-6.9852707999999994</v>
      </c>
      <c r="I56" s="125"/>
    </row>
    <row r="57" spans="2:9" ht="12.75">
      <c r="B57" s="125" t="s">
        <v>303</v>
      </c>
      <c r="C57" s="50">
        <f>SummerGenerationbyCounty!C53-SummerLoadbyCounty!C53</f>
        <v>-7173.701112999999</v>
      </c>
      <c r="D57" s="50">
        <f>SummerGenerationbyCounty!D53-SummerLoadbyCounty!D53</f>
        <v>-7276.803045000001</v>
      </c>
      <c r="E57" s="50">
        <f>SummerGenerationbyCounty!E53-SummerLoadbyCounty!E53</f>
        <v>-7421.074929</v>
      </c>
      <c r="F57" s="50">
        <f>SummerGenerationbyCounty!F53-SummerLoadbyCounty!F53</f>
        <v>-7582.231842000001</v>
      </c>
      <c r="G57" s="50">
        <f>SummerGenerationbyCounty!G53-SummerLoadbyCounty!G53</f>
        <v>-7769.222628000001</v>
      </c>
      <c r="H57" s="50">
        <f>SummerGenerationbyCounty!H53-SummerLoadbyCounty!H53</f>
        <v>-7936.248447</v>
      </c>
      <c r="I57" s="125"/>
    </row>
    <row r="58" spans="2:9" ht="12.75">
      <c r="B58" s="125" t="s">
        <v>304</v>
      </c>
      <c r="C58" s="50">
        <f>SummerGenerationbyCounty!C54-SummerLoadbyCounty!C54</f>
        <v>-73.0796619</v>
      </c>
      <c r="D58" s="50">
        <f>SummerGenerationbyCounty!D54-SummerLoadbyCounty!D54</f>
        <v>-73.23520759</v>
      </c>
      <c r="E58" s="50">
        <f>SummerGenerationbyCounty!E54-SummerLoadbyCounty!E54</f>
        <v>-73.91668769</v>
      </c>
      <c r="F58" s="50">
        <f>SummerGenerationbyCounty!F54-SummerLoadbyCounty!F54</f>
        <v>-74.68571449</v>
      </c>
      <c r="G58" s="50">
        <f>SummerGenerationbyCounty!G54-SummerLoadbyCounty!G54</f>
        <v>-75.5849418</v>
      </c>
      <c r="H58" s="50">
        <f>SummerGenerationbyCounty!H54-SummerLoadbyCounty!H54</f>
        <v>-76.38064933</v>
      </c>
      <c r="I58" s="125"/>
    </row>
    <row r="59" spans="2:9" ht="12.75">
      <c r="B59" s="125" t="s">
        <v>305</v>
      </c>
      <c r="C59" s="50">
        <f>SummerGenerationbyCounty!C55-SummerLoadbyCounty!C55</f>
        <v>-10.97668614</v>
      </c>
      <c r="D59" s="50">
        <f>SummerGenerationbyCounty!D55-SummerLoadbyCounty!D55</f>
        <v>-10.834913409999999</v>
      </c>
      <c r="E59" s="50">
        <f>SummerGenerationbyCounty!E55-SummerLoadbyCounty!E55</f>
        <v>-10.8580913</v>
      </c>
      <c r="F59" s="50">
        <f>SummerGenerationbyCounty!F55-SummerLoadbyCounty!F55</f>
        <v>-10.95824564</v>
      </c>
      <c r="G59" s="50">
        <f>SummerGenerationbyCounty!G55-SummerLoadbyCounty!G55</f>
        <v>-11.01842037</v>
      </c>
      <c r="H59" s="50">
        <f>SummerGenerationbyCounty!H55-SummerLoadbyCounty!H55</f>
        <v>-11.06129372</v>
      </c>
      <c r="I59" s="125"/>
    </row>
    <row r="60" spans="2:9" ht="12.75">
      <c r="B60" s="125" t="s">
        <v>306</v>
      </c>
      <c r="C60" s="50">
        <f>SummerGenerationbyCounty!C56-SummerLoadbyCounty!C56</f>
        <v>-2084.279055</v>
      </c>
      <c r="D60" s="50">
        <f>SummerGenerationbyCounty!D56-SummerLoadbyCounty!D56</f>
        <v>-2146.6041349999996</v>
      </c>
      <c r="E60" s="50">
        <f>SummerGenerationbyCounty!E56-SummerLoadbyCounty!E56</f>
        <v>-2188.818962</v>
      </c>
      <c r="F60" s="50">
        <f>SummerGenerationbyCounty!F56-SummerLoadbyCounty!F56</f>
        <v>-2256.362276</v>
      </c>
      <c r="G60" s="50">
        <f>SummerGenerationbyCounty!G56-SummerLoadbyCounty!G56</f>
        <v>-2363.5639309999997</v>
      </c>
      <c r="H60" s="50">
        <f>SummerGenerationbyCounty!H56-SummerLoadbyCounty!H56</f>
        <v>-2454.455696</v>
      </c>
      <c r="I60" s="125"/>
    </row>
    <row r="61" spans="2:9" ht="12.75">
      <c r="B61" s="125" t="s">
        <v>307</v>
      </c>
      <c r="C61" s="50">
        <f>SummerGenerationbyCounty!C57-SummerLoadbyCounty!C57</f>
        <v>-73.14028198</v>
      </c>
      <c r="D61" s="50">
        <f>SummerGenerationbyCounty!D57-SummerLoadbyCounty!D57</f>
        <v>-74.99023045</v>
      </c>
      <c r="E61" s="50">
        <f>SummerGenerationbyCounty!E57-SummerLoadbyCounty!E57</f>
        <v>-76.89774167</v>
      </c>
      <c r="F61" s="50">
        <f>SummerGenerationbyCounty!F57-SummerLoadbyCounty!F57</f>
        <v>-78.86017101</v>
      </c>
      <c r="G61" s="50">
        <f>SummerGenerationbyCounty!G57-SummerLoadbyCounty!G57</f>
        <v>-80.90378704</v>
      </c>
      <c r="H61" s="50">
        <f>SummerGenerationbyCounty!H57-SummerLoadbyCounty!H57</f>
        <v>-83.00605967</v>
      </c>
      <c r="I61" s="125"/>
    </row>
    <row r="62" spans="2:9" ht="12.75">
      <c r="B62" s="125" t="s">
        <v>308</v>
      </c>
      <c r="C62" s="50">
        <f>SummerGenerationbyCounty!C58-SummerLoadbyCounty!C58</f>
        <v>4.513199608000001</v>
      </c>
      <c r="D62" s="50">
        <f>SummerGenerationbyCounty!D58-SummerLoadbyCounty!D58</f>
        <v>4.364306146000002</v>
      </c>
      <c r="E62" s="50">
        <f>SummerGenerationbyCounty!E58-SummerLoadbyCounty!E58</f>
        <v>4.2537532150000015</v>
      </c>
      <c r="F62" s="50">
        <f>SummerGenerationbyCounty!F58-SummerLoadbyCounty!F58</f>
        <v>4.102013989</v>
      </c>
      <c r="G62" s="50">
        <f>SummerGenerationbyCounty!G58-SummerLoadbyCounty!G58</f>
        <v>3.972841753999999</v>
      </c>
      <c r="H62" s="50">
        <f>SummerGenerationbyCounty!H58-SummerLoadbyCounty!H58</f>
        <v>3.9410276260000003</v>
      </c>
      <c r="I62" s="125"/>
    </row>
    <row r="63" spans="2:9" ht="12.75">
      <c r="B63" s="125" t="s">
        <v>309</v>
      </c>
      <c r="C63" s="50">
        <f>SummerGenerationbyCounty!C59-SummerLoadbyCounty!C59</f>
        <v>-19.85137055</v>
      </c>
      <c r="D63" s="50">
        <f>SummerGenerationbyCounty!D59-SummerLoadbyCounty!D59</f>
        <v>-20.28379944</v>
      </c>
      <c r="E63" s="50">
        <f>SummerGenerationbyCounty!E59-SummerLoadbyCounty!E59</f>
        <v>-20.723322380000003</v>
      </c>
      <c r="F63" s="50">
        <f>SummerGenerationbyCounty!F59-SummerLoadbyCounty!F59</f>
        <v>-21.17094249</v>
      </c>
      <c r="G63" s="50">
        <f>SummerGenerationbyCounty!G59-SummerLoadbyCounty!G59</f>
        <v>-21.62664858</v>
      </c>
      <c r="H63" s="50">
        <f>SummerGenerationbyCounty!H59-SummerLoadbyCounty!H59</f>
        <v>-22.09085527</v>
      </c>
      <c r="I63" s="125"/>
    </row>
    <row r="64" spans="2:9" ht="12.75">
      <c r="B64" s="125" t="s">
        <v>310</v>
      </c>
      <c r="C64" s="50">
        <f>SummerGenerationbyCounty!C60-SummerLoadbyCounty!C60</f>
        <v>-44.795771009999996</v>
      </c>
      <c r="D64" s="50">
        <f>SummerGenerationbyCounty!D60-SummerLoadbyCounty!D60</f>
        <v>-45.59246168</v>
      </c>
      <c r="E64" s="50">
        <f>SummerGenerationbyCounty!E60-SummerLoadbyCounty!E60</f>
        <v>-46.409469539999996</v>
      </c>
      <c r="F64" s="50">
        <f>SummerGenerationbyCounty!F60-SummerLoadbyCounty!F60</f>
        <v>-47.24781044</v>
      </c>
      <c r="G64" s="50">
        <f>SummerGenerationbyCounty!G60-SummerLoadbyCounty!G60</f>
        <v>-48.10855104</v>
      </c>
      <c r="H64" s="50">
        <f>SummerGenerationbyCounty!H60-SummerLoadbyCounty!H60</f>
        <v>-48.992811329999995</v>
      </c>
      <c r="I64" s="125"/>
    </row>
    <row r="65" spans="2:9" ht="12.75">
      <c r="B65" s="125" t="s">
        <v>311</v>
      </c>
      <c r="C65" s="50">
        <f>SummerGenerationbyCounty!C61-SummerLoadbyCounty!C61</f>
        <v>-61.1580742</v>
      </c>
      <c r="D65" s="50">
        <f>SummerGenerationbyCounty!D61-SummerLoadbyCounty!D61</f>
        <v>-62.89066443</v>
      </c>
      <c r="E65" s="50">
        <f>SummerGenerationbyCounty!E61-SummerLoadbyCounty!E61</f>
        <v>-63.50125629</v>
      </c>
      <c r="F65" s="50">
        <f>SummerGenerationbyCounty!F61-SummerLoadbyCounty!F61</f>
        <v>-64.47260025</v>
      </c>
      <c r="G65" s="50">
        <f>SummerGenerationbyCounty!G61-SummerLoadbyCounty!G61</f>
        <v>-65.53779536</v>
      </c>
      <c r="H65" s="50">
        <f>SummerGenerationbyCounty!H61-SummerLoadbyCounty!H61</f>
        <v>-66.31756335</v>
      </c>
      <c r="I65" s="125"/>
    </row>
    <row r="66" spans="2:9" ht="12.75">
      <c r="B66" s="125" t="s">
        <v>312</v>
      </c>
      <c r="C66" s="50">
        <f>SummerGenerationbyCounty!C62-SummerLoadbyCounty!C62</f>
        <v>962.479166</v>
      </c>
      <c r="D66" s="50">
        <f>SummerGenerationbyCounty!D62-SummerLoadbyCounty!D62</f>
        <v>962.1264146</v>
      </c>
      <c r="E66" s="50">
        <f>SummerGenerationbyCounty!E62-SummerLoadbyCounty!E62</f>
        <v>960.1413564000001</v>
      </c>
      <c r="F66" s="50">
        <f>SummerGenerationbyCounty!F62-SummerLoadbyCounty!F62</f>
        <v>954.6855347</v>
      </c>
      <c r="G66" s="50">
        <f>SummerGenerationbyCounty!G62-SummerLoadbyCounty!G62</f>
        <v>949.0340446</v>
      </c>
      <c r="H66" s="50">
        <f>SummerGenerationbyCounty!H62-SummerLoadbyCounty!H62</f>
        <v>943.9630492</v>
      </c>
      <c r="I66" s="125"/>
    </row>
    <row r="67" spans="2:9" ht="12.75">
      <c r="B67" s="125" t="s">
        <v>313</v>
      </c>
      <c r="C67" s="50">
        <f>SummerGenerationbyCounty!C63-SummerLoadbyCounty!C63</f>
        <v>-8.879603276</v>
      </c>
      <c r="D67" s="50">
        <f>SummerGenerationbyCounty!D63-SummerLoadbyCounty!D63</f>
        <v>-8.87153936</v>
      </c>
      <c r="E67" s="50">
        <f>SummerGenerationbyCounty!E63-SummerLoadbyCounty!E63</f>
        <v>-8.991235904</v>
      </c>
      <c r="F67" s="50">
        <f>SummerGenerationbyCounty!F63-SummerLoadbyCounty!F63</f>
        <v>-9.158836143</v>
      </c>
      <c r="G67" s="50">
        <f>SummerGenerationbyCounty!G63-SummerLoadbyCounty!G63</f>
        <v>-9.204964214</v>
      </c>
      <c r="H67" s="50">
        <f>SummerGenerationbyCounty!H63-SummerLoadbyCounty!H63</f>
        <v>-9.310743623</v>
      </c>
      <c r="I67" s="125"/>
    </row>
    <row r="68" spans="2:9" ht="12.75">
      <c r="B68" s="125" t="s">
        <v>314</v>
      </c>
      <c r="C68" s="50">
        <f>SummerGenerationbyCounty!C64-SummerLoadbyCounty!C64</f>
        <v>604.308424</v>
      </c>
      <c r="D68" s="50">
        <f>SummerGenerationbyCounty!D64-SummerLoadbyCounty!D64</f>
        <v>617.749507</v>
      </c>
      <c r="E68" s="50">
        <f>SummerGenerationbyCounty!E64-SummerLoadbyCounty!E64</f>
        <v>608.5301380000001</v>
      </c>
      <c r="F68" s="50">
        <f>SummerGenerationbyCounty!F64-SummerLoadbyCounty!F64</f>
        <v>593.327616</v>
      </c>
      <c r="G68" s="50">
        <f>SummerGenerationbyCounty!G64-SummerLoadbyCounty!G64</f>
        <v>562.513234</v>
      </c>
      <c r="H68" s="50">
        <f>SummerGenerationbyCounty!H64-SummerLoadbyCounty!H64</f>
        <v>534.22073</v>
      </c>
      <c r="I68" s="125"/>
    </row>
    <row r="69" spans="2:9" ht="12.75">
      <c r="B69" s="125" t="s">
        <v>315</v>
      </c>
      <c r="C69" s="50">
        <f>SummerGenerationbyCounty!C65-SummerLoadbyCounty!C65</f>
        <v>-124.59279889999999</v>
      </c>
      <c r="D69" s="50">
        <f>SummerGenerationbyCounty!D65-SummerLoadbyCounty!D65</f>
        <v>-130.1418669</v>
      </c>
      <c r="E69" s="50">
        <f>SummerGenerationbyCounty!E65-SummerLoadbyCounty!E65</f>
        <v>-146.3693791</v>
      </c>
      <c r="F69" s="50">
        <f>SummerGenerationbyCounty!F65-SummerLoadbyCounty!F65</f>
        <v>-153.8837009</v>
      </c>
      <c r="G69" s="50">
        <f>SummerGenerationbyCounty!G65-SummerLoadbyCounty!G65</f>
        <v>-162.4951395</v>
      </c>
      <c r="H69" s="50">
        <f>SummerGenerationbyCounty!H65-SummerLoadbyCounty!H65</f>
        <v>-169.6488705</v>
      </c>
      <c r="I69" s="125"/>
    </row>
    <row r="70" spans="2:9" ht="12.75">
      <c r="B70" s="125" t="s">
        <v>316</v>
      </c>
      <c r="C70" s="50">
        <f>SummerGenerationbyCounty!C66-SummerLoadbyCounty!C66</f>
        <v>-54.06746961</v>
      </c>
      <c r="D70" s="50">
        <f>SummerGenerationbyCounty!D66-SummerLoadbyCounty!D66</f>
        <v>-55.835325129999994</v>
      </c>
      <c r="E70" s="50">
        <f>SummerGenerationbyCounty!E66-SummerLoadbyCounty!E66</f>
        <v>-53.45348477</v>
      </c>
      <c r="F70" s="50">
        <f>SummerGenerationbyCounty!F66-SummerLoadbyCounty!F66</f>
        <v>-56.08375026</v>
      </c>
      <c r="G70" s="50">
        <f>SummerGenerationbyCounty!G66-SummerLoadbyCounty!G66</f>
        <v>-58.0110832</v>
      </c>
      <c r="H70" s="50">
        <f>SummerGenerationbyCounty!H66-SummerLoadbyCounty!H66</f>
        <v>-59.459308060000005</v>
      </c>
      <c r="I70" s="125"/>
    </row>
    <row r="71" spans="2:9" ht="12.75">
      <c r="B71" s="125" t="s">
        <v>317</v>
      </c>
      <c r="C71" s="50">
        <f>SummerGenerationbyCounty!C67-SummerLoadbyCounty!C67</f>
        <v>2151.86520134</v>
      </c>
      <c r="D71" s="50">
        <f>SummerGenerationbyCounty!D67-SummerLoadbyCounty!D67</f>
        <v>2152.12659152</v>
      </c>
      <c r="E71" s="50">
        <f>SummerGenerationbyCounty!E67-SummerLoadbyCounty!E67</f>
        <v>2151.3772069</v>
      </c>
      <c r="F71" s="50">
        <f>SummerGenerationbyCounty!F67-SummerLoadbyCounty!F67</f>
        <v>2150.17551565</v>
      </c>
      <c r="G71" s="50">
        <f>SummerGenerationbyCounty!G67-SummerLoadbyCounty!G67</f>
        <v>2149.26152461</v>
      </c>
      <c r="H71" s="50">
        <f>SummerGenerationbyCounty!H67-SummerLoadbyCounty!H67</f>
        <v>2148.46380109</v>
      </c>
      <c r="I71" s="125"/>
    </row>
    <row r="72" spans="2:9" ht="12.75">
      <c r="B72" s="125" t="s">
        <v>318</v>
      </c>
      <c r="C72" s="50">
        <f>SummerGenerationbyCounty!C68-SummerLoadbyCounty!C68</f>
        <v>1791.69981404</v>
      </c>
      <c r="D72" s="50">
        <f>SummerGenerationbyCounty!D68-SummerLoadbyCounty!D68</f>
        <v>1789.96093366</v>
      </c>
      <c r="E72" s="50">
        <f>SummerGenerationbyCounty!E68-SummerLoadbyCounty!E68</f>
        <v>1787.31994284</v>
      </c>
      <c r="F72" s="50">
        <f>SummerGenerationbyCounty!F68-SummerLoadbyCounty!F68</f>
        <v>1785.44742538</v>
      </c>
      <c r="G72" s="50">
        <f>SummerGenerationbyCounty!G68-SummerLoadbyCounty!G68</f>
        <v>1783.60544592</v>
      </c>
      <c r="H72" s="50">
        <f>SummerGenerationbyCounty!H68-SummerLoadbyCounty!H68</f>
        <v>1781.7233441</v>
      </c>
      <c r="I72" s="125"/>
    </row>
    <row r="73" spans="2:9" ht="12.75">
      <c r="B73" s="125" t="s">
        <v>319</v>
      </c>
      <c r="C73" s="50">
        <f>SummerGenerationbyCounty!C69-SummerLoadbyCounty!C69</f>
        <v>-24.68687568</v>
      </c>
      <c r="D73" s="50">
        <f>SummerGenerationbyCounty!D69-SummerLoadbyCounty!D69</f>
        <v>-24.786761579999997</v>
      </c>
      <c r="E73" s="50">
        <f>SummerGenerationbyCounty!E69-SummerLoadbyCounty!E69</f>
        <v>-24.91591754</v>
      </c>
      <c r="F73" s="50">
        <f>SummerGenerationbyCounty!F69-SummerLoadbyCounty!F69</f>
        <v>-25.06106678</v>
      </c>
      <c r="G73" s="50">
        <f>SummerGenerationbyCounty!G69-SummerLoadbyCounty!G69</f>
        <v>-25.142362369999997</v>
      </c>
      <c r="H73" s="50">
        <f>SummerGenerationbyCounty!H69-SummerLoadbyCounty!H69</f>
        <v>-25.264481609999997</v>
      </c>
      <c r="I73" s="125"/>
    </row>
    <row r="74" spans="2:9" ht="12.75">
      <c r="B74" s="126" t="s">
        <v>320</v>
      </c>
      <c r="C74" s="50">
        <f>SummerGenerationbyCounty!C70-SummerLoadbyCounty!C70</f>
        <v>4.436786424099999</v>
      </c>
      <c r="D74" s="50">
        <f>SummerGenerationbyCounty!D70-SummerLoadbyCounty!D70</f>
        <v>4.3854562369</v>
      </c>
      <c r="E74" s="50">
        <f>SummerGenerationbyCounty!E70-SummerLoadbyCounty!E70</f>
        <v>4.3489719668</v>
      </c>
      <c r="F74" s="50">
        <f>SummerGenerationbyCounty!F70-SummerLoadbyCounty!F70</f>
        <v>4.3487675581</v>
      </c>
      <c r="G74" s="50">
        <f>SummerGenerationbyCounty!G70-SummerLoadbyCounty!G70</f>
        <v>4.34861452</v>
      </c>
      <c r="H74" s="50">
        <f>SummerGenerationbyCounty!H70-SummerLoadbyCounty!H70</f>
        <v>4.3484624137</v>
      </c>
      <c r="I74" s="126"/>
    </row>
    <row r="75" spans="2:9" ht="12.75">
      <c r="B75" s="125" t="s">
        <v>321</v>
      </c>
      <c r="C75" s="50">
        <f>SummerGenerationbyCounty!C71-SummerLoadbyCounty!C71</f>
        <v>-3.08584263</v>
      </c>
      <c r="D75" s="50">
        <f>SummerGenerationbyCounty!D71-SummerLoadbyCounty!D71</f>
        <v>-3.097027838</v>
      </c>
      <c r="E75" s="50">
        <f>SummerGenerationbyCounty!E71-SummerLoadbyCounty!E71</f>
        <v>-3.10919376</v>
      </c>
      <c r="F75" s="50">
        <f>SummerGenerationbyCounty!F71-SummerLoadbyCounty!F71</f>
        <v>-3.121213616</v>
      </c>
      <c r="G75" s="50">
        <f>SummerGenerationbyCounty!G71-SummerLoadbyCounty!G71</f>
        <v>-3.135577515</v>
      </c>
      <c r="H75" s="50">
        <f>SummerGenerationbyCounty!H71-SummerLoadbyCounty!H71</f>
        <v>-3.1420134629999996</v>
      </c>
      <c r="I75" s="125"/>
    </row>
    <row r="76" spans="2:9" ht="12.75">
      <c r="B76" s="125" t="s">
        <v>322</v>
      </c>
      <c r="C76" s="50">
        <f>SummerGenerationbyCounty!C72-SummerLoadbyCounty!C72</f>
        <v>2884.897</v>
      </c>
      <c r="D76" s="50">
        <f>SummerGenerationbyCounty!D72-SummerLoadbyCounty!D72</f>
        <v>2855.205</v>
      </c>
      <c r="E76" s="50">
        <f>SummerGenerationbyCounty!E72-SummerLoadbyCounty!E72</f>
        <v>2827.081</v>
      </c>
      <c r="F76" s="50">
        <f>SummerGenerationbyCounty!F72-SummerLoadbyCounty!F72</f>
        <v>2805.44</v>
      </c>
      <c r="G76" s="50">
        <f>SummerGenerationbyCounty!G72-SummerLoadbyCounty!G72</f>
        <v>2784.792</v>
      </c>
      <c r="H76" s="50">
        <f>SummerGenerationbyCounty!H72-SummerLoadbyCounty!H72</f>
        <v>2762.172</v>
      </c>
      <c r="I76" s="125"/>
    </row>
    <row r="77" spans="2:9" ht="12.75">
      <c r="B77" s="125" t="s">
        <v>323</v>
      </c>
      <c r="C77" s="50">
        <f>SummerGenerationbyCounty!C73-SummerLoadbyCounty!C73</f>
        <v>-3.641536317</v>
      </c>
      <c r="D77" s="50">
        <f>SummerGenerationbyCounty!D73-SummerLoadbyCounty!D73</f>
        <v>-3.6765172539999997</v>
      </c>
      <c r="E77" s="50">
        <f>SummerGenerationbyCounty!E73-SummerLoadbyCounty!E73</f>
        <v>-3.713179792</v>
      </c>
      <c r="F77" s="50">
        <f>SummerGenerationbyCounty!F73-SummerLoadbyCounty!F73</f>
        <v>-3.748665633</v>
      </c>
      <c r="G77" s="50">
        <f>SummerGenerationbyCounty!G73-SummerLoadbyCounty!G73</f>
        <v>-3.785553031</v>
      </c>
      <c r="H77" s="50">
        <f>SummerGenerationbyCounty!H73-SummerLoadbyCounty!H73</f>
        <v>-3.823343812</v>
      </c>
      <c r="I77" s="125"/>
    </row>
    <row r="78" spans="2:9" ht="12.75">
      <c r="B78" s="125" t="s">
        <v>324</v>
      </c>
      <c r="C78" s="50">
        <f>SummerGenerationbyCounty!C74-SummerLoadbyCounty!C74</f>
        <v>2079.3438232</v>
      </c>
      <c r="D78" s="50">
        <f>SummerGenerationbyCounty!D74-SummerLoadbyCounty!D74</f>
        <v>2078.215471</v>
      </c>
      <c r="E78" s="50">
        <f>SummerGenerationbyCounty!E74-SummerLoadbyCounty!E74</f>
        <v>2076.8369436</v>
      </c>
      <c r="F78" s="50">
        <f>SummerGenerationbyCounty!F74-SummerLoadbyCounty!F74</f>
        <v>2076.0200253</v>
      </c>
      <c r="G78" s="50">
        <f>SummerGenerationbyCounty!G74-SummerLoadbyCounty!G74</f>
        <v>2073.4418149</v>
      </c>
      <c r="H78" s="50">
        <f>SummerGenerationbyCounty!H74-SummerLoadbyCounty!H74</f>
        <v>2071.692084</v>
      </c>
      <c r="I78" s="125"/>
    </row>
    <row r="79" spans="2:9" ht="12.75">
      <c r="B79" s="125" t="s">
        <v>325</v>
      </c>
      <c r="C79" s="50">
        <f>SummerGenerationbyCounty!C75-SummerLoadbyCounty!C75</f>
        <v>24.330535949999998</v>
      </c>
      <c r="D79" s="50">
        <f>SummerGenerationbyCounty!D75-SummerLoadbyCounty!D75</f>
        <v>222.41461953</v>
      </c>
      <c r="E79" s="50">
        <f>SummerGenerationbyCounty!E75-SummerLoadbyCounty!E75</f>
        <v>220.42774755</v>
      </c>
      <c r="F79" s="50">
        <f>SummerGenerationbyCounty!F75-SummerLoadbyCounty!F75</f>
        <v>218.36637224</v>
      </c>
      <c r="G79" s="50">
        <f>SummerGenerationbyCounty!G75-SummerLoadbyCounty!G75</f>
        <v>216.22676841</v>
      </c>
      <c r="H79" s="50">
        <f>SummerGenerationbyCounty!H75-SummerLoadbyCounty!H75</f>
        <v>214.00502465</v>
      </c>
      <c r="I79" s="125"/>
    </row>
    <row r="80" spans="2:9" ht="12.75">
      <c r="B80" s="125" t="s">
        <v>326</v>
      </c>
      <c r="C80" s="50">
        <f>SummerGenerationbyCounty!C76-SummerLoadbyCounty!C76</f>
        <v>-285.07635700000014</v>
      </c>
      <c r="D80" s="50">
        <f>SummerGenerationbyCounty!D76-SummerLoadbyCounty!D76</f>
        <v>-307.63073399999985</v>
      </c>
      <c r="E80" s="50">
        <f>SummerGenerationbyCounty!E76-SummerLoadbyCounty!E76</f>
        <v>-331.41688</v>
      </c>
      <c r="F80" s="50">
        <f>SummerGenerationbyCounty!F76-SummerLoadbyCounty!F76</f>
        <v>-363.95912899999985</v>
      </c>
      <c r="G80" s="50">
        <f>SummerGenerationbyCounty!G76-SummerLoadbyCounty!G76</f>
        <v>-374.139103</v>
      </c>
      <c r="H80" s="50">
        <f>SummerGenerationbyCounty!H76-SummerLoadbyCounty!H76</f>
        <v>-399.957531</v>
      </c>
      <c r="I80" s="125"/>
    </row>
    <row r="81" spans="2:9" ht="12.75">
      <c r="B81" s="125" t="s">
        <v>327</v>
      </c>
      <c r="C81" s="50">
        <f>SummerGenerationbyCounty!C77-SummerLoadbyCounty!C77</f>
        <v>-72.21339574000001</v>
      </c>
      <c r="D81" s="50">
        <f>SummerGenerationbyCounty!D77-SummerLoadbyCounty!D77</f>
        <v>-73.75019678</v>
      </c>
      <c r="E81" s="50">
        <f>SummerGenerationbyCounty!E77-SummerLoadbyCounty!E77</f>
        <v>-75.30917037</v>
      </c>
      <c r="F81" s="50">
        <f>SummerGenerationbyCounty!F77-SummerLoadbyCounty!F77</f>
        <v>-76.99795368999999</v>
      </c>
      <c r="G81" s="50">
        <f>SummerGenerationbyCounty!G77-SummerLoadbyCounty!G77</f>
        <v>-77.43999528</v>
      </c>
      <c r="H81" s="50">
        <f>SummerGenerationbyCounty!H77-SummerLoadbyCounty!H77</f>
        <v>-79.15802141</v>
      </c>
      <c r="I81" s="125"/>
    </row>
    <row r="82" spans="2:9" ht="12.75">
      <c r="B82" s="125" t="s">
        <v>328</v>
      </c>
      <c r="C82" s="50">
        <f>SummerGenerationbyCounty!C78-SummerLoadbyCounty!C78</f>
        <v>1.8124090099999997</v>
      </c>
      <c r="D82" s="50">
        <f>SummerGenerationbyCounty!D78-SummerLoadbyCounty!D78</f>
        <v>1.8205226499999974</v>
      </c>
      <c r="E82" s="50">
        <f>SummerGenerationbyCounty!E78-SummerLoadbyCounty!E78</f>
        <v>1.6913647699999999</v>
      </c>
      <c r="F82" s="50">
        <f>SummerGenerationbyCounty!F78-SummerLoadbyCounty!F78</f>
        <v>1.3994298899999968</v>
      </c>
      <c r="G82" s="50">
        <f>SummerGenerationbyCounty!G78-SummerLoadbyCounty!G78</f>
        <v>1.104481230000001</v>
      </c>
      <c r="H82" s="50">
        <f>SummerGenerationbyCounty!H78-SummerLoadbyCounty!H78</f>
        <v>0.8243880299999979</v>
      </c>
      <c r="I82" s="125"/>
    </row>
    <row r="83" spans="2:9" ht="12.75">
      <c r="B83" s="125" t="s">
        <v>329</v>
      </c>
      <c r="C83" s="50">
        <f>SummerGenerationbyCounty!C79-SummerLoadbyCounty!C79</f>
        <v>612.89711947</v>
      </c>
      <c r="D83" s="50">
        <f>SummerGenerationbyCounty!D79-SummerLoadbyCounty!D79</f>
        <v>612.28463588</v>
      </c>
      <c r="E83" s="50">
        <f>SummerGenerationbyCounty!E79-SummerLoadbyCounty!E79</f>
        <v>611.64594809</v>
      </c>
      <c r="F83" s="50">
        <f>SummerGenerationbyCounty!F79-SummerLoadbyCounty!F79</f>
        <v>610.97901461</v>
      </c>
      <c r="G83" s="50">
        <f>SummerGenerationbyCounty!G79-SummerLoadbyCounty!G79</f>
        <v>610.28356099</v>
      </c>
      <c r="H83" s="50">
        <f>SummerGenerationbyCounty!H79-SummerLoadbyCounty!H79</f>
        <v>609.55834218</v>
      </c>
      <c r="I83" s="125"/>
    </row>
    <row r="84" spans="2:9" ht="12.75">
      <c r="B84" s="125" t="s">
        <v>330</v>
      </c>
      <c r="C84" s="50">
        <f>SummerGenerationbyCounty!C80-SummerLoadbyCounty!C80</f>
        <v>-59.95956799000001</v>
      </c>
      <c r="D84" s="50">
        <f>SummerGenerationbyCounty!D80-SummerLoadbyCounty!D80</f>
        <v>-65.50687725</v>
      </c>
      <c r="E84" s="50">
        <f>SummerGenerationbyCounty!E80-SummerLoadbyCounty!E80</f>
        <v>-66.2882039</v>
      </c>
      <c r="F84" s="50">
        <f>SummerGenerationbyCounty!F80-SummerLoadbyCounty!F80</f>
        <v>-68.46863166</v>
      </c>
      <c r="G84" s="50">
        <f>SummerGenerationbyCounty!G80-SummerLoadbyCounty!G80</f>
        <v>-70.73491983</v>
      </c>
      <c r="H84" s="50">
        <f>SummerGenerationbyCounty!H80-SummerLoadbyCounty!H80</f>
        <v>-73.09259805</v>
      </c>
      <c r="I84" s="125"/>
    </row>
    <row r="85" spans="2:9" ht="12.75">
      <c r="B85" s="125" t="s">
        <v>331</v>
      </c>
      <c r="C85" s="50">
        <f>SummerGenerationbyCounty!C81-SummerLoadbyCounty!C81</f>
        <v>-432.70954389999997</v>
      </c>
      <c r="D85" s="50">
        <f>SummerGenerationbyCounty!D81-SummerLoadbyCounty!D81</f>
        <v>-447.18282909999994</v>
      </c>
      <c r="E85" s="50">
        <f>SummerGenerationbyCounty!E81-SummerLoadbyCounty!E81</f>
        <v>-451.0615507</v>
      </c>
      <c r="F85" s="50">
        <f>SummerGenerationbyCounty!F81-SummerLoadbyCounty!F81</f>
        <v>-460.1156913</v>
      </c>
      <c r="G85" s="50">
        <f>SummerGenerationbyCounty!G81-SummerLoadbyCounty!G81</f>
        <v>-473.6002602</v>
      </c>
      <c r="H85" s="50">
        <f>SummerGenerationbyCounty!H81-SummerLoadbyCounty!H81</f>
        <v>-486.3702906</v>
      </c>
      <c r="I85" s="125"/>
    </row>
    <row r="86" spans="2:9" ht="12.75">
      <c r="B86" s="125" t="s">
        <v>332</v>
      </c>
      <c r="C86" s="50">
        <f>SummerGenerationbyCounty!C82-SummerLoadbyCounty!C82</f>
        <v>1295.06584901</v>
      </c>
      <c r="D86" s="50">
        <f>SummerGenerationbyCounty!D82-SummerLoadbyCounty!D82</f>
        <v>1293.98362826</v>
      </c>
      <c r="E86" s="50">
        <f>SummerGenerationbyCounty!E82-SummerLoadbyCounty!E82</f>
        <v>1292.80455859</v>
      </c>
      <c r="F86" s="50">
        <f>SummerGenerationbyCounty!F82-SummerLoadbyCounty!F82</f>
        <v>1291.59827794</v>
      </c>
      <c r="G86" s="50">
        <f>SummerGenerationbyCounty!G82-SummerLoadbyCounty!G82</f>
        <v>1290.19270095</v>
      </c>
      <c r="H86" s="50">
        <f>SummerGenerationbyCounty!H82-SummerLoadbyCounty!H82</f>
        <v>1289.30784083</v>
      </c>
      <c r="I86" s="125"/>
    </row>
    <row r="87" spans="2:9" ht="12.75">
      <c r="B87" s="125" t="s">
        <v>333</v>
      </c>
      <c r="C87" s="50">
        <f>SummerGenerationbyCounty!C83-SummerLoadbyCounty!C83</f>
        <v>1311.4076734999999</v>
      </c>
      <c r="D87" s="50">
        <f>SummerGenerationbyCounty!D83-SummerLoadbyCounty!D83</f>
        <v>1296.763988</v>
      </c>
      <c r="E87" s="50">
        <f>SummerGenerationbyCounty!E83-SummerLoadbyCounty!E83</f>
        <v>1283.4886437999999</v>
      </c>
      <c r="F87" s="50">
        <f>SummerGenerationbyCounty!F83-SummerLoadbyCounty!F83</f>
        <v>1268.7813889</v>
      </c>
      <c r="G87" s="50">
        <f>SummerGenerationbyCounty!G83-SummerLoadbyCounty!G83</f>
        <v>1253.9311481999998</v>
      </c>
      <c r="H87" s="50">
        <f>SummerGenerationbyCounty!H83-SummerLoadbyCounty!H83</f>
        <v>1238.2138757999999</v>
      </c>
      <c r="I87" s="125"/>
    </row>
    <row r="88" spans="2:9" ht="12.75">
      <c r="B88" s="125" t="s">
        <v>334</v>
      </c>
      <c r="C88" s="50">
        <f>SummerGenerationbyCounty!C84-SummerLoadbyCounty!C84</f>
        <v>-4.444804072</v>
      </c>
      <c r="D88" s="50">
        <f>SummerGenerationbyCounty!D84-SummerLoadbyCounty!D84</f>
        <v>-4.604528547</v>
      </c>
      <c r="E88" s="50">
        <f>SummerGenerationbyCounty!E84-SummerLoadbyCounty!E84</f>
        <v>-4.726745452</v>
      </c>
      <c r="F88" s="50">
        <f>SummerGenerationbyCounty!F84-SummerLoadbyCounty!F84</f>
        <v>-4.745840462</v>
      </c>
      <c r="G88" s="50">
        <f>SummerGenerationbyCounty!G84-SummerLoadbyCounty!G84</f>
        <v>-4.763512409</v>
      </c>
      <c r="H88" s="50">
        <f>SummerGenerationbyCounty!H84-SummerLoadbyCounty!H84</f>
        <v>-4.781217025</v>
      </c>
      <c r="I88" s="125"/>
    </row>
    <row r="89" spans="2:9" ht="12.75">
      <c r="B89" s="125" t="s">
        <v>335</v>
      </c>
      <c r="C89" s="50">
        <f>SummerGenerationbyCounty!C85-SummerLoadbyCounty!C85</f>
        <v>-21.611517120000002</v>
      </c>
      <c r="D89" s="50">
        <f>SummerGenerationbyCounty!D85-SummerLoadbyCounty!D85</f>
        <v>-21.97576253</v>
      </c>
      <c r="E89" s="50">
        <f>SummerGenerationbyCounty!E85-SummerLoadbyCounty!E85</f>
        <v>-22.3839485</v>
      </c>
      <c r="F89" s="50">
        <f>SummerGenerationbyCounty!F85-SummerLoadbyCounty!F85</f>
        <v>-22.82501618</v>
      </c>
      <c r="G89" s="50">
        <f>SummerGenerationbyCounty!G85-SummerLoadbyCounty!G85</f>
        <v>-23.3333488</v>
      </c>
      <c r="H89" s="50">
        <f>SummerGenerationbyCounty!H85-SummerLoadbyCounty!H85</f>
        <v>-23.65497328</v>
      </c>
      <c r="I89" s="125"/>
    </row>
    <row r="90" spans="2:9" ht="12.75">
      <c r="B90" s="125" t="s">
        <v>336</v>
      </c>
      <c r="C90" s="50">
        <f>SummerGenerationbyCounty!C86-SummerLoadbyCounty!C86</f>
        <v>-17.88462441</v>
      </c>
      <c r="D90" s="50">
        <f>SummerGenerationbyCounty!D86-SummerLoadbyCounty!D86</f>
        <v>-17.945576969999998</v>
      </c>
      <c r="E90" s="50">
        <f>SummerGenerationbyCounty!E86-SummerLoadbyCounty!E86</f>
        <v>-18.011974119999998</v>
      </c>
      <c r="F90" s="50">
        <f>SummerGenerationbyCounty!F86-SummerLoadbyCounty!F86</f>
        <v>-18.07841234</v>
      </c>
      <c r="G90" s="50">
        <f>SummerGenerationbyCounty!G86-SummerLoadbyCounty!G86</f>
        <v>-18.15804666</v>
      </c>
      <c r="H90" s="50">
        <f>SummerGenerationbyCounty!H86-SummerLoadbyCounty!H86</f>
        <v>-18.19273157</v>
      </c>
      <c r="I90" s="125"/>
    </row>
    <row r="91" spans="2:9" ht="12.75">
      <c r="B91" s="125" t="s">
        <v>337</v>
      </c>
      <c r="C91" s="50">
        <f>SummerGenerationbyCounty!C87-SummerLoadbyCounty!C87</f>
        <v>-8237.132</v>
      </c>
      <c r="D91" s="50">
        <f>SummerGenerationbyCounty!D87-SummerLoadbyCounty!D87</f>
        <v>-8454.663</v>
      </c>
      <c r="E91" s="50">
        <f>SummerGenerationbyCounty!E87-SummerLoadbyCounty!E87</f>
        <v>-8749.224</v>
      </c>
      <c r="F91" s="50">
        <f>SummerGenerationbyCounty!F87-SummerLoadbyCounty!F87</f>
        <v>-8973.596</v>
      </c>
      <c r="G91" s="50">
        <f>SummerGenerationbyCounty!G87-SummerLoadbyCounty!G87</f>
        <v>-9189.537</v>
      </c>
      <c r="H91" s="50">
        <f>SummerGenerationbyCounty!H87-SummerLoadbyCounty!H87</f>
        <v>-9409.178</v>
      </c>
      <c r="I91" s="125"/>
    </row>
    <row r="92" spans="2:9" ht="12.75">
      <c r="B92" s="125" t="s">
        <v>338</v>
      </c>
      <c r="C92" s="50">
        <f>SummerGenerationbyCounty!C88-SummerLoadbyCounty!C88</f>
        <v>-25.97777193</v>
      </c>
      <c r="D92" s="50">
        <f>SummerGenerationbyCounty!D88-SummerLoadbyCounty!D88</f>
        <v>-26.17321067</v>
      </c>
      <c r="E92" s="50">
        <f>SummerGenerationbyCounty!E88-SummerLoadbyCounty!E88</f>
        <v>-26.37445548</v>
      </c>
      <c r="F92" s="50">
        <f>SummerGenerationbyCounty!F88-SummerLoadbyCounty!F88</f>
        <v>-26.57287561</v>
      </c>
      <c r="G92" s="50">
        <f>SummerGenerationbyCounty!G88-SummerLoadbyCounty!G88</f>
        <v>-26.785776170000002</v>
      </c>
      <c r="H92" s="50">
        <f>SummerGenerationbyCounty!H88-SummerLoadbyCounty!H88</f>
        <v>-26.906480060000003</v>
      </c>
      <c r="I92" s="125"/>
    </row>
    <row r="93" spans="2:9" ht="12.75">
      <c r="B93" s="125" t="s">
        <v>339</v>
      </c>
      <c r="C93" s="50">
        <f>SummerGenerationbyCounty!C89-SummerLoadbyCounty!C89</f>
        <v>476.3595473</v>
      </c>
      <c r="D93" s="50">
        <f>SummerGenerationbyCounty!D89-SummerLoadbyCounty!D89</f>
        <v>454.6052393</v>
      </c>
      <c r="E93" s="50">
        <f>SummerGenerationbyCounty!E89-SummerLoadbyCounty!E89</f>
        <v>433.6665578</v>
      </c>
      <c r="F93" s="50">
        <f>SummerGenerationbyCounty!F89-SummerLoadbyCounty!F89</f>
        <v>412.9134258</v>
      </c>
      <c r="G93" s="50">
        <f>SummerGenerationbyCounty!G89-SummerLoadbyCounty!G89</f>
        <v>390.6207908</v>
      </c>
      <c r="H93" s="50">
        <f>SummerGenerationbyCounty!H89-SummerLoadbyCounty!H89</f>
        <v>366.32357790000003</v>
      </c>
      <c r="I93" s="125"/>
    </row>
    <row r="94" spans="2:9" ht="12.75">
      <c r="B94" s="125" t="s">
        <v>340</v>
      </c>
      <c r="C94" s="50">
        <f>SummerGenerationbyCounty!C90-SummerLoadbyCounty!C90</f>
        <v>47.597011399999985</v>
      </c>
      <c r="D94" s="50">
        <f>SummerGenerationbyCounty!D90-SummerLoadbyCounty!D90</f>
        <v>48.004613000000006</v>
      </c>
      <c r="E94" s="50">
        <f>SummerGenerationbyCounty!E90-SummerLoadbyCounty!E90</f>
        <v>46.533884</v>
      </c>
      <c r="F94" s="50">
        <f>SummerGenerationbyCounty!F90-SummerLoadbyCounty!F90</f>
        <v>43.48797779999998</v>
      </c>
      <c r="G94" s="50">
        <f>SummerGenerationbyCounty!G90-SummerLoadbyCounty!G90</f>
        <v>40.767942500000004</v>
      </c>
      <c r="H94" s="50">
        <f>SummerGenerationbyCounty!H90-SummerLoadbyCounty!H90</f>
        <v>38.37379659999999</v>
      </c>
      <c r="I94" s="125"/>
    </row>
    <row r="95" spans="2:9" ht="12.75">
      <c r="B95" s="125" t="s">
        <v>341</v>
      </c>
      <c r="C95" s="50">
        <f>SummerGenerationbyCounty!C91-SummerLoadbyCounty!C91</f>
        <v>470.9259589999999</v>
      </c>
      <c r="D95" s="50">
        <f>SummerGenerationbyCounty!D91-SummerLoadbyCounty!D91</f>
        <v>439.38980300000003</v>
      </c>
      <c r="E95" s="50">
        <f>SummerGenerationbyCounty!E91-SummerLoadbyCounty!E91</f>
        <v>410.833081</v>
      </c>
      <c r="F95" s="50">
        <f>SummerGenerationbyCounty!F91-SummerLoadbyCounty!F91</f>
        <v>363.36722299999997</v>
      </c>
      <c r="G95" s="50">
        <f>SummerGenerationbyCounty!G91-SummerLoadbyCounty!G91</f>
        <v>330.489159</v>
      </c>
      <c r="H95" s="50">
        <f>SummerGenerationbyCounty!H91-SummerLoadbyCounty!H91</f>
        <v>291.6871299999998</v>
      </c>
      <c r="I95" s="125"/>
    </row>
    <row r="96" spans="2:9" ht="12.75">
      <c r="B96" s="125" t="s">
        <v>342</v>
      </c>
      <c r="C96" s="50">
        <f>SummerGenerationbyCounty!C92-SummerLoadbyCounty!C92</f>
        <v>-107.4562578</v>
      </c>
      <c r="D96" s="50">
        <f>SummerGenerationbyCounty!D92-SummerLoadbyCounty!D92</f>
        <v>-111.5133273</v>
      </c>
      <c r="E96" s="50">
        <f>SummerGenerationbyCounty!E92-SummerLoadbyCounty!E92</f>
        <v>-116.16528969999999</v>
      </c>
      <c r="F96" s="50">
        <f>SummerGenerationbyCounty!F92-SummerLoadbyCounty!F92</f>
        <v>-121.549861</v>
      </c>
      <c r="G96" s="50">
        <f>SummerGenerationbyCounty!G92-SummerLoadbyCounty!G92</f>
        <v>-127.4186218</v>
      </c>
      <c r="H96" s="50">
        <f>SummerGenerationbyCounty!H92-SummerLoadbyCounty!H92</f>
        <v>-132.35756289999998</v>
      </c>
      <c r="I96" s="125"/>
    </row>
    <row r="97" spans="2:9" ht="12.75">
      <c r="B97" s="125" t="s">
        <v>343</v>
      </c>
      <c r="C97" s="50">
        <f>SummerGenerationbyCounty!C93-SummerLoadbyCounty!C93</f>
        <v>759.9553626</v>
      </c>
      <c r="D97" s="50">
        <f>SummerGenerationbyCounty!D93-SummerLoadbyCounty!D93</f>
        <v>748.4105301</v>
      </c>
      <c r="E97" s="50">
        <f>SummerGenerationbyCounty!E93-SummerLoadbyCounty!E93</f>
        <v>732.7243832</v>
      </c>
      <c r="F97" s="50">
        <f>SummerGenerationbyCounty!F93-SummerLoadbyCounty!F93</f>
        <v>711.846534</v>
      </c>
      <c r="G97" s="50">
        <f>SummerGenerationbyCounty!G93-SummerLoadbyCounty!G93</f>
        <v>702.5123904</v>
      </c>
      <c r="H97" s="50">
        <f>SummerGenerationbyCounty!H93-SummerLoadbyCounty!H93</f>
        <v>688.1558425000001</v>
      </c>
      <c r="I97" s="125"/>
    </row>
    <row r="98" spans="2:9" ht="12.75">
      <c r="B98" s="125" t="s">
        <v>344</v>
      </c>
      <c r="C98" s="50">
        <f>SummerGenerationbyCounty!C94-SummerLoadbyCounty!C94</f>
        <v>-122.4621048</v>
      </c>
      <c r="D98" s="50">
        <f>SummerGenerationbyCounty!D94-SummerLoadbyCounty!D94</f>
        <v>-120.9921539</v>
      </c>
      <c r="E98" s="50">
        <f>SummerGenerationbyCounty!E94-SummerLoadbyCounty!E94</f>
        <v>-125.4280231</v>
      </c>
      <c r="F98" s="50">
        <f>SummerGenerationbyCounty!F94-SummerLoadbyCounty!F94</f>
        <v>-127.0508373</v>
      </c>
      <c r="G98" s="50">
        <f>SummerGenerationbyCounty!G94-SummerLoadbyCounty!G94</f>
        <v>-128.1027158</v>
      </c>
      <c r="H98" s="50">
        <f>SummerGenerationbyCounty!H94-SummerLoadbyCounty!H94</f>
        <v>-128.62810249999998</v>
      </c>
      <c r="I98" s="125"/>
    </row>
    <row r="99" spans="2:9" ht="12.75">
      <c r="B99" s="125" t="s">
        <v>345</v>
      </c>
      <c r="C99" s="50">
        <f>SummerGenerationbyCounty!C95-SummerLoadbyCounty!C95</f>
        <v>-51.90971224</v>
      </c>
      <c r="D99" s="50">
        <f>SummerGenerationbyCounty!D95-SummerLoadbyCounty!D95</f>
        <v>-51.31604358</v>
      </c>
      <c r="E99" s="50">
        <f>SummerGenerationbyCounty!E95-SummerLoadbyCounty!E95</f>
        <v>-51.08568712</v>
      </c>
      <c r="F99" s="50">
        <f>SummerGenerationbyCounty!F95-SummerLoadbyCounty!F95</f>
        <v>-51.45030671</v>
      </c>
      <c r="G99" s="50">
        <f>SummerGenerationbyCounty!G95-SummerLoadbyCounty!G95</f>
        <v>-51.818670960000006</v>
      </c>
      <c r="H99" s="50">
        <f>SummerGenerationbyCounty!H95-SummerLoadbyCounty!H95</f>
        <v>-52.14947361</v>
      </c>
      <c r="I99" s="125"/>
    </row>
    <row r="100" spans="2:9" ht="12.75">
      <c r="B100" s="125" t="s">
        <v>346</v>
      </c>
      <c r="C100" s="50">
        <f>SummerGenerationbyCounty!C96-SummerLoadbyCounty!C96</f>
        <v>149.086031</v>
      </c>
      <c r="D100" s="50">
        <f>SummerGenerationbyCounty!D96-SummerLoadbyCounty!D96</f>
        <v>150.2785208</v>
      </c>
      <c r="E100" s="50">
        <f>SummerGenerationbyCounty!E96-SummerLoadbyCounty!E96</f>
        <v>150.3213776</v>
      </c>
      <c r="F100" s="50">
        <f>SummerGenerationbyCounty!F96-SummerLoadbyCounty!F96</f>
        <v>172.0761992</v>
      </c>
      <c r="G100" s="50">
        <f>SummerGenerationbyCounty!G96-SummerLoadbyCounty!G96</f>
        <v>170.7893138</v>
      </c>
      <c r="H100" s="50">
        <f>SummerGenerationbyCounty!H96-SummerLoadbyCounty!H96</f>
        <v>169.70556870000001</v>
      </c>
      <c r="I100" s="125"/>
    </row>
    <row r="101" spans="2:9" ht="12.75">
      <c r="B101" s="125" t="s">
        <v>347</v>
      </c>
      <c r="C101" s="50">
        <f>SummerGenerationbyCounty!C97-SummerLoadbyCounty!C97</f>
        <v>-160.4847981</v>
      </c>
      <c r="D101" s="50">
        <f>SummerGenerationbyCounty!D97-SummerLoadbyCounty!D97</f>
        <v>-161.6954374</v>
      </c>
      <c r="E101" s="50">
        <f>SummerGenerationbyCounty!E97-SummerLoadbyCounty!E97</f>
        <v>-166.4516904</v>
      </c>
      <c r="F101" s="50">
        <f>SummerGenerationbyCounty!F97-SummerLoadbyCounty!F97</f>
        <v>-178.2592747</v>
      </c>
      <c r="G101" s="50">
        <f>SummerGenerationbyCounty!G97-SummerLoadbyCounty!G97</f>
        <v>1603.1984446000001</v>
      </c>
      <c r="H101" s="50">
        <f>SummerGenerationbyCounty!H97-SummerLoadbyCounty!H97</f>
        <v>1599.7752209</v>
      </c>
      <c r="I101" s="125"/>
    </row>
    <row r="102" spans="2:9" ht="12.75">
      <c r="B102" s="125" t="s">
        <v>348</v>
      </c>
      <c r="C102" s="50">
        <f>SummerGenerationbyCounty!C98-SummerLoadbyCounty!C98</f>
        <v>-8.863775345</v>
      </c>
      <c r="D102" s="50">
        <f>SummerGenerationbyCounty!D98-SummerLoadbyCounty!D98</f>
        <v>-8.917352884</v>
      </c>
      <c r="E102" s="50">
        <f>SummerGenerationbyCounty!E98-SummerLoadbyCounty!E98</f>
        <v>-8.959760446</v>
      </c>
      <c r="F102" s="50">
        <f>SummerGenerationbyCounty!F98-SummerLoadbyCounty!F98</f>
        <v>-8.985178802</v>
      </c>
      <c r="G102" s="50">
        <f>SummerGenerationbyCounty!G98-SummerLoadbyCounty!G98</f>
        <v>-9.018950654000001</v>
      </c>
      <c r="H102" s="50">
        <f>SummerGenerationbyCounty!H98-SummerLoadbyCounty!H98</f>
        <v>-9.040675513</v>
      </c>
      <c r="I102" s="125"/>
    </row>
    <row r="103" spans="2:9" ht="12.75">
      <c r="B103" s="125" t="s">
        <v>349</v>
      </c>
      <c r="C103" s="50">
        <f>SummerGenerationbyCounty!C99-SummerLoadbyCounty!C99</f>
        <v>602.6358261600001</v>
      </c>
      <c r="D103" s="50">
        <f>SummerGenerationbyCounty!D99-SummerLoadbyCounty!D99</f>
        <v>602.3078329800001</v>
      </c>
      <c r="E103" s="50">
        <f>SummerGenerationbyCounty!E99-SummerLoadbyCounty!E99</f>
        <v>1234.88282641</v>
      </c>
      <c r="F103" s="50">
        <f>SummerGenerationbyCounty!F99-SummerLoadbyCounty!F99</f>
        <v>1234.27935997</v>
      </c>
      <c r="G103" s="50">
        <f>SummerGenerationbyCounty!G99-SummerLoadbyCounty!G99</f>
        <v>1233.60876167</v>
      </c>
      <c r="H103" s="50">
        <f>SummerGenerationbyCounty!H99-SummerLoadbyCounty!H99</f>
        <v>1233.18575933</v>
      </c>
      <c r="I103" s="125"/>
    </row>
    <row r="104" spans="2:9" ht="12.75">
      <c r="B104" s="125" t="s">
        <v>350</v>
      </c>
      <c r="C104" s="50">
        <f>SummerGenerationbyCounty!C100-SummerLoadbyCounty!C100</f>
        <v>-37.4841296</v>
      </c>
      <c r="D104" s="50">
        <f>SummerGenerationbyCounty!D100-SummerLoadbyCounty!D100</f>
        <v>-38.451996879999996</v>
      </c>
      <c r="E104" s="50">
        <f>SummerGenerationbyCounty!E100-SummerLoadbyCounty!E100</f>
        <v>-39.46257976</v>
      </c>
      <c r="F104" s="50">
        <f>SummerGenerationbyCounty!F100-SummerLoadbyCounty!F100</f>
        <v>-40.518014</v>
      </c>
      <c r="G104" s="50">
        <f>SummerGenerationbyCounty!G100-SummerLoadbyCounty!G100</f>
        <v>-41.620542179999994</v>
      </c>
      <c r="H104" s="50">
        <f>SummerGenerationbyCounty!H100-SummerLoadbyCounty!H100</f>
        <v>-42.772519</v>
      </c>
      <c r="I104" s="125"/>
    </row>
    <row r="105" spans="2:9" ht="12.75">
      <c r="B105" s="125" t="s">
        <v>351</v>
      </c>
      <c r="C105" s="50">
        <f>SummerGenerationbyCounty!C101-SummerLoadbyCounty!C101</f>
        <v>-4.3986726</v>
      </c>
      <c r="D105" s="50">
        <f>SummerGenerationbyCounty!D101-SummerLoadbyCounty!D101</f>
        <v>-4.437504928</v>
      </c>
      <c r="E105" s="50">
        <f>SummerGenerationbyCounty!E101-SummerLoadbyCounty!E101</f>
        <v>-4.476319321</v>
      </c>
      <c r="F105" s="50">
        <f>SummerGenerationbyCounty!F101-SummerLoadbyCounty!F101</f>
        <v>-4.515119262</v>
      </c>
      <c r="G105" s="50">
        <f>SummerGenerationbyCounty!G101-SummerLoadbyCounty!G101</f>
        <v>-4.553904283</v>
      </c>
      <c r="H105" s="50">
        <f>SummerGenerationbyCounty!H101-SummerLoadbyCounty!H101</f>
        <v>-4.592674415</v>
      </c>
      <c r="I105" s="125"/>
    </row>
    <row r="106" spans="2:9" ht="12.75">
      <c r="B106" s="125" t="s">
        <v>352</v>
      </c>
      <c r="C106" s="50">
        <f>SummerGenerationbyCounty!C102-SummerLoadbyCounty!C102</f>
        <v>-4.270426609</v>
      </c>
      <c r="D106" s="50">
        <f>SummerGenerationbyCounty!D102-SummerLoadbyCounty!D102</f>
        <v>-4.413592494</v>
      </c>
      <c r="E106" s="50">
        <f>SummerGenerationbyCounty!E102-SummerLoadbyCounty!E102</f>
        <v>-4.563916673</v>
      </c>
      <c r="F106" s="50">
        <f>SummerGenerationbyCounty!F102-SummerLoadbyCounty!F102</f>
        <v>-4.72175706</v>
      </c>
      <c r="G106" s="50">
        <f>SummerGenerationbyCounty!G102-SummerLoadbyCounty!G102</f>
        <v>-4.887489467</v>
      </c>
      <c r="H106" s="50">
        <f>SummerGenerationbyCounty!H102-SummerLoadbyCounty!H102</f>
        <v>-5.061508495</v>
      </c>
      <c r="I106" s="125"/>
    </row>
    <row r="107" spans="2:9" ht="12.75">
      <c r="B107" s="125" t="s">
        <v>353</v>
      </c>
      <c r="C107" s="50">
        <f>SummerGenerationbyCounty!C103-SummerLoadbyCounty!C103</f>
        <v>-79.19990417</v>
      </c>
      <c r="D107" s="50">
        <f>SummerGenerationbyCounty!D103-SummerLoadbyCounty!D103</f>
        <v>-81.3624143</v>
      </c>
      <c r="E107" s="50">
        <f>SummerGenerationbyCounty!E103-SummerLoadbyCounty!E103</f>
        <v>-83.56449084</v>
      </c>
      <c r="F107" s="50">
        <f>SummerGenerationbyCounty!F103-SummerLoadbyCounty!F103</f>
        <v>-85.80811209</v>
      </c>
      <c r="G107" s="50">
        <f>SummerGenerationbyCounty!G103-SummerLoadbyCounty!G103</f>
        <v>-88.09535529</v>
      </c>
      <c r="H107" s="50">
        <f>SummerGenerationbyCounty!H103-SummerLoadbyCounty!H103</f>
        <v>-90.42840154000001</v>
      </c>
      <c r="I107" s="125"/>
    </row>
    <row r="108" spans="2:9" ht="12.75">
      <c r="B108" s="125" t="s">
        <v>354</v>
      </c>
      <c r="C108" s="50">
        <f>SummerGenerationbyCounty!C104-SummerLoadbyCounty!C104</f>
        <v>-137.88095679999998</v>
      </c>
      <c r="D108" s="50">
        <f>SummerGenerationbyCounty!D104-SummerLoadbyCounty!D104</f>
        <v>-154.620295</v>
      </c>
      <c r="E108" s="50">
        <f>SummerGenerationbyCounty!E104-SummerLoadbyCounty!E104</f>
        <v>-180.55201059999996</v>
      </c>
      <c r="F108" s="50">
        <f>SummerGenerationbyCounty!F104-SummerLoadbyCounty!F104</f>
        <v>-205.55189559999997</v>
      </c>
      <c r="G108" s="50">
        <f>SummerGenerationbyCounty!G104-SummerLoadbyCounty!G104</f>
        <v>-231.90718300000003</v>
      </c>
      <c r="H108" s="50">
        <f>SummerGenerationbyCounty!H104-SummerLoadbyCounty!H104</f>
        <v>-252.64485859999996</v>
      </c>
      <c r="I108" s="125"/>
    </row>
    <row r="109" spans="2:9" ht="12.75">
      <c r="B109" s="125" t="s">
        <v>355</v>
      </c>
      <c r="C109" s="50">
        <f>SummerGenerationbyCounty!C105-SummerLoadbyCounty!C105</f>
        <v>-41.76700625</v>
      </c>
      <c r="D109" s="50">
        <f>SummerGenerationbyCounty!D105-SummerLoadbyCounty!D105</f>
        <v>-42.07027729</v>
      </c>
      <c r="E109" s="50">
        <f>SummerGenerationbyCounty!E105-SummerLoadbyCounty!E105</f>
        <v>-42.32975968</v>
      </c>
      <c r="F109" s="50">
        <f>SummerGenerationbyCounty!F105-SummerLoadbyCounty!F105</f>
        <v>-42.57363737</v>
      </c>
      <c r="G109" s="50">
        <f>SummerGenerationbyCounty!G105-SummerLoadbyCounty!G105</f>
        <v>-42.774546820000005</v>
      </c>
      <c r="H109" s="50">
        <f>SummerGenerationbyCounty!H105-SummerLoadbyCounty!H105</f>
        <v>-43.049584089999996</v>
      </c>
      <c r="I109" s="125"/>
    </row>
    <row r="110" spans="2:9" ht="12.75">
      <c r="B110" s="125" t="s">
        <v>356</v>
      </c>
      <c r="C110" s="50">
        <f>SummerGenerationbyCounty!C106-SummerLoadbyCounty!C106</f>
        <v>-25.651974900000003</v>
      </c>
      <c r="D110" s="50">
        <f>SummerGenerationbyCounty!D106-SummerLoadbyCounty!D106</f>
        <v>-26.22161684</v>
      </c>
      <c r="E110" s="50">
        <f>SummerGenerationbyCounty!E106-SummerLoadbyCounty!E106</f>
        <v>-26.81033708</v>
      </c>
      <c r="F110" s="50">
        <f>SummerGenerationbyCounty!F106-SummerLoadbyCounty!F106</f>
        <v>-27.419089510000003</v>
      </c>
      <c r="G110" s="50">
        <f>SummerGenerationbyCounty!G106-SummerLoadbyCounty!G106</f>
        <v>-28.04887575</v>
      </c>
      <c r="H110" s="50">
        <f>SummerGenerationbyCounty!H106-SummerLoadbyCounty!H106</f>
        <v>-28.70074749</v>
      </c>
      <c r="I110" s="125"/>
    </row>
    <row r="111" spans="2:9" ht="12.75">
      <c r="B111" s="125" t="s">
        <v>357</v>
      </c>
      <c r="C111" s="50">
        <f>SummerGenerationbyCounty!C107-SummerLoadbyCounty!C107</f>
        <v>1494.5184543999999</v>
      </c>
      <c r="D111" s="50">
        <f>SummerGenerationbyCounty!D107-SummerLoadbyCounty!D107</f>
        <v>1476.3179547</v>
      </c>
      <c r="E111" s="50">
        <f>SummerGenerationbyCounty!E107-SummerLoadbyCounty!E107</f>
        <v>1474.6662595</v>
      </c>
      <c r="F111" s="50">
        <f>SummerGenerationbyCounty!F107-SummerLoadbyCounty!F107</f>
        <v>1466.5933565999999</v>
      </c>
      <c r="G111" s="50">
        <f>SummerGenerationbyCounty!G107-SummerLoadbyCounty!G107</f>
        <v>1456.6340405</v>
      </c>
      <c r="H111" s="50">
        <f>SummerGenerationbyCounty!H107-SummerLoadbyCounty!H107</f>
        <v>1460.3468382</v>
      </c>
      <c r="I111" s="125"/>
    </row>
    <row r="112" spans="2:9" ht="12.75">
      <c r="B112" s="125" t="s">
        <v>358</v>
      </c>
      <c r="C112" s="50">
        <f>SummerGenerationbyCounty!C108-SummerLoadbyCounty!C108</f>
        <v>-95.13349531</v>
      </c>
      <c r="D112" s="50">
        <f>SummerGenerationbyCounty!D108-SummerLoadbyCounty!D108</f>
        <v>-98.95695431</v>
      </c>
      <c r="E112" s="50">
        <f>SummerGenerationbyCounty!E108-SummerLoadbyCounty!E108</f>
        <v>-102.9250595</v>
      </c>
      <c r="F112" s="50">
        <f>SummerGenerationbyCounty!F108-SummerLoadbyCounty!F108</f>
        <v>-107.0387467</v>
      </c>
      <c r="G112" s="50">
        <f>SummerGenerationbyCounty!G108-SummerLoadbyCounty!G108</f>
        <v>-111.30539900000001</v>
      </c>
      <c r="H112" s="50">
        <f>SummerGenerationbyCounty!H108-SummerLoadbyCounty!H108</f>
        <v>-115.7374952</v>
      </c>
      <c r="I112" s="125"/>
    </row>
    <row r="113" spans="2:9" ht="12.75">
      <c r="B113" s="125" t="s">
        <v>359</v>
      </c>
      <c r="C113" s="50">
        <f>SummerGenerationbyCounty!C109-SummerLoadbyCounty!C109</f>
        <v>40.745099673</v>
      </c>
      <c r="D113" s="50">
        <f>SummerGenerationbyCounty!D109-SummerLoadbyCounty!D109</f>
        <v>40.657331987</v>
      </c>
      <c r="E113" s="50">
        <f>SummerGenerationbyCounty!E109-SummerLoadbyCounty!E109</f>
        <v>40.566950222</v>
      </c>
      <c r="F113" s="50">
        <f>SummerGenerationbyCounty!F109-SummerLoadbyCounty!F109</f>
        <v>40.473823672</v>
      </c>
      <c r="G113" s="50">
        <f>SummerGenerationbyCounty!G109-SummerLoadbyCounty!G109</f>
        <v>40.377815099</v>
      </c>
      <c r="H113" s="50">
        <f>SummerGenerationbyCounty!H109-SummerLoadbyCounty!H109</f>
        <v>40.278780402</v>
      </c>
      <c r="I113" s="125"/>
    </row>
    <row r="114" spans="2:9" ht="12.75">
      <c r="B114" s="125" t="s">
        <v>360</v>
      </c>
      <c r="C114" s="50">
        <f>SummerGenerationbyCounty!C110-SummerLoadbyCounty!C110</f>
        <v>-59.36447509</v>
      </c>
      <c r="D114" s="50">
        <f>SummerGenerationbyCounty!D110-SummerLoadbyCounty!D110</f>
        <v>-62.64924336999999</v>
      </c>
      <c r="E114" s="50">
        <f>SummerGenerationbyCounty!E110-SummerLoadbyCounty!E110</f>
        <v>-66.19206074</v>
      </c>
      <c r="F114" s="50">
        <f>SummerGenerationbyCounty!F110-SummerLoadbyCounty!F110</f>
        <v>-69.745069</v>
      </c>
      <c r="G114" s="50">
        <f>SummerGenerationbyCounty!G110-SummerLoadbyCounty!G110</f>
        <v>-73.7964436</v>
      </c>
      <c r="H114" s="50">
        <f>SummerGenerationbyCounty!H110-SummerLoadbyCounty!H110</f>
        <v>-76.40384754</v>
      </c>
      <c r="I114" s="125"/>
    </row>
    <row r="115" spans="2:9" ht="12.75">
      <c r="B115" s="125" t="s">
        <v>361</v>
      </c>
      <c r="C115" s="50">
        <f>SummerGenerationbyCounty!C111-SummerLoadbyCounty!C111</f>
        <v>-138.6784631</v>
      </c>
      <c r="D115" s="50">
        <f>SummerGenerationbyCounty!D111-SummerLoadbyCounty!D111</f>
        <v>-141.18171710000001</v>
      </c>
      <c r="E115" s="50">
        <f>SummerGenerationbyCounty!E111-SummerLoadbyCounty!E111</f>
        <v>-143.6558047</v>
      </c>
      <c r="F115" s="50">
        <f>SummerGenerationbyCounty!F111-SummerLoadbyCounty!F111</f>
        <v>-146.19767720000002</v>
      </c>
      <c r="G115" s="50">
        <f>SummerGenerationbyCounty!G111-SummerLoadbyCounty!G111</f>
        <v>-148.34839689999998</v>
      </c>
      <c r="H115" s="50">
        <f>SummerGenerationbyCounty!H111-SummerLoadbyCounty!H111</f>
        <v>-150.96238250000002</v>
      </c>
      <c r="I115" s="125"/>
    </row>
    <row r="116" spans="2:9" ht="12.75">
      <c r="B116" s="125" t="s">
        <v>362</v>
      </c>
      <c r="C116" s="50">
        <f>SummerGenerationbyCounty!C112-SummerLoadbyCounty!C112</f>
        <v>-17.55054964</v>
      </c>
      <c r="D116" s="50">
        <f>SummerGenerationbyCounty!D112-SummerLoadbyCounty!D112</f>
        <v>-17.86092874</v>
      </c>
      <c r="E116" s="50">
        <f>SummerGenerationbyCounty!E112-SummerLoadbyCounty!E112</f>
        <v>-18.18070624</v>
      </c>
      <c r="F116" s="50">
        <f>SummerGenerationbyCounty!F112-SummerLoadbyCounty!F112</f>
        <v>-18.51017461</v>
      </c>
      <c r="G116" s="50">
        <f>SummerGenerationbyCounty!G112-SummerLoadbyCounty!G112</f>
        <v>-18.84962874</v>
      </c>
      <c r="H116" s="50">
        <f>SummerGenerationbyCounty!H112-SummerLoadbyCounty!H112</f>
        <v>-19.199373469999998</v>
      </c>
      <c r="I116" s="125"/>
    </row>
    <row r="117" spans="2:9" ht="12.75">
      <c r="B117" s="125" t="s">
        <v>363</v>
      </c>
      <c r="C117" s="50">
        <f>SummerGenerationbyCounty!C113-SummerLoadbyCounty!C113</f>
        <v>-9.572909714</v>
      </c>
      <c r="D117" s="50">
        <f>SummerGenerationbyCounty!D113-SummerLoadbyCounty!D113</f>
        <v>-9.810650970000001</v>
      </c>
      <c r="E117" s="50">
        <f>SummerGenerationbyCounty!E113-SummerLoadbyCounty!E113</f>
        <v>-10.07160105</v>
      </c>
      <c r="F117" s="50">
        <f>SummerGenerationbyCounty!F113-SummerLoadbyCounty!F113</f>
        <v>-10.3245561</v>
      </c>
      <c r="G117" s="50">
        <f>SummerGenerationbyCounty!G113-SummerLoadbyCounty!G113</f>
        <v>-10.63777007</v>
      </c>
      <c r="H117" s="50">
        <f>SummerGenerationbyCounty!H113-SummerLoadbyCounty!H113</f>
        <v>-10.7336954</v>
      </c>
      <c r="I117" s="125"/>
    </row>
    <row r="118" spans="2:9" ht="12.75">
      <c r="B118" s="125" t="s">
        <v>364</v>
      </c>
      <c r="C118" s="50">
        <f>SummerGenerationbyCounty!C114-SummerLoadbyCounty!C114</f>
        <v>-6.580202253</v>
      </c>
      <c r="D118" s="50">
        <f>SummerGenerationbyCounty!D114-SummerLoadbyCounty!D114</f>
        <v>-6.706154713</v>
      </c>
      <c r="E118" s="50">
        <f>SummerGenerationbyCounty!E114-SummerLoadbyCounty!E114</f>
        <v>-6.836111523</v>
      </c>
      <c r="F118" s="50">
        <f>SummerGenerationbyCounty!F114-SummerLoadbyCounty!F114</f>
        <v>-6.970885408</v>
      </c>
      <c r="G118" s="50">
        <f>SummerGenerationbyCounty!G114-SummerLoadbyCounty!G114</f>
        <v>-7.109433431999999</v>
      </c>
      <c r="H118" s="50">
        <f>SummerGenerationbyCounty!H114-SummerLoadbyCounty!H114</f>
        <v>-7.25278072</v>
      </c>
      <c r="I118" s="125"/>
    </row>
    <row r="119" spans="2:9" ht="12.75">
      <c r="B119" s="125" t="s">
        <v>365</v>
      </c>
      <c r="C119" s="50">
        <f>SummerGenerationbyCounty!C115-SummerLoadbyCounty!C115</f>
        <v>-90.45349327999999</v>
      </c>
      <c r="D119" s="50">
        <f>SummerGenerationbyCounty!D115-SummerLoadbyCounty!D115</f>
        <v>-92.04516068</v>
      </c>
      <c r="E119" s="50">
        <f>SummerGenerationbyCounty!E115-SummerLoadbyCounty!E115</f>
        <v>-93.9508008</v>
      </c>
      <c r="F119" s="50">
        <f>SummerGenerationbyCounty!F115-SummerLoadbyCounty!F115</f>
        <v>-95.98662669999999</v>
      </c>
      <c r="G119" s="50">
        <f>SummerGenerationbyCounty!G115-SummerLoadbyCounty!G115</f>
        <v>-97.8825633</v>
      </c>
      <c r="H119" s="50">
        <f>SummerGenerationbyCounty!H115-SummerLoadbyCounty!H115</f>
        <v>-99.74865718</v>
      </c>
      <c r="I119" s="125"/>
    </row>
    <row r="120" spans="2:9" ht="12.75">
      <c r="B120" s="125" t="s">
        <v>366</v>
      </c>
      <c r="C120" s="50">
        <f>SummerGenerationbyCounty!C116-SummerLoadbyCounty!C116</f>
        <v>-22.147746050000002</v>
      </c>
      <c r="D120" s="50">
        <f>SummerGenerationbyCounty!D116-SummerLoadbyCounty!D116</f>
        <v>-22.6182498</v>
      </c>
      <c r="E120" s="50">
        <f>SummerGenerationbyCounty!E116-SummerLoadbyCounty!E116</f>
        <v>-23.11879268</v>
      </c>
      <c r="F120" s="50">
        <f>SummerGenerationbyCounty!F116-SummerLoadbyCounty!F116</f>
        <v>-23.62115002</v>
      </c>
      <c r="G120" s="50">
        <f>SummerGenerationbyCounty!G116-SummerLoadbyCounty!G116</f>
        <v>-24.18675989</v>
      </c>
      <c r="H120" s="50">
        <f>SummerGenerationbyCounty!H116-SummerLoadbyCounty!H116</f>
        <v>-24.56439285</v>
      </c>
      <c r="I120" s="125"/>
    </row>
    <row r="121" spans="2:9" ht="12.75">
      <c r="B121" s="125" t="s">
        <v>367</v>
      </c>
      <c r="C121" s="50">
        <f>SummerGenerationbyCounty!C117-SummerLoadbyCounty!C117</f>
        <v>-13.228515400000001</v>
      </c>
      <c r="D121" s="50">
        <f>SummerGenerationbyCounty!D117-SummerLoadbyCounty!D117</f>
        <v>-13.750811330000001</v>
      </c>
      <c r="E121" s="50">
        <f>SummerGenerationbyCounty!E117-SummerLoadbyCounty!E117</f>
        <v>-14.28325332</v>
      </c>
      <c r="F121" s="50">
        <f>SummerGenerationbyCounty!F117-SummerLoadbyCounty!F117</f>
        <v>-14.82634867</v>
      </c>
      <c r="G121" s="50">
        <f>SummerGenerationbyCounty!G117-SummerLoadbyCounty!G117</f>
        <v>-15.38063005</v>
      </c>
      <c r="H121" s="50">
        <f>SummerGenerationbyCounty!H117-SummerLoadbyCounty!H117</f>
        <v>-15.94665676</v>
      </c>
      <c r="I121" s="125"/>
    </row>
    <row r="122" spans="2:9" ht="12.75">
      <c r="B122" s="125" t="s">
        <v>368</v>
      </c>
      <c r="C122" s="50">
        <f>SummerGenerationbyCounty!C118-SummerLoadbyCounty!C118</f>
        <v>1087.1973742</v>
      </c>
      <c r="D122" s="50">
        <f>SummerGenerationbyCounty!D118-SummerLoadbyCounty!D118</f>
        <v>1073.462018</v>
      </c>
      <c r="E122" s="50">
        <f>SummerGenerationbyCounty!E118-SummerLoadbyCounty!E118</f>
        <v>1072.2599817</v>
      </c>
      <c r="F122" s="50">
        <f>SummerGenerationbyCounty!F118-SummerLoadbyCounty!F118</f>
        <v>1069.8998703</v>
      </c>
      <c r="G122" s="50">
        <f>SummerGenerationbyCounty!G118-SummerLoadbyCounty!G118</f>
        <v>1068.0136552</v>
      </c>
      <c r="H122" s="50">
        <f>SummerGenerationbyCounty!H118-SummerLoadbyCounty!H118</f>
        <v>1066.4296222</v>
      </c>
      <c r="I122" s="125"/>
    </row>
    <row r="123" spans="2:9" ht="12.75">
      <c r="B123" s="125" t="s">
        <v>369</v>
      </c>
      <c r="C123" s="50">
        <f>SummerGenerationbyCounty!C119-SummerLoadbyCounty!C119</f>
        <v>-57.56138522</v>
      </c>
      <c r="D123" s="50">
        <f>SummerGenerationbyCounty!D119-SummerLoadbyCounty!D119</f>
        <v>-59.96354745</v>
      </c>
      <c r="E123" s="50">
        <f>SummerGenerationbyCounty!E119-SummerLoadbyCounty!E119</f>
        <v>-62.263831550000006</v>
      </c>
      <c r="F123" s="50">
        <f>SummerGenerationbyCounty!F119-SummerLoadbyCounty!F119</f>
        <v>-64.73049523</v>
      </c>
      <c r="G123" s="50">
        <f>SummerGenerationbyCounty!G119-SummerLoadbyCounty!G119</f>
        <v>-67.45376356000001</v>
      </c>
      <c r="H123" s="50">
        <f>SummerGenerationbyCounty!H119-SummerLoadbyCounty!H119</f>
        <v>-69.69261307000001</v>
      </c>
      <c r="I123" s="125"/>
    </row>
    <row r="124" spans="2:9" ht="12.75">
      <c r="B124" s="125" t="s">
        <v>370</v>
      </c>
      <c r="C124" s="50">
        <f>SummerGenerationbyCounty!C120-SummerLoadbyCounty!C120</f>
        <v>-40.858083140000005</v>
      </c>
      <c r="D124" s="50">
        <f>SummerGenerationbyCounty!D120-SummerLoadbyCounty!D120</f>
        <v>-41.91622512</v>
      </c>
      <c r="E124" s="50">
        <f>SummerGenerationbyCounty!E120-SummerLoadbyCounty!E120</f>
        <v>-43.0120907</v>
      </c>
      <c r="F124" s="50">
        <f>SummerGenerationbyCounty!F120-SummerLoadbyCounty!F120</f>
        <v>-44.14957671</v>
      </c>
      <c r="G124" s="50">
        <f>SummerGenerationbyCounty!G120-SummerLoadbyCounty!G120</f>
        <v>-45.328054949999995</v>
      </c>
      <c r="H124" s="50">
        <f>SummerGenerationbyCounty!H120-SummerLoadbyCounty!H120</f>
        <v>-46.54964643</v>
      </c>
      <c r="I124" s="125"/>
    </row>
    <row r="125" spans="2:9" ht="12.75">
      <c r="B125" s="125" t="s">
        <v>371</v>
      </c>
      <c r="C125" s="50">
        <f>SummerGenerationbyCounty!C121-SummerLoadbyCounty!C121</f>
        <v>-36.247154779999995</v>
      </c>
      <c r="D125" s="50">
        <f>SummerGenerationbyCounty!D121-SummerLoadbyCounty!D121</f>
        <v>-36.981843229999996</v>
      </c>
      <c r="E125" s="50">
        <f>SummerGenerationbyCounty!E121-SummerLoadbyCounty!E121</f>
        <v>-37.71939649</v>
      </c>
      <c r="F125" s="50">
        <f>SummerGenerationbyCounty!F121-SummerLoadbyCounty!F121</f>
        <v>-38.460709900000005</v>
      </c>
      <c r="G125" s="50">
        <f>SummerGenerationbyCounty!G121-SummerLoadbyCounty!G121</f>
        <v>-39.20488946</v>
      </c>
      <c r="H125" s="50">
        <f>SummerGenerationbyCounty!H121-SummerLoadbyCounty!H121</f>
        <v>-39.9519274</v>
      </c>
      <c r="I125" s="125"/>
    </row>
    <row r="126" spans="2:9" ht="12.75">
      <c r="B126" s="125" t="s">
        <v>372</v>
      </c>
      <c r="C126" s="50">
        <f>SummerGenerationbyCounty!C122-SummerLoadbyCounty!C122</f>
        <v>-83.39856477</v>
      </c>
      <c r="D126" s="50">
        <f>SummerGenerationbyCounty!D122-SummerLoadbyCounty!D122</f>
        <v>-84.30902391000001</v>
      </c>
      <c r="E126" s="50">
        <f>SummerGenerationbyCounty!E122-SummerLoadbyCounty!E122</f>
        <v>-87.34951366</v>
      </c>
      <c r="F126" s="50">
        <f>SummerGenerationbyCounty!F122-SummerLoadbyCounty!F122</f>
        <v>-89.31029794999999</v>
      </c>
      <c r="G126" s="50">
        <f>SummerGenerationbyCounty!G122-SummerLoadbyCounty!G122</f>
        <v>-91.48462857</v>
      </c>
      <c r="H126" s="50">
        <f>SummerGenerationbyCounty!H122-SummerLoadbyCounty!H122</f>
        <v>-92.79122183</v>
      </c>
      <c r="I126" s="125"/>
    </row>
    <row r="127" spans="2:9" ht="12.75">
      <c r="B127" s="125" t="s">
        <v>373</v>
      </c>
      <c r="C127" s="50">
        <f>SummerGenerationbyCounty!C123-SummerLoadbyCounty!C123</f>
        <v>1620.26641101</v>
      </c>
      <c r="D127" s="50">
        <f>SummerGenerationbyCounty!D123-SummerLoadbyCounty!D123</f>
        <v>1619.29003539</v>
      </c>
      <c r="E127" s="50">
        <f>SummerGenerationbyCounty!E123-SummerLoadbyCounty!E123</f>
        <v>1618.2493818</v>
      </c>
      <c r="F127" s="50">
        <f>SummerGenerationbyCounty!F123-SummerLoadbyCounty!F123</f>
        <v>1616.74540501</v>
      </c>
      <c r="G127" s="50">
        <f>SummerGenerationbyCounty!G123-SummerLoadbyCounty!G123</f>
        <v>1615.02725937</v>
      </c>
      <c r="H127" s="50">
        <f>SummerGenerationbyCounty!H123-SummerLoadbyCounty!H123</f>
        <v>1613.90436396</v>
      </c>
      <c r="I127" s="125"/>
    </row>
    <row r="128" spans="2:9" ht="12.75">
      <c r="B128" s="125" t="s">
        <v>374</v>
      </c>
      <c r="C128" s="50">
        <f>SummerGenerationbyCounty!C124-SummerLoadbyCounty!C124</f>
        <v>-69.12021118</v>
      </c>
      <c r="D128" s="50">
        <f>SummerGenerationbyCounty!D124-SummerLoadbyCounty!D124</f>
        <v>-70.59720314</v>
      </c>
      <c r="E128" s="50">
        <f>SummerGenerationbyCounty!E124-SummerLoadbyCounty!E124</f>
        <v>-72.15647997</v>
      </c>
      <c r="F128" s="50">
        <f>SummerGenerationbyCounty!F124-SummerLoadbyCounty!F124</f>
        <v>-73.79138514</v>
      </c>
      <c r="G128" s="50">
        <f>SummerGenerationbyCounty!G124-SummerLoadbyCounty!G124</f>
        <v>-75.48704648</v>
      </c>
      <c r="H128" s="50">
        <f>SummerGenerationbyCounty!H124-SummerLoadbyCounty!H124</f>
        <v>-77.22953977</v>
      </c>
      <c r="I128" s="125"/>
    </row>
    <row r="129" spans="2:9" ht="12.75">
      <c r="B129" s="125" t="s">
        <v>375</v>
      </c>
      <c r="C129" s="50">
        <f>SummerGenerationbyCounty!C125-SummerLoadbyCounty!C125</f>
        <v>392.75137836</v>
      </c>
      <c r="D129" s="50">
        <f>SummerGenerationbyCounty!D125-SummerLoadbyCounty!D125</f>
        <v>395.37450772</v>
      </c>
      <c r="E129" s="50">
        <f>SummerGenerationbyCounty!E125-SummerLoadbyCounty!E125</f>
        <v>393.71310314</v>
      </c>
      <c r="F129" s="50">
        <f>SummerGenerationbyCounty!F125-SummerLoadbyCounty!F125</f>
        <v>391.99981734</v>
      </c>
      <c r="G129" s="50">
        <f>SummerGenerationbyCounty!G125-SummerLoadbyCounty!G125</f>
        <v>390.21657396</v>
      </c>
      <c r="H129" s="50">
        <f>SummerGenerationbyCounty!H125-SummerLoadbyCounty!H125</f>
        <v>388.36964658</v>
      </c>
      <c r="I129" s="125"/>
    </row>
    <row r="130" spans="2:9" ht="12.75">
      <c r="B130" s="125" t="s">
        <v>376</v>
      </c>
      <c r="C130" s="50">
        <f>SummerGenerationbyCounty!C126-SummerLoadbyCounty!C126</f>
        <v>-11.00366076</v>
      </c>
      <c r="D130" s="50">
        <f>SummerGenerationbyCounty!D126-SummerLoadbyCounty!D126</f>
        <v>-11.100087369999999</v>
      </c>
      <c r="E130" s="50">
        <f>SummerGenerationbyCounty!E126-SummerLoadbyCounty!E126</f>
        <v>-11.28442348</v>
      </c>
      <c r="F130" s="50">
        <f>SummerGenerationbyCounty!F126-SummerLoadbyCounty!F126</f>
        <v>-11.5763268</v>
      </c>
      <c r="G130" s="50">
        <f>SummerGenerationbyCounty!G126-SummerLoadbyCounty!G126</f>
        <v>-11.87027383</v>
      </c>
      <c r="H130" s="50">
        <f>SummerGenerationbyCounty!H126-SummerLoadbyCounty!H126</f>
        <v>-12.15410654</v>
      </c>
      <c r="I130" s="125"/>
    </row>
    <row r="131" spans="2:9" ht="12.75">
      <c r="B131" s="125" t="s">
        <v>377</v>
      </c>
      <c r="C131" s="50">
        <f>SummerGenerationbyCounty!C127-SummerLoadbyCounty!C127</f>
        <v>-18.67036119</v>
      </c>
      <c r="D131" s="50">
        <f>SummerGenerationbyCounty!D127-SummerLoadbyCounty!D127</f>
        <v>-19.280422220000002</v>
      </c>
      <c r="E131" s="50">
        <f>SummerGenerationbyCounty!E127-SummerLoadbyCounty!E127</f>
        <v>-19.95078074</v>
      </c>
      <c r="F131" s="50">
        <f>SummerGenerationbyCounty!F127-SummerLoadbyCounty!F127</f>
        <v>-20.61636668</v>
      </c>
      <c r="G131" s="50">
        <f>SummerGenerationbyCounty!G127-SummerLoadbyCounty!G127</f>
        <v>-21.41817116</v>
      </c>
      <c r="H131" s="50">
        <f>SummerGenerationbyCounty!H127-SummerLoadbyCounty!H127</f>
        <v>-21.78119633</v>
      </c>
      <c r="I131" s="125"/>
    </row>
    <row r="132" spans="2:9" ht="12.75">
      <c r="B132" s="125" t="s">
        <v>378</v>
      </c>
      <c r="C132" s="50">
        <f>SummerGenerationbyCounty!C128-SummerLoadbyCounty!C128</f>
        <v>-21.27054966</v>
      </c>
      <c r="D132" s="50">
        <f>SummerGenerationbyCounty!D128-SummerLoadbyCounty!D128</f>
        <v>-21.48503006</v>
      </c>
      <c r="E132" s="50">
        <f>SummerGenerationbyCounty!E128-SummerLoadbyCounty!E128</f>
        <v>-21.856798250000004</v>
      </c>
      <c r="F132" s="50">
        <f>SummerGenerationbyCounty!F128-SummerLoadbyCounty!F128</f>
        <v>-22.635219420000006</v>
      </c>
      <c r="G132" s="50">
        <f>SummerGenerationbyCounty!G128-SummerLoadbyCounty!G128</f>
        <v>-1.4851722900000013</v>
      </c>
      <c r="H132" s="50">
        <f>SummerGenerationbyCounty!H128-SummerLoadbyCounty!H128</f>
        <v>-2.0461968699999957</v>
      </c>
      <c r="I132" s="125"/>
    </row>
    <row r="133" spans="2:9" ht="12.75">
      <c r="B133" s="125" t="s">
        <v>379</v>
      </c>
      <c r="C133" s="50">
        <f>SummerGenerationbyCounty!C129-SummerLoadbyCounty!C129</f>
        <v>-11.13776672</v>
      </c>
      <c r="D133" s="50">
        <f>SummerGenerationbyCounty!D129-SummerLoadbyCounty!D129</f>
        <v>-11.20210558</v>
      </c>
      <c r="E133" s="50">
        <f>SummerGenerationbyCounty!E129-SummerLoadbyCounty!E129</f>
        <v>-11.268258959999999</v>
      </c>
      <c r="F133" s="50">
        <f>SummerGenerationbyCounty!F129-SummerLoadbyCounty!F129</f>
        <v>-11.335322759999999</v>
      </c>
      <c r="G133" s="50">
        <f>SummerGenerationbyCounty!G129-SummerLoadbyCounty!G129</f>
        <v>-11.402389600000001</v>
      </c>
      <c r="H133" s="50">
        <f>SummerGenerationbyCounty!H129-SummerLoadbyCounty!H129</f>
        <v>-11.469459500000001</v>
      </c>
      <c r="I133" s="125"/>
    </row>
    <row r="134" spans="2:9" ht="12.75">
      <c r="B134" s="125" t="s">
        <v>380</v>
      </c>
      <c r="C134" s="50">
        <f>SummerGenerationbyCounty!C130-SummerLoadbyCounty!C130</f>
        <v>2429.6512055</v>
      </c>
      <c r="D134" s="50">
        <f>SummerGenerationbyCounty!D130-SummerLoadbyCounty!D130</f>
        <v>2426.0633224</v>
      </c>
      <c r="E134" s="50">
        <f>SummerGenerationbyCounty!E130-SummerLoadbyCounty!E130</f>
        <v>2421.8430948</v>
      </c>
      <c r="F134" s="50">
        <f>SummerGenerationbyCounty!F130-SummerLoadbyCounty!F130</f>
        <v>2417.3330273</v>
      </c>
      <c r="G134" s="50">
        <f>SummerGenerationbyCounty!G130-SummerLoadbyCounty!G130</f>
        <v>2413.0629536</v>
      </c>
      <c r="H134" s="50">
        <f>SummerGenerationbyCounty!H130-SummerLoadbyCounty!H130</f>
        <v>2408.807502</v>
      </c>
      <c r="I134" s="125"/>
    </row>
    <row r="135" spans="2:9" ht="12.75">
      <c r="B135" s="125" t="s">
        <v>381</v>
      </c>
      <c r="C135" s="50">
        <f>SummerGenerationbyCounty!C131-SummerLoadbyCounty!C131</f>
        <v>-66.90590261</v>
      </c>
      <c r="D135" s="50">
        <f>SummerGenerationbyCounty!D131-SummerLoadbyCounty!D131</f>
        <v>-69.24694884</v>
      </c>
      <c r="E135" s="50">
        <f>SummerGenerationbyCounty!E131-SummerLoadbyCounty!E131</f>
        <v>-71.59279516</v>
      </c>
      <c r="F135" s="50">
        <f>SummerGenerationbyCounty!F131-SummerLoadbyCounty!F131</f>
        <v>-73.94425739</v>
      </c>
      <c r="G135" s="50">
        <f>SummerGenerationbyCounty!G131-SummerLoadbyCounty!G131</f>
        <v>-76.30026111000001</v>
      </c>
      <c r="H135" s="50">
        <f>SummerGenerationbyCounty!H131-SummerLoadbyCounty!H131</f>
        <v>-78.66186074000001</v>
      </c>
      <c r="I135" s="125"/>
    </row>
    <row r="136" spans="2:9" ht="12.75">
      <c r="B136" s="125" t="s">
        <v>382</v>
      </c>
      <c r="C136" s="50">
        <f>SummerGenerationbyCounty!C132-SummerLoadbyCounty!C132</f>
        <v>-47.6420554</v>
      </c>
      <c r="D136" s="50">
        <f>SummerGenerationbyCounty!D132-SummerLoadbyCounty!D132</f>
        <v>-48.24392793</v>
      </c>
      <c r="E136" s="50">
        <f>SummerGenerationbyCounty!E132-SummerLoadbyCounty!E132</f>
        <v>-48.852827749999996</v>
      </c>
      <c r="F136" s="50">
        <f>SummerGenerationbyCounty!F132-SummerLoadbyCounty!F132</f>
        <v>-49.47447986</v>
      </c>
      <c r="G136" s="50">
        <f>SummerGenerationbyCounty!G132-SummerLoadbyCounty!G132</f>
        <v>-52.83126315</v>
      </c>
      <c r="H136" s="50">
        <f>SummerGenerationbyCounty!H132-SummerLoadbyCounty!H132</f>
        <v>-53.48025455</v>
      </c>
      <c r="I136" s="125"/>
    </row>
    <row r="137" spans="2:9" ht="12.75">
      <c r="B137" s="125" t="s">
        <v>383</v>
      </c>
      <c r="C137" s="50">
        <f>SummerGenerationbyCounty!C133-SummerLoadbyCounty!C133</f>
        <v>41.29672870000002</v>
      </c>
      <c r="D137" s="50">
        <f>SummerGenerationbyCounty!D133-SummerLoadbyCounty!D133</f>
        <v>29.383918700000095</v>
      </c>
      <c r="E137" s="50">
        <f>SummerGenerationbyCounty!E133-SummerLoadbyCounty!E133</f>
        <v>15.167708400000038</v>
      </c>
      <c r="F137" s="50">
        <f>SummerGenerationbyCounty!F133-SummerLoadbyCounty!F133</f>
        <v>928.5195154</v>
      </c>
      <c r="G137" s="50">
        <f>SummerGenerationbyCounty!G133-SummerLoadbyCounty!G133</f>
        <v>907.9924667</v>
      </c>
      <c r="H137" s="50">
        <f>SummerGenerationbyCounty!H133-SummerLoadbyCounty!H133</f>
        <v>877.8740728</v>
      </c>
      <c r="I137" s="125"/>
    </row>
    <row r="138" spans="2:9" ht="12.75">
      <c r="B138" s="125" t="s">
        <v>384</v>
      </c>
      <c r="C138" s="50">
        <f>SummerGenerationbyCounty!C134-SummerLoadbyCounty!C134</f>
        <v>-6.884055792</v>
      </c>
      <c r="D138" s="50">
        <f>SummerGenerationbyCounty!D134-SummerLoadbyCounty!D134</f>
        <v>-7.2282585820000005</v>
      </c>
      <c r="E138" s="50">
        <f>SummerGenerationbyCounty!E134-SummerLoadbyCounty!E134</f>
        <v>-7.589671511</v>
      </c>
      <c r="F138" s="50">
        <f>SummerGenerationbyCounty!F134-SummerLoadbyCounty!F134</f>
        <v>-7.969155086</v>
      </c>
      <c r="G138" s="50">
        <f>SummerGenerationbyCounty!G134-SummerLoadbyCounty!G134</f>
        <v>-8.36761284</v>
      </c>
      <c r="H138" s="50">
        <f>SummerGenerationbyCounty!H134-SummerLoadbyCounty!H134</f>
        <v>-8.785993482</v>
      </c>
      <c r="I138" s="125"/>
    </row>
    <row r="139" spans="2:9" ht="12.75">
      <c r="B139" s="125" t="s">
        <v>385</v>
      </c>
      <c r="C139" s="50">
        <f>SummerGenerationbyCounty!C135-SummerLoadbyCounty!C135</f>
        <v>-201.391395005</v>
      </c>
      <c r="D139" s="50">
        <f>SummerGenerationbyCounty!D135-SummerLoadbyCounty!D135</f>
        <v>-208.94257892500002</v>
      </c>
      <c r="E139" s="50">
        <f>SummerGenerationbyCounty!E135-SummerLoadbyCounty!E135</f>
        <v>-216.89703024200003</v>
      </c>
      <c r="F139" s="50">
        <f>SummerGenerationbyCounty!F135-SummerLoadbyCounty!F135</f>
        <v>-225.166860044</v>
      </c>
      <c r="G139" s="50">
        <f>SummerGenerationbyCounty!G135-SummerLoadbyCounty!G135</f>
        <v>-233.76538545600002</v>
      </c>
      <c r="H139" s="50">
        <f>SummerGenerationbyCounty!H135-SummerLoadbyCounty!H135</f>
        <v>-242.70649792400002</v>
      </c>
      <c r="I139" s="125"/>
    </row>
    <row r="140" spans="2:9" ht="12.75">
      <c r="B140" s="125" t="s">
        <v>386</v>
      </c>
      <c r="C140" s="50">
        <f>SummerGenerationbyCounty!C136-SummerLoadbyCounty!C136</f>
        <v>-5.797232774</v>
      </c>
      <c r="D140" s="50">
        <f>SummerGenerationbyCounty!D136-SummerLoadbyCounty!D136</f>
        <v>-5.8324012640000005</v>
      </c>
      <c r="E140" s="50">
        <f>SummerGenerationbyCounty!E136-SummerLoadbyCounty!E136</f>
        <v>-5.868131916</v>
      </c>
      <c r="F140" s="50">
        <f>SummerGenerationbyCounty!F136-SummerLoadbyCounty!F136</f>
        <v>-5.881998896</v>
      </c>
      <c r="G140" s="50">
        <f>SummerGenerationbyCounty!G136-SummerLoadbyCounty!G136</f>
        <v>-5.90479004</v>
      </c>
      <c r="H140" s="50">
        <f>SummerGenerationbyCounty!H136-SummerLoadbyCounty!H136</f>
        <v>-5.928594403</v>
      </c>
      <c r="I140" s="125"/>
    </row>
    <row r="141" spans="2:9" ht="12.75">
      <c r="B141" s="125" t="s">
        <v>387</v>
      </c>
      <c r="C141" s="50">
        <f>SummerGenerationbyCounty!C137-SummerLoadbyCounty!C137</f>
        <v>-407.3425172</v>
      </c>
      <c r="D141" s="50">
        <f>SummerGenerationbyCounty!D137-SummerLoadbyCounty!D137</f>
        <v>-398.03832780000005</v>
      </c>
      <c r="E141" s="50">
        <f>SummerGenerationbyCounty!E137-SummerLoadbyCounty!E137</f>
        <v>-405.3705394</v>
      </c>
      <c r="F141" s="50">
        <f>SummerGenerationbyCounty!F137-SummerLoadbyCounty!F137</f>
        <v>-409.7504102</v>
      </c>
      <c r="G141" s="50">
        <f>SummerGenerationbyCounty!G137-SummerLoadbyCounty!G137</f>
        <v>-414.1042323</v>
      </c>
      <c r="H141" s="50">
        <f>SummerGenerationbyCounty!H137-SummerLoadbyCounty!H137</f>
        <v>-418.1080712</v>
      </c>
      <c r="I141" s="125"/>
    </row>
    <row r="142" spans="2:9" ht="12.75">
      <c r="B142" s="125" t="s">
        <v>388</v>
      </c>
      <c r="C142" s="50">
        <f>SummerGenerationbyCounty!C138-SummerLoadbyCounty!C138</f>
        <v>1099.82128205</v>
      </c>
      <c r="D142" s="50">
        <f>SummerGenerationbyCounty!D138-SummerLoadbyCounty!D138</f>
        <v>1103.70935856</v>
      </c>
      <c r="E142" s="50">
        <f>SummerGenerationbyCounty!E138-SummerLoadbyCounty!E138</f>
        <v>1102.01621769</v>
      </c>
      <c r="F142" s="50">
        <f>SummerGenerationbyCounty!F138-SummerLoadbyCounty!F138</f>
        <v>1099.75020249</v>
      </c>
      <c r="G142" s="50">
        <f>SummerGenerationbyCounty!G138-SummerLoadbyCounty!G138</f>
        <v>1097.22232249</v>
      </c>
      <c r="H142" s="50">
        <f>SummerGenerationbyCounty!H138-SummerLoadbyCounty!H138</f>
        <v>1095.29080482</v>
      </c>
      <c r="I142" s="125"/>
    </row>
    <row r="143" spans="2:9" ht="12.75">
      <c r="B143" s="125" t="s">
        <v>389</v>
      </c>
      <c r="C143" s="50">
        <f>SummerGenerationbyCounty!C139-SummerLoadbyCounty!C139</f>
        <v>-9.341131692000001</v>
      </c>
      <c r="D143" s="50">
        <f>SummerGenerationbyCounty!D139-SummerLoadbyCounty!D139</f>
        <v>-9.538949235</v>
      </c>
      <c r="E143" s="50">
        <f>SummerGenerationbyCounty!E139-SummerLoadbyCounty!E139</f>
        <v>-9.757861297</v>
      </c>
      <c r="F143" s="50">
        <f>SummerGenerationbyCounty!F139-SummerLoadbyCounty!F139</f>
        <v>-9.989025209</v>
      </c>
      <c r="G143" s="50">
        <f>SummerGenerationbyCounty!G139-SummerLoadbyCounty!G139</f>
        <v>-10.249651750000002</v>
      </c>
      <c r="H143" s="50">
        <f>SummerGenerationbyCounty!H139-SummerLoadbyCounty!H139</f>
        <v>-10.41834284</v>
      </c>
      <c r="I143" s="125"/>
    </row>
    <row r="144" spans="2:9" ht="12.75">
      <c r="B144" s="125" t="s">
        <v>390</v>
      </c>
      <c r="C144" s="50">
        <f>SummerGenerationbyCounty!C140-SummerLoadbyCounty!C140</f>
        <v>324.59221256</v>
      </c>
      <c r="D144" s="50">
        <f>SummerGenerationbyCounty!D140-SummerLoadbyCounty!D140</f>
        <v>345.18105371</v>
      </c>
      <c r="E144" s="50">
        <f>SummerGenerationbyCounty!E140-SummerLoadbyCounty!E140</f>
        <v>344.25248812999996</v>
      </c>
      <c r="F144" s="50">
        <f>SummerGenerationbyCounty!F140-SummerLoadbyCounty!F140</f>
        <v>343.57138458</v>
      </c>
      <c r="G144" s="50">
        <f>SummerGenerationbyCounty!G140-SummerLoadbyCounty!G140</f>
        <v>342.88564056</v>
      </c>
      <c r="H144" s="50">
        <f>SummerGenerationbyCounty!H140-SummerLoadbyCounty!H140</f>
        <v>342.22286994</v>
      </c>
      <c r="I144" s="125"/>
    </row>
    <row r="145" spans="2:9" ht="12.75">
      <c r="B145" s="125" t="s">
        <v>391</v>
      </c>
      <c r="C145" s="50">
        <f>SummerGenerationbyCounty!C141-SummerLoadbyCounty!C141</f>
        <v>-62.01977052</v>
      </c>
      <c r="D145" s="50">
        <f>SummerGenerationbyCounty!D141-SummerLoadbyCounty!D141</f>
        <v>-64.68207008</v>
      </c>
      <c r="E145" s="50">
        <f>SummerGenerationbyCounty!E141-SummerLoadbyCounty!E141</f>
        <v>-67.48154774</v>
      </c>
      <c r="F145" s="50">
        <f>SummerGenerationbyCounty!F141-SummerLoadbyCounty!F141</f>
        <v>-70.18972872</v>
      </c>
      <c r="G145" s="50">
        <f>SummerGenerationbyCounty!G141-SummerLoadbyCounty!G141</f>
        <v>-73.16457559999999</v>
      </c>
      <c r="H145" s="50">
        <f>SummerGenerationbyCounty!H141-SummerLoadbyCounty!H141</f>
        <v>-75.47186605</v>
      </c>
      <c r="I145" s="125"/>
    </row>
    <row r="146" spans="2:9" ht="12.75">
      <c r="B146" s="125" t="s">
        <v>392</v>
      </c>
      <c r="C146" s="50">
        <f>SummerGenerationbyCounty!C142-SummerLoadbyCounty!C142</f>
        <v>-273.965</v>
      </c>
      <c r="D146" s="50">
        <f>SummerGenerationbyCounty!D142-SummerLoadbyCounty!D142</f>
        <v>-286.14799999999997</v>
      </c>
      <c r="E146" s="50">
        <f>SummerGenerationbyCounty!E142-SummerLoadbyCounty!E142</f>
        <v>-301.14</v>
      </c>
      <c r="F146" s="50">
        <f>SummerGenerationbyCounty!F142-SummerLoadbyCounty!F142</f>
        <v>-313.762</v>
      </c>
      <c r="G146" s="50">
        <f>SummerGenerationbyCounty!G142-SummerLoadbyCounty!G142</f>
        <v>-324.99</v>
      </c>
      <c r="H146" s="50">
        <f>SummerGenerationbyCounty!H142-SummerLoadbyCounty!H142</f>
        <v>-338.644</v>
      </c>
      <c r="I146" s="125"/>
    </row>
    <row r="147" spans="2:9" ht="12.75">
      <c r="B147" s="125" t="s">
        <v>393</v>
      </c>
      <c r="C147" s="50">
        <f>SummerGenerationbyCounty!C143-SummerLoadbyCounty!C143</f>
        <v>-4.685518892</v>
      </c>
      <c r="D147" s="50">
        <f>SummerGenerationbyCounty!D143-SummerLoadbyCounty!D143</f>
        <v>-4.720954323</v>
      </c>
      <c r="E147" s="50">
        <f>SummerGenerationbyCounty!E143-SummerLoadbyCounty!E143</f>
        <v>-4.747965231999999</v>
      </c>
      <c r="F147" s="50">
        <f>SummerGenerationbyCounty!F143-SummerLoadbyCounty!F143</f>
        <v>-4.751781541000001</v>
      </c>
      <c r="G147" s="50">
        <f>SummerGenerationbyCounty!G143-SummerLoadbyCounty!G143</f>
        <v>-4.755276203</v>
      </c>
      <c r="H147" s="50">
        <f>SummerGenerationbyCounty!H143-SummerLoadbyCounty!H143</f>
        <v>-4.758783835</v>
      </c>
      <c r="I147" s="125"/>
    </row>
    <row r="148" spans="2:9" ht="12.75">
      <c r="B148" s="125" t="s">
        <v>394</v>
      </c>
      <c r="C148" s="50">
        <f>SummerGenerationbyCounty!C144-SummerLoadbyCounty!C144</f>
        <v>-187.6499121</v>
      </c>
      <c r="D148" s="50">
        <f>SummerGenerationbyCounty!D144-SummerLoadbyCounty!D144</f>
        <v>-185.8406446</v>
      </c>
      <c r="E148" s="50">
        <f>SummerGenerationbyCounty!E144-SummerLoadbyCounty!E144</f>
        <v>-185.2624897</v>
      </c>
      <c r="F148" s="50">
        <f>SummerGenerationbyCounty!F144-SummerLoadbyCounty!F144</f>
        <v>-186.40961979999997</v>
      </c>
      <c r="G148" s="50">
        <f>SummerGenerationbyCounty!G144-SummerLoadbyCounty!G144</f>
        <v>-187.44752179999998</v>
      </c>
      <c r="H148" s="50">
        <f>SummerGenerationbyCounty!H144-SummerLoadbyCounty!H144</f>
        <v>-188.4381818</v>
      </c>
      <c r="I148" s="125"/>
    </row>
    <row r="149" spans="2:9" ht="12.75">
      <c r="B149" s="125" t="s">
        <v>396</v>
      </c>
      <c r="C149" s="50">
        <f>SummerGenerationbyCounty!C145-SummerLoadbyCounty!C145</f>
        <v>-203.2215332</v>
      </c>
      <c r="D149" s="50">
        <f>SummerGenerationbyCounty!D145-SummerLoadbyCounty!D145</f>
        <v>-200.7825049</v>
      </c>
      <c r="E149" s="50">
        <f>SummerGenerationbyCounty!E145-SummerLoadbyCounty!E145</f>
        <v>-203.7932186</v>
      </c>
      <c r="F149" s="50">
        <f>SummerGenerationbyCounty!F145-SummerLoadbyCounty!F145</f>
        <v>-208.3064075</v>
      </c>
      <c r="G149" s="50">
        <f>SummerGenerationbyCounty!G145-SummerLoadbyCounty!G145</f>
        <v>-213.24907879999998</v>
      </c>
      <c r="H149" s="50">
        <f>SummerGenerationbyCounty!H145-SummerLoadbyCounty!H145</f>
        <v>-216.9314155</v>
      </c>
      <c r="I149" s="125"/>
    </row>
    <row r="150" spans="2:9" ht="12.75">
      <c r="B150" s="125" t="s">
        <v>397</v>
      </c>
      <c r="C150" s="50">
        <f>SummerGenerationbyCounty!C146-SummerLoadbyCounty!C146</f>
        <v>21.06802796999999</v>
      </c>
      <c r="D150" s="50">
        <f>SummerGenerationbyCounty!D146-SummerLoadbyCounty!D146</f>
        <v>29.165047139999984</v>
      </c>
      <c r="E150" s="50">
        <f>SummerGenerationbyCounty!E146-SummerLoadbyCounty!E146</f>
        <v>28.989373130000004</v>
      </c>
      <c r="F150" s="50">
        <f>SummerGenerationbyCounty!F146-SummerLoadbyCounty!F146</f>
        <v>28.28542152</v>
      </c>
      <c r="G150" s="50">
        <f>SummerGenerationbyCounty!G146-SummerLoadbyCounty!G146</f>
        <v>27.562210969999995</v>
      </c>
      <c r="H150" s="50">
        <f>SummerGenerationbyCounty!H146-SummerLoadbyCounty!H146</f>
        <v>26.871276769999994</v>
      </c>
      <c r="I150" s="125"/>
    </row>
    <row r="151" spans="2:9" ht="12.75">
      <c r="B151" s="125" t="s">
        <v>398</v>
      </c>
      <c r="C151" s="50">
        <f>SummerGenerationbyCounty!C147-SummerLoadbyCounty!C147</f>
        <v>-84.77114700000016</v>
      </c>
      <c r="D151" s="50">
        <f>SummerGenerationbyCounty!D147-SummerLoadbyCounty!D147</f>
        <v>578.7283200000002</v>
      </c>
      <c r="E151" s="50">
        <f>SummerGenerationbyCounty!E147-SummerLoadbyCounty!E147</f>
        <v>546.8831910000001</v>
      </c>
      <c r="F151" s="50">
        <f>SummerGenerationbyCounty!F147-SummerLoadbyCounty!F147</f>
        <v>526.1672599999999</v>
      </c>
      <c r="G151" s="50">
        <f>SummerGenerationbyCounty!G147-SummerLoadbyCounty!G147</f>
        <v>504.3415500000001</v>
      </c>
      <c r="H151" s="50">
        <f>SummerGenerationbyCounty!H147-SummerLoadbyCounty!H147</f>
        <v>483.14267500000005</v>
      </c>
      <c r="I151" s="125"/>
    </row>
    <row r="152" spans="2:9" ht="12.75">
      <c r="B152" s="125" t="s">
        <v>399</v>
      </c>
      <c r="C152" s="50">
        <f>SummerGenerationbyCounty!C148-SummerLoadbyCounty!C148</f>
        <v>563.4251169300001</v>
      </c>
      <c r="D152" s="50">
        <f>SummerGenerationbyCounty!D148-SummerLoadbyCounty!D148</f>
        <v>561.8456399300001</v>
      </c>
      <c r="E152" s="50">
        <f>SummerGenerationbyCounty!E148-SummerLoadbyCounty!E148</f>
        <v>559.55245532</v>
      </c>
      <c r="F152" s="50">
        <f>SummerGenerationbyCounty!F148-SummerLoadbyCounty!F148</f>
        <v>556.41660889</v>
      </c>
      <c r="G152" s="50">
        <f>SummerGenerationbyCounty!G148-SummerLoadbyCounty!G148</f>
        <v>552.9771162</v>
      </c>
      <c r="H152" s="50">
        <f>SummerGenerationbyCounty!H148-SummerLoadbyCounty!H148</f>
        <v>549.9713396</v>
      </c>
      <c r="I152" s="125"/>
    </row>
    <row r="153" spans="2:9" ht="12.75">
      <c r="B153" s="125" t="s">
        <v>400</v>
      </c>
      <c r="C153" s="50">
        <f>SummerGenerationbyCounty!C149-SummerLoadbyCounty!C149</f>
        <v>-263.4677706</v>
      </c>
      <c r="D153" s="50">
        <f>SummerGenerationbyCounty!D149-SummerLoadbyCounty!D149</f>
        <v>-275.4038968</v>
      </c>
      <c r="E153" s="50">
        <f>SummerGenerationbyCounty!E149-SummerLoadbyCounty!E149</f>
        <v>-288.11928610000007</v>
      </c>
      <c r="F153" s="50">
        <f>SummerGenerationbyCounty!F149-SummerLoadbyCounty!F149</f>
        <v>-302.02851599999997</v>
      </c>
      <c r="G153" s="50">
        <f>SummerGenerationbyCounty!G149-SummerLoadbyCounty!G149</f>
        <v>-317.2455569</v>
      </c>
      <c r="H153" s="50">
        <f>SummerGenerationbyCounty!H149-SummerLoadbyCounty!H149</f>
        <v>-301.01992959999995</v>
      </c>
      <c r="I153" s="125"/>
    </row>
    <row r="154" spans="2:9" ht="12.75">
      <c r="B154" s="125" t="s">
        <v>401</v>
      </c>
      <c r="C154" s="50">
        <f>SummerGenerationbyCounty!C150-SummerLoadbyCounty!C150</f>
        <v>-46.734018760000005</v>
      </c>
      <c r="D154" s="50">
        <f>SummerGenerationbyCounty!D150-SummerLoadbyCounty!D150</f>
        <v>-47.92078679</v>
      </c>
      <c r="E154" s="50">
        <f>SummerGenerationbyCounty!E150-SummerLoadbyCounty!E150</f>
        <v>-36.15005503000001</v>
      </c>
      <c r="F154" s="50">
        <f>SummerGenerationbyCounty!F150-SummerLoadbyCounty!F150</f>
        <v>-37.38188151000001</v>
      </c>
      <c r="G154" s="50">
        <f>SummerGenerationbyCounty!G150-SummerLoadbyCounty!G150</f>
        <v>-38.68442165000001</v>
      </c>
      <c r="H154" s="50">
        <f>SummerGenerationbyCounty!H150-SummerLoadbyCounty!H150</f>
        <v>-39.99183659999999</v>
      </c>
      <c r="I154" s="125"/>
    </row>
    <row r="155" spans="2:9" ht="12.75">
      <c r="B155" s="125" t="s">
        <v>402</v>
      </c>
      <c r="C155" s="50">
        <f>SummerGenerationbyCounty!C151-SummerLoadbyCounty!C151</f>
        <v>-9.402635694</v>
      </c>
      <c r="D155" s="50">
        <f>SummerGenerationbyCounty!D151-SummerLoadbyCounty!D151</f>
        <v>-9.580255021000001</v>
      </c>
      <c r="E155" s="50">
        <f>SummerGenerationbyCounty!E151-SummerLoadbyCounty!E151</f>
        <v>-9.762151468</v>
      </c>
      <c r="F155" s="50">
        <f>SummerGenerationbyCounty!F151-SummerLoadbyCounty!F151</f>
        <v>-9.947454917</v>
      </c>
      <c r="G155" s="50">
        <f>SummerGenerationbyCounty!G151-SummerLoadbyCounty!G151</f>
        <v>-10.13688673</v>
      </c>
      <c r="H155" s="50">
        <f>SummerGenerationbyCounty!H151-SummerLoadbyCounty!H151</f>
        <v>-10.330505129999999</v>
      </c>
      <c r="I155" s="125"/>
    </row>
    <row r="156" spans="2:9" ht="12.75">
      <c r="B156" s="125" t="s">
        <v>403</v>
      </c>
      <c r="C156" s="50">
        <f>SummerGenerationbyCounty!C152-SummerLoadbyCounty!C152</f>
        <v>-16.948409629999997</v>
      </c>
      <c r="D156" s="50">
        <f>SummerGenerationbyCounty!D152-SummerLoadbyCounty!D152</f>
        <v>-16.97873903</v>
      </c>
      <c r="E156" s="50">
        <f>SummerGenerationbyCounty!E152-SummerLoadbyCounty!E152</f>
        <v>-17.59058677</v>
      </c>
      <c r="F156" s="50">
        <f>SummerGenerationbyCounty!F152-SummerLoadbyCounty!F152</f>
        <v>-18.13973096</v>
      </c>
      <c r="G156" s="50">
        <f>SummerGenerationbyCounty!G152-SummerLoadbyCounty!G152</f>
        <v>-18.214950690000002</v>
      </c>
      <c r="H156" s="50">
        <f>SummerGenerationbyCounty!H152-SummerLoadbyCounty!H152</f>
        <v>-18.603899939999998</v>
      </c>
      <c r="I156" s="125"/>
    </row>
    <row r="157" spans="2:9" ht="12.75">
      <c r="B157" s="125" t="s">
        <v>404</v>
      </c>
      <c r="C157" s="50">
        <f>SummerGenerationbyCounty!C153-SummerLoadbyCounty!C153</f>
        <v>-13.95303639</v>
      </c>
      <c r="D157" s="50">
        <f>SummerGenerationbyCounty!D153-SummerLoadbyCounty!D153</f>
        <v>-14.16977578</v>
      </c>
      <c r="E157" s="50">
        <f>SummerGenerationbyCounty!E153-SummerLoadbyCounty!E153</f>
        <v>-14.38821651</v>
      </c>
      <c r="F157" s="50">
        <f>SummerGenerationbyCounty!F153-SummerLoadbyCounty!F153</f>
        <v>-14.57043548</v>
      </c>
      <c r="G157" s="50">
        <f>SummerGenerationbyCounty!G153-SummerLoadbyCounty!G153</f>
        <v>-14.76717309</v>
      </c>
      <c r="H157" s="50">
        <f>SummerGenerationbyCounty!H153-SummerLoadbyCounty!H153</f>
        <v>-14.965418240000002</v>
      </c>
      <c r="I157" s="125"/>
    </row>
    <row r="158" spans="2:9" ht="12.75">
      <c r="B158" s="125" t="s">
        <v>405</v>
      </c>
      <c r="C158" s="50">
        <f>SummerGenerationbyCounty!C154-SummerLoadbyCounty!C154</f>
        <v>-14.34003684</v>
      </c>
      <c r="D158" s="50">
        <f>SummerGenerationbyCounty!D154-SummerLoadbyCounty!D154</f>
        <v>-14.760789189999999</v>
      </c>
      <c r="E158" s="50">
        <f>SummerGenerationbyCounty!E154-SummerLoadbyCounty!E154</f>
        <v>-15.1806154</v>
      </c>
      <c r="F158" s="50">
        <f>SummerGenerationbyCounty!F154-SummerLoadbyCounty!F154</f>
        <v>-15.60033513</v>
      </c>
      <c r="G158" s="50">
        <f>SummerGenerationbyCounty!G154-SummerLoadbyCounty!G154</f>
        <v>-16.02109237</v>
      </c>
      <c r="H158" s="50">
        <f>SummerGenerationbyCounty!H154-SummerLoadbyCounty!H154</f>
        <v>-16.44102423</v>
      </c>
      <c r="I158" s="125"/>
    </row>
    <row r="159" spans="2:9" ht="12.75">
      <c r="B159" s="125" t="s">
        <v>406</v>
      </c>
      <c r="C159" s="50">
        <f>SummerGenerationbyCounty!C155-SummerLoadbyCounty!C155</f>
        <v>-27.025786510000003</v>
      </c>
      <c r="D159" s="50">
        <f>SummerGenerationbyCounty!D155-SummerLoadbyCounty!D155</f>
        <v>-27.37603846</v>
      </c>
      <c r="E159" s="50">
        <f>SummerGenerationbyCounty!E155-SummerLoadbyCounty!E155</f>
        <v>-27.59182459</v>
      </c>
      <c r="F159" s="50">
        <f>SummerGenerationbyCounty!F155-SummerLoadbyCounty!F155</f>
        <v>-27.93335383</v>
      </c>
      <c r="G159" s="50">
        <f>SummerGenerationbyCounty!G155-SummerLoadbyCounty!G155</f>
        <v>-28.18009249</v>
      </c>
      <c r="H159" s="50">
        <f>SummerGenerationbyCounty!H155-SummerLoadbyCounty!H155</f>
        <v>-28.389813750000002</v>
      </c>
      <c r="I159" s="125"/>
    </row>
    <row r="160" spans="2:9" ht="12.75">
      <c r="B160" s="125" t="s">
        <v>407</v>
      </c>
      <c r="C160" s="50">
        <f>SummerGenerationbyCounty!C156-SummerLoadbyCounty!C156</f>
        <v>-48.445138469999996</v>
      </c>
      <c r="D160" s="50">
        <f>SummerGenerationbyCounty!D156-SummerLoadbyCounty!D156</f>
        <v>-48.85001874</v>
      </c>
      <c r="E160" s="50">
        <f>SummerGenerationbyCounty!E156-SummerLoadbyCounty!E156</f>
        <v>-49.31397967</v>
      </c>
      <c r="F160" s="50">
        <f>SummerGenerationbyCounty!F156-SummerLoadbyCounty!F156</f>
        <v>-49.847934880000004</v>
      </c>
      <c r="G160" s="50">
        <f>SummerGenerationbyCounty!G156-SummerLoadbyCounty!G156</f>
        <v>-50.393863149999994</v>
      </c>
      <c r="H160" s="50">
        <f>SummerGenerationbyCounty!H156-SummerLoadbyCounty!H156</f>
        <v>-50.9390752</v>
      </c>
      <c r="I160" s="125"/>
    </row>
    <row r="161" spans="2:9" ht="12.75">
      <c r="B161" s="125" t="s">
        <v>408</v>
      </c>
      <c r="C161" s="50">
        <f>SummerGenerationbyCounty!C157-SummerLoadbyCounty!C157</f>
        <v>-23.37481581</v>
      </c>
      <c r="D161" s="50">
        <f>SummerGenerationbyCounty!D157-SummerLoadbyCounty!D157</f>
        <v>-23.60170214</v>
      </c>
      <c r="E161" s="50">
        <f>SummerGenerationbyCounty!E157-SummerLoadbyCounty!E157</f>
        <v>-23.83390015</v>
      </c>
      <c r="F161" s="50">
        <f>SummerGenerationbyCounty!F157-SummerLoadbyCounty!F157</f>
        <v>-24.07167542</v>
      </c>
      <c r="G161" s="50">
        <f>SummerGenerationbyCounty!G157-SummerLoadbyCounty!G157</f>
        <v>-24.31530683</v>
      </c>
      <c r="H161" s="50">
        <f>SummerGenerationbyCounty!H157-SummerLoadbyCounty!H157</f>
        <v>-24.565087169999998</v>
      </c>
      <c r="I161" s="125"/>
    </row>
    <row r="162" spans="2:9" ht="12.75">
      <c r="B162" s="125" t="s">
        <v>409</v>
      </c>
      <c r="C162" s="50">
        <f>SummerGenerationbyCounty!C158-SummerLoadbyCounty!C158</f>
        <v>279.59867042999997</v>
      </c>
      <c r="D162" s="50">
        <f>SummerGenerationbyCounty!D158-SummerLoadbyCounty!D158</f>
        <v>1992.43099135</v>
      </c>
      <c r="E162" s="50">
        <f>SummerGenerationbyCounty!E158-SummerLoadbyCounty!E158</f>
        <v>1991.6752521</v>
      </c>
      <c r="F162" s="50">
        <f>SummerGenerationbyCounty!F158-SummerLoadbyCounty!F158</f>
        <v>1990.94828008</v>
      </c>
      <c r="G162" s="50">
        <f>SummerGenerationbyCounty!G158-SummerLoadbyCounty!G158</f>
        <v>1990.05900856</v>
      </c>
      <c r="H162" s="50">
        <f>SummerGenerationbyCounty!H158-SummerLoadbyCounty!H158</f>
        <v>1989.46311669</v>
      </c>
      <c r="I162" s="125"/>
    </row>
    <row r="163" spans="2:9" ht="12.75">
      <c r="B163" s="125" t="s">
        <v>410</v>
      </c>
      <c r="C163" s="50">
        <f>SummerGenerationbyCounty!C159-SummerLoadbyCounty!C159</f>
        <v>-259.7933431</v>
      </c>
      <c r="D163" s="50">
        <f>SummerGenerationbyCounty!D159-SummerLoadbyCounty!D159</f>
        <v>-266.038137</v>
      </c>
      <c r="E163" s="50">
        <f>SummerGenerationbyCounty!E159-SummerLoadbyCounty!E159</f>
        <v>-276.0690207</v>
      </c>
      <c r="F163" s="50">
        <f>SummerGenerationbyCounty!F159-SummerLoadbyCounty!F159</f>
        <v>-288.11526549999996</v>
      </c>
      <c r="G163" s="50">
        <f>SummerGenerationbyCounty!G159-SummerLoadbyCounty!G159</f>
        <v>-299.2659698</v>
      </c>
      <c r="H163" s="50">
        <f>SummerGenerationbyCounty!H159-SummerLoadbyCounty!H159</f>
        <v>-320.9122447</v>
      </c>
      <c r="I163" s="125"/>
    </row>
    <row r="164" spans="2:9" ht="12.75">
      <c r="B164" s="125" t="s">
        <v>411</v>
      </c>
      <c r="C164" s="50">
        <f>SummerGenerationbyCounty!C160-SummerLoadbyCounty!C160</f>
        <v>-31.72989308</v>
      </c>
      <c r="D164" s="50">
        <f>SummerGenerationbyCounty!D160-SummerLoadbyCounty!D160</f>
        <v>-31.87932129</v>
      </c>
      <c r="E164" s="50">
        <f>SummerGenerationbyCounty!E160-SummerLoadbyCounty!E160</f>
        <v>-32.01581444</v>
      </c>
      <c r="F164" s="50">
        <f>SummerGenerationbyCounty!F160-SummerLoadbyCounty!F160</f>
        <v>-32.15680974</v>
      </c>
      <c r="G164" s="50">
        <f>SummerGenerationbyCounty!G160-SummerLoadbyCounty!G160</f>
        <v>-32.28057009</v>
      </c>
      <c r="H164" s="50">
        <f>SummerGenerationbyCounty!H160-SummerLoadbyCounty!H160</f>
        <v>-32.41519273</v>
      </c>
      <c r="I164" s="125"/>
    </row>
    <row r="165" spans="2:9" ht="12.75">
      <c r="B165" s="125" t="s">
        <v>412</v>
      </c>
      <c r="C165" s="50">
        <f>SummerGenerationbyCounty!C161-SummerLoadbyCounty!C161</f>
        <v>3234.38793135</v>
      </c>
      <c r="D165" s="50">
        <f>SummerGenerationbyCounty!D161-SummerLoadbyCounty!D161</f>
        <v>3257.75247286</v>
      </c>
      <c r="E165" s="50">
        <f>SummerGenerationbyCounty!E161-SummerLoadbyCounty!E161</f>
        <v>3258.15100836</v>
      </c>
      <c r="F165" s="50">
        <f>SummerGenerationbyCounty!F161-SummerLoadbyCounty!F161</f>
        <v>3258.10989469</v>
      </c>
      <c r="G165" s="50">
        <f>SummerGenerationbyCounty!G161-SummerLoadbyCounty!G161</f>
        <v>3258.07959945</v>
      </c>
      <c r="H165" s="50">
        <f>SummerGenerationbyCounty!H161-SummerLoadbyCounty!H161</f>
        <v>3258.04783513</v>
      </c>
      <c r="I165" s="125"/>
    </row>
    <row r="166" spans="2:9" ht="12.75">
      <c r="B166" s="125" t="s">
        <v>413</v>
      </c>
      <c r="C166" s="50">
        <f>SummerGenerationbyCounty!C162-SummerLoadbyCounty!C162</f>
        <v>597.6176327000001</v>
      </c>
      <c r="D166" s="50">
        <f>SummerGenerationbyCounty!D162-SummerLoadbyCounty!D162</f>
        <v>610.3747886</v>
      </c>
      <c r="E166" s="50">
        <f>SummerGenerationbyCounty!E162-SummerLoadbyCounty!E162</f>
        <v>607.0619554</v>
      </c>
      <c r="F166" s="50">
        <f>SummerGenerationbyCounty!F162-SummerLoadbyCounty!F162</f>
        <v>603.5888953</v>
      </c>
      <c r="G166" s="50">
        <f>SummerGenerationbyCounty!G162-SummerLoadbyCounty!G162</f>
        <v>600.3217073</v>
      </c>
      <c r="H166" s="50">
        <f>SummerGenerationbyCounty!H162-SummerLoadbyCounty!H162</f>
        <v>597.1083348</v>
      </c>
      <c r="I166" s="125"/>
    </row>
    <row r="167" spans="2:9" ht="12.75">
      <c r="B167" s="125" t="s">
        <v>414</v>
      </c>
      <c r="C167" s="50">
        <f>SummerGenerationbyCounty!C163-SummerLoadbyCounty!C163</f>
        <v>-13.035450999999998</v>
      </c>
      <c r="D167" s="50">
        <f>SummerGenerationbyCounty!D163-SummerLoadbyCounty!D163</f>
        <v>-13.29057649</v>
      </c>
      <c r="E167" s="50">
        <f>SummerGenerationbyCounty!E163-SummerLoadbyCounty!E163</f>
        <v>-13.55300188</v>
      </c>
      <c r="F167" s="50">
        <f>SummerGenerationbyCounty!F163-SummerLoadbyCounty!F163</f>
        <v>-13.81910285</v>
      </c>
      <c r="G167" s="50">
        <f>SummerGenerationbyCounty!G163-SummerLoadbyCounty!G163</f>
        <v>-14.0916013</v>
      </c>
      <c r="H167" s="50">
        <f>SummerGenerationbyCounty!H163-SummerLoadbyCounty!H163</f>
        <v>-14.36959211</v>
      </c>
      <c r="I167" s="125"/>
    </row>
    <row r="168" spans="2:9" ht="12.75">
      <c r="B168" s="125" t="s">
        <v>415</v>
      </c>
      <c r="C168" s="50">
        <f>SummerGenerationbyCounty!C164-SummerLoadbyCounty!C164</f>
        <v>-16.40785582</v>
      </c>
      <c r="D168" s="50">
        <f>SummerGenerationbyCounty!D164-SummerLoadbyCounty!D164</f>
        <v>-16.4859762</v>
      </c>
      <c r="E168" s="50">
        <f>SummerGenerationbyCounty!E164-SummerLoadbyCounty!E164</f>
        <v>-16.65518191</v>
      </c>
      <c r="F168" s="50">
        <f>SummerGenerationbyCounty!F164-SummerLoadbyCounty!F164</f>
        <v>-16.70658696</v>
      </c>
      <c r="G168" s="50">
        <f>SummerGenerationbyCounty!G164-SummerLoadbyCounty!G164</f>
        <v>-16.804169549999997</v>
      </c>
      <c r="H168" s="50">
        <f>SummerGenerationbyCounty!H164-SummerLoadbyCounty!H164</f>
        <v>-16.906988379999998</v>
      </c>
      <c r="I168" s="125"/>
    </row>
    <row r="169" spans="2:9" ht="12.75">
      <c r="B169" s="125" t="s">
        <v>416</v>
      </c>
      <c r="C169" s="50">
        <f>SummerGenerationbyCounty!C165-SummerLoadbyCounty!C165</f>
        <v>-237.8084076</v>
      </c>
      <c r="D169" s="50">
        <f>SummerGenerationbyCounty!D165-SummerLoadbyCounty!D165</f>
        <v>-233.4988404</v>
      </c>
      <c r="E169" s="50">
        <f>SummerGenerationbyCounty!E165-SummerLoadbyCounty!E165</f>
        <v>-231.97691650000002</v>
      </c>
      <c r="F169" s="50">
        <f>SummerGenerationbyCounty!F165-SummerLoadbyCounty!F165</f>
        <v>-233.2246692</v>
      </c>
      <c r="G169" s="50">
        <f>SummerGenerationbyCounty!G165-SummerLoadbyCounty!G165</f>
        <v>-234.66864929999997</v>
      </c>
      <c r="H169" s="50">
        <f>SummerGenerationbyCounty!H165-SummerLoadbyCounty!H165</f>
        <v>-235.7269733</v>
      </c>
      <c r="I169" s="125"/>
    </row>
    <row r="170" spans="2:9" ht="12.75">
      <c r="B170" s="125" t="s">
        <v>417</v>
      </c>
      <c r="C170" s="50">
        <f>SummerGenerationbyCounty!C166-SummerLoadbyCounty!C166</f>
        <v>22.626599480000003</v>
      </c>
      <c r="D170" s="50">
        <f>SummerGenerationbyCounty!D166-SummerLoadbyCounty!D166</f>
        <v>22.246221600000002</v>
      </c>
      <c r="E170" s="50">
        <f>SummerGenerationbyCounty!E166-SummerLoadbyCounty!E166</f>
        <v>21.85482091</v>
      </c>
      <c r="F170" s="50">
        <f>SummerGenerationbyCounty!F166-SummerLoadbyCounty!F166</f>
        <v>21.45892515</v>
      </c>
      <c r="G170" s="50">
        <f>SummerGenerationbyCounty!G166-SummerLoadbyCounty!G166</f>
        <v>41.56908484</v>
      </c>
      <c r="H170" s="50">
        <f>SummerGenerationbyCounty!H166-SummerLoadbyCounty!H166</f>
        <v>41.21565895</v>
      </c>
      <c r="I170" s="125"/>
    </row>
    <row r="171" spans="2:9" ht="12.75">
      <c r="B171" s="125" t="s">
        <v>418</v>
      </c>
      <c r="C171" s="50">
        <f>SummerGenerationbyCounty!C167-SummerLoadbyCounty!C167</f>
        <v>-659.5232441</v>
      </c>
      <c r="D171" s="50">
        <f>SummerGenerationbyCounty!D167-SummerLoadbyCounty!D167</f>
        <v>-663.0005186</v>
      </c>
      <c r="E171" s="50">
        <f>SummerGenerationbyCounty!E167-SummerLoadbyCounty!E167</f>
        <v>-668.4241512</v>
      </c>
      <c r="F171" s="50">
        <f>SummerGenerationbyCounty!F167-SummerLoadbyCounty!F167</f>
        <v>-672.2834801</v>
      </c>
      <c r="G171" s="50">
        <f>SummerGenerationbyCounty!G167-SummerLoadbyCounty!G167</f>
        <v>-675.9165068</v>
      </c>
      <c r="H171" s="50">
        <f>SummerGenerationbyCounty!H167-SummerLoadbyCounty!H167</f>
        <v>-679.2690572</v>
      </c>
      <c r="I171" s="125"/>
    </row>
    <row r="172" spans="2:9" ht="12.75">
      <c r="B172" s="125" t="s">
        <v>419</v>
      </c>
      <c r="C172" s="50">
        <f>SummerGenerationbyCounty!C168-SummerLoadbyCounty!C168</f>
        <v>2293.54426701</v>
      </c>
      <c r="D172" s="50">
        <f>SummerGenerationbyCounty!D168-SummerLoadbyCounty!D168</f>
        <v>2291.71437892</v>
      </c>
      <c r="E172" s="50">
        <f>SummerGenerationbyCounty!E168-SummerLoadbyCounty!E168</f>
        <v>2286.50534678</v>
      </c>
      <c r="F172" s="50">
        <f>SummerGenerationbyCounty!F168-SummerLoadbyCounty!F168</f>
        <v>2285.83729695</v>
      </c>
      <c r="G172" s="50">
        <f>SummerGenerationbyCounty!G168-SummerLoadbyCounty!G168</f>
        <v>2283.81154244</v>
      </c>
      <c r="H172" s="50">
        <f>SummerGenerationbyCounty!H168-SummerLoadbyCounty!H168</f>
        <v>2282.06318478</v>
      </c>
      <c r="I172" s="125"/>
    </row>
    <row r="173" spans="2:9" ht="12.75">
      <c r="B173" s="125" t="s">
        <v>420</v>
      </c>
      <c r="C173" s="50">
        <f>SummerGenerationbyCounty!C169-SummerLoadbyCounty!C169</f>
        <v>-52.0640224</v>
      </c>
      <c r="D173" s="50">
        <f>SummerGenerationbyCounty!D169-SummerLoadbyCounty!D169</f>
        <v>-53.27216951999999</v>
      </c>
      <c r="E173" s="50">
        <f>SummerGenerationbyCounty!E169-SummerLoadbyCounty!E169</f>
        <v>-54.49459209000001</v>
      </c>
      <c r="F173" s="50">
        <f>SummerGenerationbyCounty!F169-SummerLoadbyCounty!F169</f>
        <v>-55.73200388000001</v>
      </c>
      <c r="G173" s="50">
        <f>SummerGenerationbyCounty!G169-SummerLoadbyCounty!G169</f>
        <v>-56.98515435</v>
      </c>
      <c r="H173" s="50">
        <f>SummerGenerationbyCounty!H169-SummerLoadbyCounty!H169</f>
        <v>-58.254830440000006</v>
      </c>
      <c r="I173" s="125"/>
    </row>
    <row r="174" spans="2:9" ht="12.75">
      <c r="B174" s="125" t="s">
        <v>421</v>
      </c>
      <c r="C174" s="50">
        <f>SummerGenerationbyCounty!C170-SummerLoadbyCounty!C170</f>
        <v>-66.87380903</v>
      </c>
      <c r="D174" s="50">
        <f>SummerGenerationbyCounty!D170-SummerLoadbyCounty!D170</f>
        <v>-66.60255346</v>
      </c>
      <c r="E174" s="50">
        <f>SummerGenerationbyCounty!E170-SummerLoadbyCounty!E170</f>
        <v>-66.97894735</v>
      </c>
      <c r="F174" s="50">
        <f>SummerGenerationbyCounty!F170-SummerLoadbyCounty!F170</f>
        <v>-67.89889493</v>
      </c>
      <c r="G174" s="50">
        <f>SummerGenerationbyCounty!G170-SummerLoadbyCounty!G170</f>
        <v>-68.93455778</v>
      </c>
      <c r="H174" s="50">
        <f>SummerGenerationbyCounty!H170-SummerLoadbyCounty!H170</f>
        <v>-69.80091082</v>
      </c>
      <c r="I174" s="125"/>
    </row>
    <row r="175" spans="2:9" ht="12.75">
      <c r="B175" s="125" t="s">
        <v>422</v>
      </c>
      <c r="C175" s="50">
        <f>SummerGenerationbyCounty!C171-SummerLoadbyCounty!C171</f>
        <v>54.97459204999999</v>
      </c>
      <c r="D175" s="50">
        <f>SummerGenerationbyCounty!D171-SummerLoadbyCounty!D171</f>
        <v>72.26991478</v>
      </c>
      <c r="E175" s="50">
        <f>SummerGenerationbyCounty!E171-SummerLoadbyCounty!E171</f>
        <v>72.19572794999999</v>
      </c>
      <c r="F175" s="50">
        <f>SummerGenerationbyCounty!F171-SummerLoadbyCounty!F171</f>
        <v>98.22202508999999</v>
      </c>
      <c r="G175" s="50">
        <f>SummerGenerationbyCounty!G171-SummerLoadbyCounty!G171</f>
        <v>98.14373687999999</v>
      </c>
      <c r="H175" s="50">
        <f>SummerGenerationbyCounty!H171-SummerLoadbyCounty!H171</f>
        <v>98.09915086999999</v>
      </c>
      <c r="I175" s="125"/>
    </row>
    <row r="176" spans="2:9" ht="12.75">
      <c r="B176" s="125" t="s">
        <v>423</v>
      </c>
      <c r="C176" s="50">
        <f>SummerGenerationbyCounty!C172-SummerLoadbyCounty!C172</f>
        <v>-7.130734674</v>
      </c>
      <c r="D176" s="50">
        <f>SummerGenerationbyCounty!D172-SummerLoadbyCounty!D172</f>
        <v>-7.28483169</v>
      </c>
      <c r="E176" s="50">
        <f>SummerGenerationbyCounty!E172-SummerLoadbyCounty!E172</f>
        <v>-7.447464102</v>
      </c>
      <c r="F176" s="50">
        <f>SummerGenerationbyCounty!F172-SummerLoadbyCounty!F172</f>
        <v>-7.606576436</v>
      </c>
      <c r="G176" s="50">
        <f>SummerGenerationbyCounty!G172-SummerLoadbyCounty!G172</f>
        <v>-7.78798523</v>
      </c>
      <c r="H176" s="50">
        <f>SummerGenerationbyCounty!H172-SummerLoadbyCounty!H172</f>
        <v>-7.886079412</v>
      </c>
      <c r="I176" s="125"/>
    </row>
    <row r="177" spans="2:9" ht="12.75">
      <c r="B177" s="125" t="s">
        <v>424</v>
      </c>
      <c r="C177" s="50">
        <f>SummerGenerationbyCounty!C173-SummerLoadbyCounty!C173</f>
        <v>-17.943530159999998</v>
      </c>
      <c r="D177" s="50">
        <f>SummerGenerationbyCounty!D173-SummerLoadbyCounty!D173</f>
        <v>-18.05708826</v>
      </c>
      <c r="E177" s="50">
        <f>SummerGenerationbyCounty!E173-SummerLoadbyCounty!E173</f>
        <v>-18.21507196</v>
      </c>
      <c r="F177" s="50">
        <f>SummerGenerationbyCounty!F173-SummerLoadbyCounty!F173</f>
        <v>-18.27326527</v>
      </c>
      <c r="G177" s="50">
        <f>SummerGenerationbyCounty!G173-SummerLoadbyCounty!G173</f>
        <v>-18.3371706</v>
      </c>
      <c r="H177" s="50">
        <f>SummerGenerationbyCounty!H173-SummerLoadbyCounty!H173</f>
        <v>-18.42562434</v>
      </c>
      <c r="I177" s="125"/>
    </row>
    <row r="178" spans="2:9" ht="12.75">
      <c r="B178" s="125" t="s">
        <v>425</v>
      </c>
      <c r="C178" s="50">
        <f>SummerGenerationbyCounty!C174-SummerLoadbyCounty!C174</f>
        <v>-4495.163961</v>
      </c>
      <c r="D178" s="50">
        <f>SummerGenerationbyCounty!D174-SummerLoadbyCounty!D174</f>
        <v>-4579.34003</v>
      </c>
      <c r="E178" s="50">
        <f>SummerGenerationbyCounty!E174-SummerLoadbyCounty!E174</f>
        <v>-4678.089113</v>
      </c>
      <c r="F178" s="50">
        <f>SummerGenerationbyCounty!F174-SummerLoadbyCounty!F174</f>
        <v>-4812.488602</v>
      </c>
      <c r="G178" s="50">
        <f>SummerGenerationbyCounty!G174-SummerLoadbyCounty!G174</f>
        <v>-4964.995022</v>
      </c>
      <c r="H178" s="50">
        <f>SummerGenerationbyCounty!H174-SummerLoadbyCounty!H174</f>
        <v>-5119.658576000001</v>
      </c>
      <c r="I178" s="125"/>
    </row>
    <row r="179" spans="2:9" ht="12.75">
      <c r="B179" s="125" t="s">
        <v>426</v>
      </c>
      <c r="C179" s="50">
        <f>SummerGenerationbyCounty!C175-SummerLoadbyCounty!C175</f>
        <v>-253.69142729999996</v>
      </c>
      <c r="D179" s="50">
        <f>SummerGenerationbyCounty!D175-SummerLoadbyCounty!D175</f>
        <v>-256.9407036</v>
      </c>
      <c r="E179" s="50">
        <f>SummerGenerationbyCounty!E175-SummerLoadbyCounty!E175</f>
        <v>-260.05371160000004</v>
      </c>
      <c r="F179" s="50">
        <f>SummerGenerationbyCounty!F175-SummerLoadbyCounty!F175</f>
        <v>-263.0690147</v>
      </c>
      <c r="G179" s="50">
        <f>SummerGenerationbyCounty!G175-SummerLoadbyCounty!G175</f>
        <v>-266.1168196</v>
      </c>
      <c r="H179" s="50">
        <f>SummerGenerationbyCounty!H175-SummerLoadbyCounty!H175</f>
        <v>-269.2263300000001</v>
      </c>
      <c r="I179" s="125"/>
    </row>
    <row r="180" spans="2:9" ht="12.75">
      <c r="B180" s="125" t="s">
        <v>427</v>
      </c>
      <c r="C180" s="50">
        <f>SummerGenerationbyCounty!C176-SummerLoadbyCounty!C176</f>
        <v>-1.8892900709999998</v>
      </c>
      <c r="D180" s="50">
        <f>SummerGenerationbyCounty!D176-SummerLoadbyCounty!D176</f>
        <v>-1.907734346</v>
      </c>
      <c r="E180" s="50">
        <f>SummerGenerationbyCounty!E176-SummerLoadbyCounty!E176</f>
        <v>-1.926286515</v>
      </c>
      <c r="F180" s="50">
        <f>SummerGenerationbyCounty!F176-SummerLoadbyCounty!F176</f>
        <v>-1.944895598</v>
      </c>
      <c r="G180" s="50">
        <f>SummerGenerationbyCounty!G176-SummerLoadbyCounty!G176</f>
        <v>-1.9639479</v>
      </c>
      <c r="H180" s="50">
        <f>SummerGenerationbyCounty!H176-SummerLoadbyCounty!H176</f>
        <v>-1.9831870790000001</v>
      </c>
      <c r="I180" s="125"/>
    </row>
    <row r="181" spans="2:9" ht="12.75">
      <c r="B181" s="125" t="s">
        <v>428</v>
      </c>
      <c r="C181" s="50">
        <f>SummerGenerationbyCounty!C177-SummerLoadbyCounty!C177</f>
        <v>-7.35509818</v>
      </c>
      <c r="D181" s="50">
        <f>SummerGenerationbyCounty!D177-SummerLoadbyCounty!D177</f>
        <v>-7.431166314</v>
      </c>
      <c r="E181" s="50">
        <f>SummerGenerationbyCounty!E177-SummerLoadbyCounty!E177</f>
        <v>-7.513850598</v>
      </c>
      <c r="F181" s="50">
        <f>SummerGenerationbyCounty!F177-SummerLoadbyCounty!F177</f>
        <v>-7.595441835</v>
      </c>
      <c r="G181" s="50">
        <f>SummerGenerationbyCounty!G177-SummerLoadbyCounty!G177</f>
        <v>-7.692910717</v>
      </c>
      <c r="H181" s="50">
        <f>SummerGenerationbyCounty!H177-SummerLoadbyCounty!H177</f>
        <v>-7.736303151</v>
      </c>
      <c r="I181" s="125"/>
    </row>
    <row r="182" spans="2:9" ht="12.75">
      <c r="B182" s="126" t="s">
        <v>454</v>
      </c>
      <c r="C182" s="50">
        <f>SummerGenerationbyCounty!C178-SummerLoadbyCounty!C178</f>
        <v>1931</v>
      </c>
      <c r="D182" s="50">
        <f>SummerGenerationbyCounty!D178-SummerLoadbyCounty!D178</f>
        <v>1931</v>
      </c>
      <c r="E182" s="50">
        <f>SummerGenerationbyCounty!E178-SummerLoadbyCounty!E178</f>
        <v>1931</v>
      </c>
      <c r="F182" s="50">
        <f>SummerGenerationbyCounty!F178-SummerLoadbyCounty!F178</f>
        <v>1931</v>
      </c>
      <c r="G182" s="50">
        <f>SummerGenerationbyCounty!G178-SummerLoadbyCounty!G178</f>
        <v>1931</v>
      </c>
      <c r="H182" s="50">
        <f>SummerGenerationbyCounty!H178-SummerLoadbyCounty!H178</f>
        <v>1931</v>
      </c>
      <c r="I182" s="126"/>
    </row>
    <row r="183" spans="2:9" ht="12.75">
      <c r="B183" s="125" t="s">
        <v>429</v>
      </c>
      <c r="C183" s="50">
        <f>SummerGenerationbyCounty!C179-SummerLoadbyCounty!C179</f>
        <v>-257.4223813</v>
      </c>
      <c r="D183" s="50">
        <f>SummerGenerationbyCounty!D179-SummerLoadbyCounty!D179</f>
        <v>-245.59211899999997</v>
      </c>
      <c r="E183" s="50">
        <f>SummerGenerationbyCounty!E179-SummerLoadbyCounty!E179</f>
        <v>-246.7270754</v>
      </c>
      <c r="F183" s="50">
        <f>SummerGenerationbyCounty!F179-SummerLoadbyCounty!F179</f>
        <v>-247.86036259999997</v>
      </c>
      <c r="G183" s="50">
        <f>SummerGenerationbyCounty!G179-SummerLoadbyCounty!G179</f>
        <v>-249.00592509999996</v>
      </c>
      <c r="H183" s="50">
        <f>SummerGenerationbyCounty!H179-SummerLoadbyCounty!H179</f>
        <v>-250.058267</v>
      </c>
      <c r="I183" s="125"/>
    </row>
    <row r="184" spans="2:9" ht="12.75">
      <c r="B184" s="125" t="s">
        <v>430</v>
      </c>
      <c r="C184" s="50">
        <f>SummerGenerationbyCounty!C180-SummerLoadbyCounty!C180</f>
        <v>-1316.2994199999998</v>
      </c>
      <c r="D184" s="50">
        <f>SummerGenerationbyCounty!D180-SummerLoadbyCounty!D180</f>
        <v>-1305.1559929999999</v>
      </c>
      <c r="E184" s="50">
        <f>SummerGenerationbyCounty!E180-SummerLoadbyCounty!E180</f>
        <v>-1374.475818</v>
      </c>
      <c r="F184" s="50">
        <f>SummerGenerationbyCounty!F180-SummerLoadbyCounty!F180</f>
        <v>-1428.5582680000002</v>
      </c>
      <c r="G184" s="50">
        <f>SummerGenerationbyCounty!G180-SummerLoadbyCounty!G180</f>
        <v>-1453.9248659999998</v>
      </c>
      <c r="H184" s="50">
        <f>SummerGenerationbyCounty!H180-SummerLoadbyCounty!H180</f>
        <v>-1497.7156490000002</v>
      </c>
      <c r="I184" s="125"/>
    </row>
    <row r="185" spans="2:9" ht="12.75">
      <c r="B185" s="125" t="s">
        <v>431</v>
      </c>
      <c r="C185" s="50">
        <f>SummerGenerationbyCounty!C181-SummerLoadbyCounty!C181</f>
        <v>1.3506401299999986</v>
      </c>
      <c r="D185" s="50">
        <f>SummerGenerationbyCounty!D181-SummerLoadbyCounty!D181</f>
        <v>0.6876699699999982</v>
      </c>
      <c r="E185" s="50">
        <f>SummerGenerationbyCounty!E181-SummerLoadbyCounty!E181</f>
        <v>-0.09611607000000078</v>
      </c>
      <c r="F185" s="50">
        <f>SummerGenerationbyCounty!F181-SummerLoadbyCounty!F181</f>
        <v>-1.0187419800000015</v>
      </c>
      <c r="G185" s="50">
        <f>SummerGenerationbyCounty!G181-SummerLoadbyCounty!G181</f>
        <v>-1.9303703300000024</v>
      </c>
      <c r="H185" s="50">
        <f>SummerGenerationbyCounty!H181-SummerLoadbyCounty!H181</f>
        <v>-2.8241904200000008</v>
      </c>
      <c r="I185" s="125"/>
    </row>
    <row r="186" spans="2:9" ht="12.75">
      <c r="B186" s="125" t="s">
        <v>432</v>
      </c>
      <c r="C186" s="50">
        <f>SummerGenerationbyCounty!C182-SummerLoadbyCounty!C182</f>
        <v>-57.45910166</v>
      </c>
      <c r="D186" s="50">
        <f>SummerGenerationbyCounty!D182-SummerLoadbyCounty!D182</f>
        <v>-58.957030720000006</v>
      </c>
      <c r="E186" s="50">
        <f>SummerGenerationbyCounty!E182-SummerLoadbyCounty!E182</f>
        <v>-60.49376438</v>
      </c>
      <c r="F186" s="50">
        <f>SummerGenerationbyCounty!F182-SummerLoadbyCounty!F182</f>
        <v>-62.07117182</v>
      </c>
      <c r="G186" s="50">
        <f>SummerGenerationbyCounty!G182-SummerLoadbyCounty!G182</f>
        <v>-63.69111685</v>
      </c>
      <c r="H186" s="50">
        <f>SummerGenerationbyCounty!H182-SummerLoadbyCounty!H182</f>
        <v>-65.35573375</v>
      </c>
      <c r="I186" s="125"/>
    </row>
    <row r="187" spans="2:9" ht="12.75">
      <c r="B187" s="125" t="s">
        <v>433</v>
      </c>
      <c r="C187" s="50">
        <f>SummerGenerationbyCounty!C183-SummerLoadbyCounty!C183</f>
        <v>-13.19500592</v>
      </c>
      <c r="D187" s="50">
        <f>SummerGenerationbyCounty!D183-SummerLoadbyCounty!D183</f>
        <v>-14.962764679999992</v>
      </c>
      <c r="E187" s="50">
        <f>SummerGenerationbyCounty!E183-SummerLoadbyCounty!E183</f>
        <v>-16.734532700000003</v>
      </c>
      <c r="F187" s="50">
        <f>SummerGenerationbyCounty!F183-SummerLoadbyCounty!F183</f>
        <v>-18.51112454999999</v>
      </c>
      <c r="G187" s="50">
        <f>SummerGenerationbyCounty!G183-SummerLoadbyCounty!G183</f>
        <v>-20.29226605999999</v>
      </c>
      <c r="H187" s="50">
        <f>SummerGenerationbyCounty!H183-SummerLoadbyCounty!H183</f>
        <v>-22.07899975000001</v>
      </c>
      <c r="I187" s="125"/>
    </row>
    <row r="188" spans="2:9" ht="12.75">
      <c r="B188" s="125" t="s">
        <v>434</v>
      </c>
      <c r="C188" s="50">
        <f>SummerGenerationbyCounty!C184-SummerLoadbyCounty!C184</f>
        <v>-91.27221915</v>
      </c>
      <c r="D188" s="50">
        <f>SummerGenerationbyCounty!D184-SummerLoadbyCounty!D184</f>
        <v>-90.65418406</v>
      </c>
      <c r="E188" s="50">
        <f>SummerGenerationbyCounty!E184-SummerLoadbyCounty!E184</f>
        <v>-95.93841108999999</v>
      </c>
      <c r="F188" s="50">
        <f>SummerGenerationbyCounty!F184-SummerLoadbyCounty!F184</f>
        <v>-97.27959577</v>
      </c>
      <c r="G188" s="50">
        <f>SummerGenerationbyCounty!G184-SummerLoadbyCounty!G184</f>
        <v>-98.29880723999999</v>
      </c>
      <c r="H188" s="50">
        <f>SummerGenerationbyCounty!H184-SummerLoadbyCounty!H184</f>
        <v>-99.1742533</v>
      </c>
      <c r="I188" s="125"/>
    </row>
    <row r="189" spans="2:9" ht="12.75">
      <c r="B189" s="125" t="s">
        <v>435</v>
      </c>
      <c r="C189" s="50">
        <f>SummerGenerationbyCounty!C185-SummerLoadbyCounty!C185</f>
        <v>300.5917791</v>
      </c>
      <c r="D189" s="50">
        <f>SummerGenerationbyCounty!D185-SummerLoadbyCounty!D185</f>
        <v>296.70547369999997</v>
      </c>
      <c r="E189" s="50">
        <f>SummerGenerationbyCounty!E185-SummerLoadbyCounty!E185</f>
        <v>291.81554220000004</v>
      </c>
      <c r="F189" s="50">
        <f>SummerGenerationbyCounty!F185-SummerLoadbyCounty!F185</f>
        <v>286.484888</v>
      </c>
      <c r="G189" s="50">
        <f>SummerGenerationbyCounty!G185-SummerLoadbyCounty!G185</f>
        <v>281.5389874</v>
      </c>
      <c r="H189" s="50">
        <f>SummerGenerationbyCounty!H185-SummerLoadbyCounty!H185</f>
        <v>276.1363671</v>
      </c>
      <c r="I189" s="125"/>
    </row>
    <row r="190" spans="2:9" ht="12.75">
      <c r="B190" s="125" t="s">
        <v>436</v>
      </c>
      <c r="C190" s="50">
        <f>SummerGenerationbyCounty!C186-SummerLoadbyCounty!C186</f>
        <v>-197.4420568</v>
      </c>
      <c r="D190" s="50">
        <f>SummerGenerationbyCounty!D186-SummerLoadbyCounty!D186</f>
        <v>-201.969215</v>
      </c>
      <c r="E190" s="50">
        <f>SummerGenerationbyCounty!E186-SummerLoadbyCounty!E186</f>
        <v>-207.1509186</v>
      </c>
      <c r="F190" s="50">
        <f>SummerGenerationbyCounty!F186-SummerLoadbyCounty!F186</f>
        <v>-212.1074492</v>
      </c>
      <c r="G190" s="50">
        <f>SummerGenerationbyCounty!G186-SummerLoadbyCounty!G186</f>
        <v>-218.5420392</v>
      </c>
      <c r="H190" s="50">
        <f>SummerGenerationbyCounty!H186-SummerLoadbyCounty!H186</f>
        <v>-223.7898999</v>
      </c>
      <c r="I190" s="125"/>
    </row>
    <row r="191" spans="2:9" ht="12.75">
      <c r="B191" s="125" t="s">
        <v>437</v>
      </c>
      <c r="C191" s="50">
        <f>SummerGenerationbyCounty!C187-SummerLoadbyCounty!C187</f>
        <v>269.28130616</v>
      </c>
      <c r="D191" s="50">
        <f>SummerGenerationbyCounty!D187-SummerLoadbyCounty!D187</f>
        <v>269.66625038</v>
      </c>
      <c r="E191" s="50">
        <f>SummerGenerationbyCounty!E187-SummerLoadbyCounty!E187</f>
        <v>271.08016628</v>
      </c>
      <c r="F191" s="50">
        <f>SummerGenerationbyCounty!F187-SummerLoadbyCounty!F187</f>
        <v>270.44458314</v>
      </c>
      <c r="G191" s="50">
        <f>SummerGenerationbyCounty!G187-SummerLoadbyCounty!G187</f>
        <v>269.89381404</v>
      </c>
      <c r="H191" s="50">
        <f>SummerGenerationbyCounty!H187-SummerLoadbyCounty!H187</f>
        <v>269.38265166</v>
      </c>
      <c r="I191" s="125"/>
    </row>
    <row r="192" spans="2:9" ht="12.75">
      <c r="B192" s="125" t="s">
        <v>438</v>
      </c>
      <c r="C192" s="50">
        <f>SummerGenerationbyCounty!C188-SummerLoadbyCounty!C188</f>
        <v>-128.1743854</v>
      </c>
      <c r="D192" s="50">
        <f>SummerGenerationbyCounty!D188-SummerLoadbyCounty!D188</f>
        <v>-133.761163</v>
      </c>
      <c r="E192" s="50">
        <f>SummerGenerationbyCounty!E188-SummerLoadbyCounty!E188</f>
        <v>-139.00476980000002</v>
      </c>
      <c r="F192" s="50">
        <f>SummerGenerationbyCounty!F188-SummerLoadbyCounty!F188</f>
        <v>-139.0950494</v>
      </c>
      <c r="G192" s="50">
        <f>SummerGenerationbyCounty!G188-SummerLoadbyCounty!G188</f>
        <v>-145.7474315</v>
      </c>
      <c r="H192" s="50">
        <f>SummerGenerationbyCounty!H188-SummerLoadbyCounty!H188</f>
        <v>-152.4173973</v>
      </c>
      <c r="I192" s="125"/>
    </row>
    <row r="193" spans="2:9" ht="12.75">
      <c r="B193" s="125" t="s">
        <v>439</v>
      </c>
      <c r="C193" s="50">
        <f>SummerGenerationbyCounty!C189-SummerLoadbyCounty!C189</f>
        <v>-200.8933293</v>
      </c>
      <c r="D193" s="50">
        <f>SummerGenerationbyCounty!D189-SummerLoadbyCounty!D189</f>
        <v>-213.5127744</v>
      </c>
      <c r="E193" s="50">
        <f>SummerGenerationbyCounty!E189-SummerLoadbyCounty!E189</f>
        <v>-226.5076919</v>
      </c>
      <c r="F193" s="50">
        <f>SummerGenerationbyCounty!F189-SummerLoadbyCounty!F189</f>
        <v>-238.81453000000005</v>
      </c>
      <c r="G193" s="50">
        <f>SummerGenerationbyCounty!G189-SummerLoadbyCounty!G189</f>
        <v>-251.14409250000006</v>
      </c>
      <c r="H193" s="50">
        <f>SummerGenerationbyCounty!H189-SummerLoadbyCounty!H189</f>
        <v>-263.4975154</v>
      </c>
      <c r="I193" s="125"/>
    </row>
    <row r="194" spans="2:9" ht="12.75">
      <c r="B194" s="125" t="s">
        <v>440</v>
      </c>
      <c r="C194" s="50">
        <f>SummerGenerationbyCounty!C190-SummerLoadbyCounty!C190</f>
        <v>423.9942526</v>
      </c>
      <c r="D194" s="50">
        <f>SummerGenerationbyCounty!D190-SummerLoadbyCounty!D190</f>
        <v>420.29171840000004</v>
      </c>
      <c r="E194" s="50">
        <f>SummerGenerationbyCounty!E190-SummerLoadbyCounty!E190</f>
        <v>418.0677158</v>
      </c>
      <c r="F194" s="50">
        <f>SummerGenerationbyCounty!F190-SummerLoadbyCounty!F190</f>
        <v>415.7707214</v>
      </c>
      <c r="G194" s="50">
        <f>SummerGenerationbyCounty!G190-SummerLoadbyCounty!G190</f>
        <v>413.38803570000005</v>
      </c>
      <c r="H194" s="50">
        <f>SummerGenerationbyCounty!H190-SummerLoadbyCounty!H190</f>
        <v>410.923774</v>
      </c>
      <c r="I194" s="125"/>
    </row>
    <row r="195" spans="2:9" ht="12.75">
      <c r="B195" s="125" t="s">
        <v>441</v>
      </c>
      <c r="C195" s="50">
        <f>SummerGenerationbyCounty!C191-SummerLoadbyCounty!C191</f>
        <v>-390.42550589999996</v>
      </c>
      <c r="D195" s="50">
        <f>SummerGenerationbyCounty!D191-SummerLoadbyCounty!D191</f>
        <v>-385.4414277</v>
      </c>
      <c r="E195" s="50">
        <f>SummerGenerationbyCounty!E191-SummerLoadbyCounty!E191</f>
        <v>-388.9396824</v>
      </c>
      <c r="F195" s="50">
        <f>SummerGenerationbyCounty!F191-SummerLoadbyCounty!F191</f>
        <v>-393.3198921</v>
      </c>
      <c r="G195" s="50">
        <f>SummerGenerationbyCounty!G191-SummerLoadbyCounty!G191</f>
        <v>-397.781764</v>
      </c>
      <c r="H195" s="50">
        <f>SummerGenerationbyCounty!H191-SummerLoadbyCounty!H191</f>
        <v>-402.1343263</v>
      </c>
      <c r="I195" s="125"/>
    </row>
    <row r="196" spans="2:9" ht="12.75">
      <c r="B196" s="125" t="s">
        <v>442</v>
      </c>
      <c r="C196" s="50">
        <f>SummerGenerationbyCounty!C192-SummerLoadbyCounty!C192</f>
        <v>609.32167816</v>
      </c>
      <c r="D196" s="50">
        <f>SummerGenerationbyCounty!D192-SummerLoadbyCounty!D192</f>
        <v>609.32692938</v>
      </c>
      <c r="E196" s="50">
        <f>SummerGenerationbyCounty!E192-SummerLoadbyCounty!E192</f>
        <v>609.33224707</v>
      </c>
      <c r="F196" s="50">
        <f>SummerGenerationbyCounty!F192-SummerLoadbyCounty!F192</f>
        <v>609.3375989</v>
      </c>
      <c r="G196" s="50">
        <f>SummerGenerationbyCounty!G192-SummerLoadbyCounty!G192</f>
        <v>609.34298805</v>
      </c>
      <c r="H196" s="50">
        <f>SummerGenerationbyCounty!H192-SummerLoadbyCounty!H192</f>
        <v>609.3484133</v>
      </c>
      <c r="I196" s="125"/>
    </row>
    <row r="197" spans="2:9" ht="12.75">
      <c r="B197" s="125" t="s">
        <v>443</v>
      </c>
      <c r="C197" s="50">
        <f>SummerGenerationbyCounty!C193-SummerLoadbyCounty!C193</f>
        <v>-37.31975859</v>
      </c>
      <c r="D197" s="50">
        <f>SummerGenerationbyCounty!D193-SummerLoadbyCounty!D193</f>
        <v>-38.6068189</v>
      </c>
      <c r="E197" s="50">
        <f>SummerGenerationbyCounty!E193-SummerLoadbyCounty!E193</f>
        <v>-39.91564892</v>
      </c>
      <c r="F197" s="50">
        <f>SummerGenerationbyCounty!F193-SummerLoadbyCounty!F193</f>
        <v>-41.24733715</v>
      </c>
      <c r="G197" s="50">
        <f>SummerGenerationbyCounty!G193-SummerLoadbyCounty!G193</f>
        <v>-42.6030265</v>
      </c>
      <c r="H197" s="50">
        <f>SummerGenerationbyCounty!H193-SummerLoadbyCounty!H193</f>
        <v>-43.98391701</v>
      </c>
      <c r="I197" s="125"/>
    </row>
    <row r="198" spans="2:9" ht="12.75">
      <c r="B198" s="125" t="s">
        <v>444</v>
      </c>
      <c r="C198" s="50">
        <f>SummerGenerationbyCounty!C194-SummerLoadbyCounty!C194</f>
        <v>-1144.683812</v>
      </c>
      <c r="D198" s="50">
        <f>SummerGenerationbyCounty!D194-SummerLoadbyCounty!D194</f>
        <v>-1181.008623</v>
      </c>
      <c r="E198" s="50">
        <f>SummerGenerationbyCounty!E194-SummerLoadbyCounty!E194</f>
        <v>-1231.0216599999999</v>
      </c>
      <c r="F198" s="50">
        <f>SummerGenerationbyCounty!F194-SummerLoadbyCounty!F194</f>
        <v>-1290.907487</v>
      </c>
      <c r="G198" s="50">
        <f>SummerGenerationbyCounty!G194-SummerLoadbyCounty!G194</f>
        <v>-1359.142225</v>
      </c>
      <c r="H198" s="50">
        <f>SummerGenerationbyCounty!H194-SummerLoadbyCounty!H194</f>
        <v>-1437.541923</v>
      </c>
      <c r="I198" s="125"/>
    </row>
    <row r="199" spans="2:9" ht="12.75">
      <c r="B199" s="125" t="s">
        <v>445</v>
      </c>
      <c r="C199" s="50">
        <f>SummerGenerationbyCounty!C195-SummerLoadbyCounty!C195</f>
        <v>-77.07362126</v>
      </c>
      <c r="D199" s="50">
        <f>SummerGenerationbyCounty!D195-SummerLoadbyCounty!D195</f>
        <v>-79.93664018</v>
      </c>
      <c r="E199" s="50">
        <f>SummerGenerationbyCounty!E195-SummerLoadbyCounty!E195</f>
        <v>-84.34178954</v>
      </c>
      <c r="F199" s="50">
        <f>SummerGenerationbyCounty!F195-SummerLoadbyCounty!F195</f>
        <v>-86.75942395</v>
      </c>
      <c r="G199" s="50">
        <f>SummerGenerationbyCounty!G195-SummerLoadbyCounty!G195</f>
        <v>-90.00622720999999</v>
      </c>
      <c r="H199" s="50">
        <f>SummerGenerationbyCounty!H195-SummerLoadbyCounty!H195</f>
        <v>-93.40057368000001</v>
      </c>
      <c r="I199" s="125"/>
    </row>
    <row r="200" spans="2:9" ht="12.75">
      <c r="B200" s="125" t="s">
        <v>446</v>
      </c>
      <c r="C200" s="50">
        <f>SummerGenerationbyCounty!C196-SummerLoadbyCounty!C196</f>
        <v>-65.69823011</v>
      </c>
      <c r="D200" s="50">
        <f>SummerGenerationbyCounty!D196-SummerLoadbyCounty!D196</f>
        <v>-65.61827638</v>
      </c>
      <c r="E200" s="50">
        <f>SummerGenerationbyCounty!E196-SummerLoadbyCounty!E196</f>
        <v>-65.95735133000001</v>
      </c>
      <c r="F200" s="50">
        <f>SummerGenerationbyCounty!F196-SummerLoadbyCounty!F196</f>
        <v>-66.78615833</v>
      </c>
      <c r="G200" s="50">
        <f>SummerGenerationbyCounty!G196-SummerLoadbyCounty!G196</f>
        <v>-67.6274354</v>
      </c>
      <c r="H200" s="50">
        <f>SummerGenerationbyCounty!H196-SummerLoadbyCounty!H196</f>
        <v>-68.42613112000001</v>
      </c>
      <c r="I200" s="125"/>
    </row>
    <row r="201" spans="2:9" ht="12.75">
      <c r="B201" s="125" t="s">
        <v>447</v>
      </c>
      <c r="C201" s="50">
        <f>SummerGenerationbyCounty!C197-SummerLoadbyCounty!C197</f>
        <v>402.7064972</v>
      </c>
      <c r="D201" s="50">
        <f>SummerGenerationbyCounty!D197-SummerLoadbyCounty!D197</f>
        <v>391.78166500000003</v>
      </c>
      <c r="E201" s="50">
        <f>SummerGenerationbyCounty!E197-SummerLoadbyCounty!E197</f>
        <v>381.15700300000003</v>
      </c>
      <c r="F201" s="50">
        <f>SummerGenerationbyCounty!F197-SummerLoadbyCounty!F197</f>
        <v>366.67825189999996</v>
      </c>
      <c r="G201" s="50">
        <f>SummerGenerationbyCounty!G197-SummerLoadbyCounty!G197</f>
        <v>356.1614859</v>
      </c>
      <c r="H201" s="50">
        <f>SummerGenerationbyCounty!H197-SummerLoadbyCounty!H197</f>
        <v>343.6751942</v>
      </c>
      <c r="I201" s="125"/>
    </row>
    <row r="202" spans="2:9" ht="12.75">
      <c r="B202" s="125" t="s">
        <v>448</v>
      </c>
      <c r="C202" s="50">
        <f>SummerGenerationbyCounty!C198-SummerLoadbyCounty!C198</f>
        <v>543.79775955</v>
      </c>
      <c r="D202" s="50">
        <f>SummerGenerationbyCounty!D198-SummerLoadbyCounty!D198</f>
        <v>542.86088206</v>
      </c>
      <c r="E202" s="50">
        <f>SummerGenerationbyCounty!E198-SummerLoadbyCounty!E198</f>
        <v>541.45865162</v>
      </c>
      <c r="F202" s="50">
        <f>SummerGenerationbyCounty!F198-SummerLoadbyCounty!F198</f>
        <v>539.78369699</v>
      </c>
      <c r="G202" s="50">
        <f>SummerGenerationbyCounty!G198-SummerLoadbyCounty!G198</f>
        <v>537.93688097</v>
      </c>
      <c r="H202" s="50">
        <f>SummerGenerationbyCounty!H198-SummerLoadbyCounty!H198</f>
        <v>536.59357458</v>
      </c>
      <c r="I202" s="125"/>
    </row>
    <row r="203" spans="2:9" ht="12.75">
      <c r="B203" s="125" t="s">
        <v>449</v>
      </c>
      <c r="C203" s="50">
        <f>SummerGenerationbyCounty!C199-SummerLoadbyCounty!C199</f>
        <v>-25.562488700000003</v>
      </c>
      <c r="D203" s="50">
        <f>SummerGenerationbyCounty!D199-SummerLoadbyCounty!D199</f>
        <v>-26.36805303</v>
      </c>
      <c r="E203" s="50">
        <f>SummerGenerationbyCounty!E199-SummerLoadbyCounty!E199</f>
        <v>-27.185506720000003</v>
      </c>
      <c r="F203" s="50">
        <f>SummerGenerationbyCounty!F199-SummerLoadbyCounty!F199</f>
        <v>-28.015444220000003</v>
      </c>
      <c r="G203" s="50">
        <f>SummerGenerationbyCounty!G199-SummerLoadbyCounty!G199</f>
        <v>-28.858489730000002</v>
      </c>
      <c r="H203" s="50">
        <f>SummerGenerationbyCounty!H199-SummerLoadbyCounty!H199</f>
        <v>-29.715298660000002</v>
      </c>
      <c r="I203" s="125"/>
    </row>
    <row r="204" spans="2:9" ht="12.75">
      <c r="B204" s="125" t="s">
        <v>450</v>
      </c>
      <c r="C204" s="50">
        <f>SummerGenerationbyCounty!C200-SummerLoadbyCounty!C200</f>
        <v>-27.78600334</v>
      </c>
      <c r="D204" s="50">
        <f>SummerGenerationbyCounty!D200-SummerLoadbyCounty!D200</f>
        <v>-28.59220892</v>
      </c>
      <c r="E204" s="50">
        <f>SummerGenerationbyCounty!E200-SummerLoadbyCounty!E200</f>
        <v>-29.423535230000002</v>
      </c>
      <c r="F204" s="50">
        <f>SummerGenerationbyCounty!F200-SummerLoadbyCounty!F200</f>
        <v>-30.280342110000003</v>
      </c>
      <c r="G204" s="50">
        <f>SummerGenerationbyCounty!G200-SummerLoadbyCounty!G200</f>
        <v>-31.16450095</v>
      </c>
      <c r="H204" s="50">
        <f>SummerGenerationbyCounty!H200-SummerLoadbyCounty!H200</f>
        <v>-32.076579</v>
      </c>
      <c r="I204" s="125"/>
    </row>
    <row r="205" spans="2:8" ht="12.75">
      <c r="B205" s="125"/>
      <c r="C205" s="50"/>
      <c r="D205" s="50"/>
      <c r="E205" s="50"/>
      <c r="F205" s="50"/>
      <c r="G205" s="50"/>
      <c r="H205" s="50"/>
    </row>
    <row r="206" spans="2:8" ht="12.75">
      <c r="B206" s="125"/>
      <c r="C206" s="50"/>
      <c r="D206" s="50"/>
      <c r="E206" s="50"/>
      <c r="F206" s="50"/>
      <c r="G206" s="50"/>
      <c r="H206" s="50"/>
    </row>
    <row r="209" spans="2:3" ht="26.25" customHeight="1">
      <c r="B209" s="221"/>
      <c r="C209" s="221"/>
    </row>
  </sheetData>
  <sheetProtection/>
  <mergeCells count="4">
    <mergeCell ref="B1:H1"/>
    <mergeCell ref="B6:H6"/>
    <mergeCell ref="B209:C209"/>
    <mergeCell ref="C9:H9"/>
  </mergeCells>
  <conditionalFormatting sqref="E11 E7:E8 E207:E65536 E2:E5">
    <cfRule type="cellIs" priority="1" dxfId="0" operator="lessThan" stopIfTrue="1">
      <formula>0</formula>
    </cfRule>
    <cfRule type="cellIs" priority="2" dxfId="3" operator="greaterThan" stopIfTrue="1">
      <formula>0</formula>
    </cfRule>
  </conditionalFormatting>
  <conditionalFormatting sqref="C12:H206">
    <cfRule type="cellIs" priority="3" dxfId="3" operator="greaterThanOrEqual" stopIfTrue="1">
      <formula>0</formula>
    </cfRule>
    <cfRule type="cellIs" priority="4" dxfId="0" operator="lessThan" stopIfTrue="1">
      <formula>0</formula>
    </cfRule>
  </conditionalFormatting>
  <printOptions horizontalCentered="1"/>
  <pageMargins left="0.75" right="0.75" top="1" bottom="1" header="0.5" footer="0.5"/>
  <pageSetup fitToHeight="8" fitToWidth="1"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14">
    <tabColor indexed="46"/>
    <pageSetUpPr fitToPage="1"/>
  </sheetPr>
  <dimension ref="B1:P205"/>
  <sheetViews>
    <sheetView showGridLines="0" zoomScalePageLayoutView="0" workbookViewId="0" topLeftCell="A1">
      <selection activeCell="C178" sqref="C178"/>
    </sheetView>
  </sheetViews>
  <sheetFormatPr defaultColWidth="9.140625" defaultRowHeight="12.75"/>
  <cols>
    <col min="1" max="1" width="1.57421875" style="0" customWidth="1"/>
    <col min="2" max="2" width="16.7109375" style="0" bestFit="1" customWidth="1"/>
    <col min="3" max="8" width="9.57421875" style="0" bestFit="1" customWidth="1"/>
    <col min="10" max="10" width="9.57421875" style="0" bestFit="1" customWidth="1"/>
  </cols>
  <sheetData>
    <row r="1" spans="2:8" ht="30" customHeight="1">
      <c r="B1" s="220" t="s">
        <v>220</v>
      </c>
      <c r="C1" s="220"/>
      <c r="D1" s="220"/>
      <c r="E1" s="220"/>
      <c r="F1" s="220"/>
      <c r="G1" s="220"/>
      <c r="H1" s="220"/>
    </row>
    <row r="3" spans="2:10" ht="61.5" customHeight="1">
      <c r="B3" s="221" t="s">
        <v>192</v>
      </c>
      <c r="C3" s="221"/>
      <c r="D3" s="221"/>
      <c r="E3" s="221"/>
      <c r="F3" s="221"/>
      <c r="G3" s="221"/>
      <c r="H3" s="221"/>
      <c r="J3" s="119"/>
    </row>
    <row r="4" spans="2:8" ht="15.75">
      <c r="B4" s="120"/>
      <c r="C4" s="121"/>
      <c r="D4" s="121"/>
      <c r="E4" s="121"/>
      <c r="F4" s="121"/>
      <c r="G4" s="121"/>
      <c r="H4" s="121"/>
    </row>
    <row r="5" spans="3:8" ht="17.25" customHeight="1">
      <c r="C5" s="222" t="s">
        <v>213</v>
      </c>
      <c r="D5" s="222"/>
      <c r="E5" s="222"/>
      <c r="F5" s="222"/>
      <c r="G5" s="222"/>
      <c r="H5" s="222"/>
    </row>
    <row r="6" spans="2:8" ht="12.75" customHeight="1">
      <c r="B6" s="122" t="s">
        <v>451</v>
      </c>
      <c r="C6" s="173" t="s">
        <v>1041</v>
      </c>
      <c r="D6" s="173" t="s">
        <v>1042</v>
      </c>
      <c r="E6" s="174" t="s">
        <v>1043</v>
      </c>
      <c r="F6" s="174" t="s">
        <v>1044</v>
      </c>
      <c r="G6" s="174" t="s">
        <v>1045</v>
      </c>
      <c r="H6" s="174" t="s">
        <v>1050</v>
      </c>
    </row>
    <row r="7" ht="12.75" customHeight="1">
      <c r="B7" s="122"/>
    </row>
    <row r="8" spans="2:15" ht="12.75" customHeight="1">
      <c r="B8" t="s">
        <v>1051</v>
      </c>
      <c r="C8" s="74">
        <v>147.4284471361717</v>
      </c>
      <c r="D8" s="74">
        <v>146.45877766877803</v>
      </c>
      <c r="E8" s="74">
        <v>148.08308249566076</v>
      </c>
      <c r="F8" s="74">
        <v>149.58963240979898</v>
      </c>
      <c r="G8" s="74">
        <v>149.62962523489304</v>
      </c>
      <c r="H8" s="74">
        <v>149.92651553977066</v>
      </c>
      <c r="J8" s="135"/>
      <c r="K8" s="135"/>
      <c r="L8" s="50"/>
      <c r="M8" s="50"/>
      <c r="N8" s="50"/>
      <c r="O8" s="50"/>
    </row>
    <row r="9" spans="2:15" ht="12.75" customHeight="1">
      <c r="B9" t="s">
        <v>1052</v>
      </c>
      <c r="C9" s="74">
        <v>124.296351686092</v>
      </c>
      <c r="D9" s="74">
        <v>122.50817356255212</v>
      </c>
      <c r="E9" s="74">
        <v>124.38203551445112</v>
      </c>
      <c r="F9" s="74">
        <v>126.49097198565966</v>
      </c>
      <c r="G9" s="74">
        <v>127.43446843609631</v>
      </c>
      <c r="H9" s="74">
        <v>128.5410098020279</v>
      </c>
      <c r="J9" s="135"/>
      <c r="K9" s="135"/>
      <c r="L9" s="50"/>
      <c r="M9" s="50"/>
      <c r="N9" s="50"/>
      <c r="O9" s="50"/>
    </row>
    <row r="10" spans="2:15" ht="12.75" customHeight="1">
      <c r="B10" t="s">
        <v>1053</v>
      </c>
      <c r="C10" s="74">
        <v>206.7775970231396</v>
      </c>
      <c r="D10" s="74">
        <v>204.85162642855866</v>
      </c>
      <c r="E10" s="74">
        <v>206.66115533086077</v>
      </c>
      <c r="F10" s="74">
        <v>208.58855115216653</v>
      </c>
      <c r="G10" s="74">
        <v>208.80073805693237</v>
      </c>
      <c r="H10" s="74">
        <v>209.15979324676485</v>
      </c>
      <c r="J10" s="135"/>
      <c r="K10" s="135"/>
      <c r="L10" s="50"/>
      <c r="M10" s="50"/>
      <c r="N10" s="50"/>
      <c r="O10" s="50"/>
    </row>
    <row r="11" spans="2:15" ht="12.75" customHeight="1">
      <c r="B11" t="s">
        <v>1054</v>
      </c>
      <c r="C11" s="74">
        <v>33.54955603792738</v>
      </c>
      <c r="D11" s="74">
        <v>34.31401889840799</v>
      </c>
      <c r="E11" s="74">
        <v>35.85639558216745</v>
      </c>
      <c r="F11" s="74">
        <v>37.25254965621566</v>
      </c>
      <c r="G11" s="74">
        <v>38.49437598203205</v>
      </c>
      <c r="H11" s="74">
        <v>39.68648027094746</v>
      </c>
      <c r="J11" s="135"/>
      <c r="K11" s="135"/>
      <c r="L11" s="50"/>
      <c r="M11" s="50"/>
      <c r="N11" s="50"/>
      <c r="O11" s="50"/>
    </row>
    <row r="12" spans="2:15" ht="12.75" customHeight="1">
      <c r="B12" t="s">
        <v>1055</v>
      </c>
      <c r="C12" s="74">
        <v>19.868202896663487</v>
      </c>
      <c r="D12" s="74">
        <v>20.329452206458672</v>
      </c>
      <c r="E12" s="74">
        <v>21.03082587675537</v>
      </c>
      <c r="F12" s="74">
        <v>21.813141875454384</v>
      </c>
      <c r="G12" s="74">
        <v>22.337097822583004</v>
      </c>
      <c r="H12" s="74">
        <v>22.88247640003646</v>
      </c>
      <c r="J12" s="135"/>
      <c r="K12" s="135"/>
      <c r="L12" s="50"/>
      <c r="M12" s="50"/>
      <c r="N12" s="50"/>
      <c r="O12" s="50"/>
    </row>
    <row r="13" spans="2:15" ht="12.75">
      <c r="B13" t="s">
        <v>1056</v>
      </c>
      <c r="C13" s="74">
        <v>55.56307678536867</v>
      </c>
      <c r="D13" s="74">
        <v>57.45676963188172</v>
      </c>
      <c r="E13" s="74">
        <v>59.79751537584561</v>
      </c>
      <c r="F13" s="74">
        <v>61.966319814732586</v>
      </c>
      <c r="G13" s="74">
        <v>63.95579262965092</v>
      </c>
      <c r="H13" s="74">
        <v>65.94397979142832</v>
      </c>
      <c r="J13" s="135"/>
      <c r="K13" s="135"/>
      <c r="L13" s="50"/>
      <c r="M13" s="50"/>
      <c r="N13" s="50"/>
      <c r="O13" s="50"/>
    </row>
    <row r="14" spans="2:15" ht="12.75">
      <c r="B14" t="s">
        <v>1057</v>
      </c>
      <c r="C14" s="74">
        <v>73.61311574900827</v>
      </c>
      <c r="D14" s="74">
        <v>75.02706578789454</v>
      </c>
      <c r="E14" s="74">
        <v>76.96245372526326</v>
      </c>
      <c r="F14" s="74">
        <v>78.61061682321466</v>
      </c>
      <c r="G14" s="74">
        <v>79.9755128130305</v>
      </c>
      <c r="H14" s="74">
        <v>81.2851604110168</v>
      </c>
      <c r="J14" s="135"/>
      <c r="K14" s="135"/>
      <c r="L14" s="50"/>
      <c r="M14" s="50"/>
      <c r="N14" s="50"/>
      <c r="O14" s="50"/>
    </row>
    <row r="15" spans="2:15" ht="12.75">
      <c r="B15" t="s">
        <v>1058</v>
      </c>
      <c r="C15" s="74">
        <v>54.79774476469417</v>
      </c>
      <c r="D15" s="74">
        <v>56.816903272918914</v>
      </c>
      <c r="E15" s="74">
        <v>59.20967107884741</v>
      </c>
      <c r="F15" s="74">
        <v>61.35972356039664</v>
      </c>
      <c r="G15" s="74">
        <v>63.256003059822206</v>
      </c>
      <c r="H15" s="74">
        <v>65.07102588009307</v>
      </c>
      <c r="J15" s="135"/>
      <c r="K15" s="135"/>
      <c r="L15" s="50"/>
      <c r="M15" s="50"/>
      <c r="N15" s="50"/>
      <c r="O15" s="50"/>
    </row>
    <row r="16" spans="2:15" ht="12.75">
      <c r="B16" t="s">
        <v>1059</v>
      </c>
      <c r="C16" s="74">
        <v>159.61370162459843</v>
      </c>
      <c r="D16" s="74">
        <v>169.33613350922673</v>
      </c>
      <c r="E16" s="74">
        <v>173.50023666472086</v>
      </c>
      <c r="F16" s="74">
        <v>190.29723219468792</v>
      </c>
      <c r="G16" s="74">
        <v>200.16407046682733</v>
      </c>
      <c r="H16" s="74">
        <v>210.58510307269844</v>
      </c>
      <c r="J16" s="135"/>
      <c r="K16" s="135"/>
      <c r="L16" s="50"/>
      <c r="M16" s="50"/>
      <c r="N16" s="50"/>
      <c r="O16" s="50"/>
    </row>
    <row r="17" spans="2:15" ht="12.75">
      <c r="B17" t="s">
        <v>1060</v>
      </c>
      <c r="C17" s="74">
        <v>4.064122047976591</v>
      </c>
      <c r="D17" s="74">
        <v>4.14139607657303</v>
      </c>
      <c r="E17" s="74">
        <v>4.311723225571689</v>
      </c>
      <c r="F17" s="74">
        <v>4.504642842004414</v>
      </c>
      <c r="G17" s="74">
        <v>4.564258447383041</v>
      </c>
      <c r="H17" s="74">
        <v>4.689912052612814</v>
      </c>
      <c r="J17" s="135"/>
      <c r="K17" s="135"/>
      <c r="L17" s="50"/>
      <c r="M17" s="50"/>
      <c r="N17" s="50"/>
      <c r="O17" s="50"/>
    </row>
    <row r="18" spans="2:15" ht="12.75">
      <c r="B18" t="s">
        <v>1061</v>
      </c>
      <c r="C18" s="74">
        <v>35.284347305608115</v>
      </c>
      <c r="D18" s="74">
        <v>39.51947727990322</v>
      </c>
      <c r="E18" s="74">
        <v>40.5532459928779</v>
      </c>
      <c r="F18" s="74">
        <v>41.43758034524967</v>
      </c>
      <c r="G18" s="74">
        <v>42.17329659303286</v>
      </c>
      <c r="H18" s="74">
        <v>42.88188952691666</v>
      </c>
      <c r="J18" s="135"/>
      <c r="K18" s="135"/>
      <c r="L18" s="50"/>
      <c r="M18" s="50"/>
      <c r="N18" s="50"/>
      <c r="O18" s="50"/>
    </row>
    <row r="19" spans="2:15" ht="12.75">
      <c r="B19" t="s">
        <v>1062</v>
      </c>
      <c r="C19" s="74">
        <v>626.5896436328437</v>
      </c>
      <c r="D19" s="74">
        <v>636.7582380669057</v>
      </c>
      <c r="E19" s="74">
        <v>653.3082614134955</v>
      </c>
      <c r="F19" s="74">
        <v>668.3814629669608</v>
      </c>
      <c r="G19" s="74">
        <v>681.9764998137714</v>
      </c>
      <c r="H19" s="74">
        <v>699.2829406588809</v>
      </c>
      <c r="J19" s="135"/>
      <c r="K19" s="135"/>
      <c r="L19" s="50"/>
      <c r="M19" s="50"/>
      <c r="N19" s="50"/>
      <c r="O19" s="50"/>
    </row>
    <row r="20" spans="2:15" ht="12.75">
      <c r="B20" t="s">
        <v>1063</v>
      </c>
      <c r="C20" s="74">
        <v>2572.3610954516703</v>
      </c>
      <c r="D20" s="74">
        <v>2690.5914137093114</v>
      </c>
      <c r="E20" s="74">
        <v>2842.9730468350126</v>
      </c>
      <c r="F20" s="74">
        <v>3038.1325194848177</v>
      </c>
      <c r="G20" s="74">
        <v>3189.89485422109</v>
      </c>
      <c r="H20" s="74">
        <v>3343.799010179921</v>
      </c>
      <c r="J20" s="135"/>
      <c r="K20" s="135"/>
      <c r="L20" s="50"/>
      <c r="M20" s="50"/>
      <c r="N20" s="50"/>
      <c r="O20" s="50"/>
    </row>
    <row r="21" spans="2:15" ht="12.75">
      <c r="B21" t="s">
        <v>1064</v>
      </c>
      <c r="C21" s="74">
        <v>30.76753196833475</v>
      </c>
      <c r="D21" s="74">
        <v>31.707560749637814</v>
      </c>
      <c r="E21" s="74">
        <v>33.02223986418321</v>
      </c>
      <c r="F21" s="74">
        <v>34.24225844213531</v>
      </c>
      <c r="G21" s="74">
        <v>35.36239795182872</v>
      </c>
      <c r="H21" s="74">
        <v>36.480358592530365</v>
      </c>
      <c r="J21" s="135"/>
      <c r="K21" s="135"/>
      <c r="L21" s="50"/>
      <c r="M21" s="50"/>
      <c r="N21" s="50"/>
      <c r="O21" s="50"/>
    </row>
    <row r="22" spans="2:15" ht="12.75">
      <c r="B22" t="s">
        <v>1065</v>
      </c>
      <c r="C22" s="74">
        <v>1.5978975958970796</v>
      </c>
      <c r="D22" s="74">
        <v>1.6134466182811935</v>
      </c>
      <c r="E22" s="74">
        <v>1.640753258701762</v>
      </c>
      <c r="F22" s="74">
        <v>1.6501307185669007</v>
      </c>
      <c r="G22" s="74">
        <v>1.6535457456497251</v>
      </c>
      <c r="H22" s="74">
        <v>1.6563436796269264</v>
      </c>
      <c r="J22" s="135"/>
      <c r="K22" s="135"/>
      <c r="L22" s="50"/>
      <c r="M22" s="50"/>
      <c r="N22" s="50"/>
      <c r="O22" s="50"/>
    </row>
    <row r="23" spans="2:15" ht="12.75">
      <c r="B23" t="s">
        <v>1066</v>
      </c>
      <c r="C23" s="74">
        <v>37.23906344875613</v>
      </c>
      <c r="D23" s="74">
        <v>38.168266512614736</v>
      </c>
      <c r="E23" s="74">
        <v>39.32440626159539</v>
      </c>
      <c r="F23" s="74">
        <v>40.51494122436212</v>
      </c>
      <c r="G23" s="74">
        <v>41.382462680033115</v>
      </c>
      <c r="H23" s="74">
        <v>42.26110191444926</v>
      </c>
      <c r="J23" s="135"/>
      <c r="K23" s="135"/>
      <c r="L23" s="50"/>
      <c r="M23" s="50"/>
      <c r="N23" s="50"/>
      <c r="O23" s="50"/>
    </row>
    <row r="24" spans="2:15" ht="12.75">
      <c r="B24" t="s">
        <v>1067</v>
      </c>
      <c r="C24" s="74">
        <v>1820.2590857773878</v>
      </c>
      <c r="D24" s="74">
        <v>1826.6216978676016</v>
      </c>
      <c r="E24" s="74">
        <v>1843.6924358246795</v>
      </c>
      <c r="F24" s="74">
        <v>1852.5530930777672</v>
      </c>
      <c r="G24" s="74">
        <v>1854.19830296075</v>
      </c>
      <c r="H24" s="74">
        <v>1853.8942216775208</v>
      </c>
      <c r="J24" s="135"/>
      <c r="K24" s="135"/>
      <c r="L24" s="50"/>
      <c r="M24" s="50"/>
      <c r="N24" s="50"/>
      <c r="O24" s="50"/>
    </row>
    <row r="25" spans="2:15" ht="12.75">
      <c r="B25" t="s">
        <v>1068</v>
      </c>
      <c r="C25" s="74">
        <v>305.05358159799863</v>
      </c>
      <c r="D25" s="74">
        <v>310.14058938782136</v>
      </c>
      <c r="E25" s="74">
        <v>316.7404841853198</v>
      </c>
      <c r="F25" s="74">
        <v>321.9617797647587</v>
      </c>
      <c r="G25" s="74">
        <v>322.40701350636846</v>
      </c>
      <c r="H25" s="74">
        <v>326.1606336955958</v>
      </c>
      <c r="J25" s="135"/>
      <c r="K25" s="135"/>
      <c r="L25" s="50"/>
      <c r="M25" s="50"/>
      <c r="N25" s="50"/>
      <c r="O25" s="50"/>
    </row>
    <row r="26" spans="2:15" ht="12.75">
      <c r="B26" t="s">
        <v>1069</v>
      </c>
      <c r="C26" s="74">
        <v>15.161293253743972</v>
      </c>
      <c r="D26" s="74">
        <v>15.266549542693882</v>
      </c>
      <c r="E26" s="74">
        <v>15.473448310783489</v>
      </c>
      <c r="F26" s="74">
        <v>15.616923605147413</v>
      </c>
      <c r="G26" s="74">
        <v>15.700367479099844</v>
      </c>
      <c r="H26" s="74">
        <v>15.769747175909174</v>
      </c>
      <c r="J26" s="135"/>
      <c r="K26" s="135"/>
      <c r="L26" s="50"/>
      <c r="M26" s="50"/>
      <c r="N26" s="50"/>
      <c r="O26" s="50"/>
    </row>
    <row r="27" spans="2:15" ht="12.75">
      <c r="B27" t="s">
        <v>1070</v>
      </c>
      <c r="C27" s="74">
        <v>13.313296595074457</v>
      </c>
      <c r="D27" s="74">
        <v>14.845469042259277</v>
      </c>
      <c r="E27" s="74">
        <v>15.088452109598789</v>
      </c>
      <c r="F27" s="74">
        <v>15.266590598635808</v>
      </c>
      <c r="G27" s="74">
        <v>15.381642766356402</v>
      </c>
      <c r="H27" s="74">
        <v>15.478971565832973</v>
      </c>
      <c r="J27" s="135"/>
      <c r="K27" s="135"/>
      <c r="L27" s="50"/>
      <c r="M27" s="50"/>
      <c r="N27" s="50"/>
      <c r="O27" s="50"/>
    </row>
    <row r="28" spans="2:15" ht="12.75">
      <c r="B28" t="s">
        <v>1071</v>
      </c>
      <c r="C28" s="74">
        <v>76.49372645523424</v>
      </c>
      <c r="D28" s="74">
        <v>77.05623472190797</v>
      </c>
      <c r="E28" s="74">
        <v>76.25486896391419</v>
      </c>
      <c r="F28" s="74">
        <v>77.98689526152369</v>
      </c>
      <c r="G28" s="74">
        <v>78.89302010459693</v>
      </c>
      <c r="H28" s="74">
        <v>79.84246389096333</v>
      </c>
      <c r="J28" s="135"/>
      <c r="K28" s="135"/>
      <c r="L28" s="50"/>
      <c r="M28" s="50"/>
      <c r="N28" s="50"/>
      <c r="O28" s="50"/>
    </row>
    <row r="29" spans="2:15" ht="12.75">
      <c r="B29" t="s">
        <v>1072</v>
      </c>
      <c r="C29" s="74">
        <v>22.61246095387012</v>
      </c>
      <c r="D29" s="74">
        <v>23.161005575883763</v>
      </c>
      <c r="E29" s="74">
        <v>24.32219144671028</v>
      </c>
      <c r="F29" s="74">
        <v>25.21538352627736</v>
      </c>
      <c r="G29" s="74">
        <v>25.78310976186928</v>
      </c>
      <c r="H29" s="74">
        <v>26.32163933250339</v>
      </c>
      <c r="J29" s="135"/>
      <c r="K29" s="135"/>
      <c r="L29" s="50"/>
      <c r="M29" s="50"/>
      <c r="N29" s="50"/>
      <c r="O29" s="50"/>
    </row>
    <row r="30" spans="2:15" ht="12.75">
      <c r="B30" t="s">
        <v>1073</v>
      </c>
      <c r="C30" s="74">
        <v>129.51683521324995</v>
      </c>
      <c r="D30" s="74">
        <v>135.3441337780771</v>
      </c>
      <c r="E30" s="74">
        <v>142.58924263844995</v>
      </c>
      <c r="F30" s="74">
        <v>149.57474774477194</v>
      </c>
      <c r="G30" s="74">
        <v>156.26916438077225</v>
      </c>
      <c r="H30" s="74">
        <v>163.09630559312936</v>
      </c>
      <c r="J30" s="135"/>
      <c r="K30" s="135"/>
      <c r="L30" s="50"/>
      <c r="M30" s="50"/>
      <c r="N30" s="50"/>
      <c r="O30" s="50"/>
    </row>
    <row r="31" spans="2:15" ht="12.75">
      <c r="B31" t="s">
        <v>1074</v>
      </c>
      <c r="C31" s="74">
        <v>91.56982352631678</v>
      </c>
      <c r="D31" s="74">
        <v>96.23390375279327</v>
      </c>
      <c r="E31" s="74">
        <v>103.1642310479117</v>
      </c>
      <c r="F31" s="74">
        <v>108.01199681955885</v>
      </c>
      <c r="G31" s="74">
        <v>112.4328142896968</v>
      </c>
      <c r="H31" s="74">
        <v>117.07968022076767</v>
      </c>
      <c r="J31" s="135"/>
      <c r="K31" s="135"/>
      <c r="L31" s="50"/>
      <c r="M31" s="50"/>
      <c r="N31" s="50"/>
      <c r="O31" s="50"/>
    </row>
    <row r="32" spans="2:15" ht="12.75">
      <c r="B32" t="s">
        <v>1075</v>
      </c>
      <c r="C32" s="74">
        <v>172.56048505769573</v>
      </c>
      <c r="D32" s="74">
        <v>176.74926618706044</v>
      </c>
      <c r="E32" s="74">
        <v>182.81597933864572</v>
      </c>
      <c r="F32" s="74">
        <v>187.07664634893425</v>
      </c>
      <c r="G32" s="74">
        <v>190.25009894779677</v>
      </c>
      <c r="H32" s="74">
        <v>193.15341239119778</v>
      </c>
      <c r="J32" s="135"/>
      <c r="K32" s="135"/>
      <c r="L32" s="50"/>
      <c r="M32" s="50"/>
      <c r="N32" s="50"/>
      <c r="O32" s="50"/>
    </row>
    <row r="33" spans="2:15" ht="12.75">
      <c r="B33" t="s">
        <v>1076</v>
      </c>
      <c r="C33" s="74">
        <v>30.927890831853556</v>
      </c>
      <c r="D33" s="74">
        <v>31.382966075060335</v>
      </c>
      <c r="E33" s="74">
        <v>31.985432394423043</v>
      </c>
      <c r="F33" s="74">
        <v>32.42747555672195</v>
      </c>
      <c r="G33" s="74">
        <v>32.742226495302894</v>
      </c>
      <c r="H33" s="74">
        <v>33.04437732574193</v>
      </c>
      <c r="J33" s="135"/>
      <c r="K33" s="135"/>
      <c r="L33" s="50"/>
      <c r="M33" s="50"/>
      <c r="N33" s="50"/>
      <c r="O33" s="50"/>
    </row>
    <row r="34" spans="2:15" ht="12.75">
      <c r="B34" t="s">
        <v>1077</v>
      </c>
      <c r="C34" s="74">
        <v>441.57322799336947</v>
      </c>
      <c r="D34" s="74">
        <v>454.60199550283414</v>
      </c>
      <c r="E34" s="74">
        <v>472.83285363478933</v>
      </c>
      <c r="F34" s="74">
        <v>489.25405084640386</v>
      </c>
      <c r="G34" s="74">
        <v>503.1742446373637</v>
      </c>
      <c r="H34" s="74">
        <v>520.1685365021514</v>
      </c>
      <c r="J34" s="135"/>
      <c r="K34" s="135"/>
      <c r="L34" s="50"/>
      <c r="M34" s="50"/>
      <c r="N34" s="50"/>
      <c r="O34" s="50"/>
    </row>
    <row r="35" spans="2:15" ht="12.75">
      <c r="B35" t="s">
        <v>1078</v>
      </c>
      <c r="C35" s="74">
        <v>434.47152720372833</v>
      </c>
      <c r="D35" s="74">
        <v>436.16513397123833</v>
      </c>
      <c r="E35" s="74">
        <v>440.3905805998306</v>
      </c>
      <c r="F35" s="74">
        <v>442.6460570227302</v>
      </c>
      <c r="G35" s="74">
        <v>443.2006939737115</v>
      </c>
      <c r="H35" s="74">
        <v>443.29827878799233</v>
      </c>
      <c r="J35" s="135"/>
      <c r="K35" s="135"/>
      <c r="L35" s="50"/>
      <c r="M35" s="50"/>
      <c r="N35" s="50"/>
      <c r="O35" s="50"/>
    </row>
    <row r="36" spans="2:15" ht="12.75">
      <c r="B36" t="s">
        <v>1079</v>
      </c>
      <c r="C36" s="74">
        <v>55.5494822027358</v>
      </c>
      <c r="D36" s="74">
        <v>56.03708685967622</v>
      </c>
      <c r="E36" s="74">
        <v>56.90413577003158</v>
      </c>
      <c r="F36" s="74">
        <v>57.609069254841216</v>
      </c>
      <c r="G36" s="74">
        <v>57.969848829517915</v>
      </c>
      <c r="H36" s="74">
        <v>58.38734240240583</v>
      </c>
      <c r="J36" s="135"/>
      <c r="K36" s="135"/>
      <c r="L36" s="50"/>
      <c r="M36" s="50"/>
      <c r="N36" s="50"/>
      <c r="O36" s="50"/>
    </row>
    <row r="37" spans="2:15" ht="12.75">
      <c r="B37" t="s">
        <v>1080</v>
      </c>
      <c r="C37" s="74">
        <v>8.989132805545546</v>
      </c>
      <c r="D37" s="74">
        <v>9.035686485804707</v>
      </c>
      <c r="E37" s="74">
        <v>9.130773745436185</v>
      </c>
      <c r="F37" s="74">
        <v>9.20366362730471</v>
      </c>
      <c r="G37" s="74">
        <v>9.21447412118383</v>
      </c>
      <c r="H37" s="74">
        <v>9.216255986105718</v>
      </c>
      <c r="J37" s="135"/>
      <c r="K37" s="135"/>
      <c r="L37" s="50"/>
      <c r="M37" s="50"/>
      <c r="N37" s="50"/>
      <c r="O37" s="50"/>
    </row>
    <row r="38" spans="2:15" ht="12.75">
      <c r="B38" t="s">
        <v>1081</v>
      </c>
      <c r="C38" s="74">
        <v>19.386811299825975</v>
      </c>
      <c r="D38" s="74">
        <v>19.858121355488656</v>
      </c>
      <c r="E38" s="74">
        <v>20.591558528525958</v>
      </c>
      <c r="F38" s="74">
        <v>21.336651424165076</v>
      </c>
      <c r="G38" s="74">
        <v>21.89142934822122</v>
      </c>
      <c r="H38" s="74">
        <v>22.40047288495295</v>
      </c>
      <c r="J38" s="135"/>
      <c r="K38" s="135"/>
      <c r="L38" s="50"/>
      <c r="M38" s="50"/>
      <c r="N38" s="50"/>
      <c r="O38" s="50"/>
    </row>
    <row r="39" spans="2:15" ht="12.75">
      <c r="B39" t="s">
        <v>1082</v>
      </c>
      <c r="C39" s="74">
        <v>13.997881535241978</v>
      </c>
      <c r="D39" s="74">
        <v>14.108308186152287</v>
      </c>
      <c r="E39" s="74">
        <v>14.294147746373508</v>
      </c>
      <c r="F39" s="74">
        <v>14.41560447842828</v>
      </c>
      <c r="G39" s="74">
        <v>14.484028094008075</v>
      </c>
      <c r="H39" s="74">
        <v>14.520242763058926</v>
      </c>
      <c r="J39" s="135"/>
      <c r="K39" s="135"/>
      <c r="L39" s="50"/>
      <c r="M39" s="50"/>
      <c r="N39" s="50"/>
      <c r="O39" s="50"/>
    </row>
    <row r="40" spans="2:15" ht="12.75">
      <c r="B40" t="s">
        <v>1083</v>
      </c>
      <c r="C40" s="74">
        <v>23.379277306226662</v>
      </c>
      <c r="D40" s="74">
        <v>23.51976381306892</v>
      </c>
      <c r="E40" s="74">
        <v>23.79231928304312</v>
      </c>
      <c r="F40" s="74">
        <v>23.942058564101615</v>
      </c>
      <c r="G40" s="74">
        <v>24.014514936416273</v>
      </c>
      <c r="H40" s="74">
        <v>24.06423885837129</v>
      </c>
      <c r="J40" s="135"/>
      <c r="K40" s="135"/>
      <c r="L40" s="50"/>
      <c r="M40" s="50"/>
      <c r="N40" s="50"/>
      <c r="O40" s="50"/>
    </row>
    <row r="41" spans="2:15" ht="12.75">
      <c r="B41" t="s">
        <v>1084</v>
      </c>
      <c r="C41" s="74">
        <v>1327.1117478149954</v>
      </c>
      <c r="D41" s="74">
        <v>1347.7098939913137</v>
      </c>
      <c r="E41" s="74">
        <v>1416.7823158386711</v>
      </c>
      <c r="F41" s="74">
        <v>1458.4661625716558</v>
      </c>
      <c r="G41" s="74">
        <v>1495.7457820521581</v>
      </c>
      <c r="H41" s="74">
        <v>1548.031970198291</v>
      </c>
      <c r="J41" s="135"/>
      <c r="K41" s="135"/>
      <c r="L41" s="50"/>
      <c r="M41" s="50"/>
      <c r="N41" s="50"/>
      <c r="O41" s="50"/>
    </row>
    <row r="42" spans="2:15" ht="12.75">
      <c r="B42" t="s">
        <v>1085</v>
      </c>
      <c r="C42" s="74">
        <v>55.08157262037243</v>
      </c>
      <c r="D42" s="74">
        <v>56.268314460317484</v>
      </c>
      <c r="E42" s="74">
        <v>57.85825269856805</v>
      </c>
      <c r="F42" s="74">
        <v>59.25224899932057</v>
      </c>
      <c r="G42" s="74">
        <v>60.44148305019092</v>
      </c>
      <c r="H42" s="74">
        <v>61.60228035813637</v>
      </c>
      <c r="J42" s="135"/>
      <c r="K42" s="135"/>
      <c r="L42" s="50"/>
      <c r="M42" s="50"/>
      <c r="N42" s="50"/>
      <c r="O42" s="50"/>
    </row>
    <row r="43" spans="2:15" ht="12.75">
      <c r="B43" t="s">
        <v>1086</v>
      </c>
      <c r="C43" s="74">
        <v>324.1121130813499</v>
      </c>
      <c r="D43" s="74">
        <v>335.6149481542666</v>
      </c>
      <c r="E43" s="74">
        <v>355.35423750943613</v>
      </c>
      <c r="F43" s="74">
        <v>369.2908328949371</v>
      </c>
      <c r="G43" s="74">
        <v>382.35393727896246</v>
      </c>
      <c r="H43" s="74">
        <v>395.6212120005125</v>
      </c>
      <c r="J43" s="135"/>
      <c r="K43" s="135"/>
      <c r="L43" s="50"/>
      <c r="M43" s="50"/>
      <c r="N43" s="50"/>
      <c r="O43" s="50"/>
    </row>
    <row r="44" spans="2:15" ht="12.75">
      <c r="B44" t="s">
        <v>1087</v>
      </c>
      <c r="C44" s="74">
        <v>33.475158434362164</v>
      </c>
      <c r="D44" s="74">
        <v>34.743134887387065</v>
      </c>
      <c r="E44" s="74">
        <v>35.451700686458956</v>
      </c>
      <c r="F44" s="74">
        <v>37.13355940724827</v>
      </c>
      <c r="G44" s="74">
        <v>38.22558533997943</v>
      </c>
      <c r="H44" s="74">
        <v>39.351494296261464</v>
      </c>
      <c r="J44" s="135"/>
      <c r="K44" s="135"/>
      <c r="L44" s="50"/>
      <c r="M44" s="50"/>
      <c r="N44" s="50"/>
      <c r="O44" s="50"/>
    </row>
    <row r="45" spans="2:15" ht="12.75">
      <c r="B45" t="s">
        <v>1088</v>
      </c>
      <c r="C45" s="74">
        <v>6.886264524525928</v>
      </c>
      <c r="D45" s="74">
        <v>6.911118699000526</v>
      </c>
      <c r="E45" s="74">
        <v>6.97673050852641</v>
      </c>
      <c r="F45" s="74">
        <v>7.008727106929728</v>
      </c>
      <c r="G45" s="74">
        <v>7.014172864674853</v>
      </c>
      <c r="H45" s="74">
        <v>7.0089824387903645</v>
      </c>
      <c r="J45" s="135"/>
      <c r="K45" s="135"/>
      <c r="L45" s="50"/>
      <c r="M45" s="50"/>
      <c r="N45" s="50"/>
      <c r="O45" s="50"/>
    </row>
    <row r="46" spans="2:15" ht="12.75">
      <c r="B46" t="s">
        <v>1089</v>
      </c>
      <c r="C46" s="74">
        <v>98.00449299049221</v>
      </c>
      <c r="D46" s="74">
        <v>101.2262893854903</v>
      </c>
      <c r="E46" s="74">
        <v>105.18496915449295</v>
      </c>
      <c r="F46" s="74">
        <v>109.66893907469887</v>
      </c>
      <c r="G46" s="74">
        <v>112.608122860745</v>
      </c>
      <c r="H46" s="74">
        <v>115.60778096368665</v>
      </c>
      <c r="J46" s="135"/>
      <c r="K46" s="135"/>
      <c r="L46" s="50"/>
      <c r="M46" s="50"/>
      <c r="N46" s="50"/>
      <c r="O46" s="50"/>
    </row>
    <row r="47" spans="2:15" ht="12.75">
      <c r="B47" t="s">
        <v>1090</v>
      </c>
      <c r="C47" s="74">
        <v>95.85776523826024</v>
      </c>
      <c r="D47" s="74">
        <v>94.18174682847544</v>
      </c>
      <c r="E47" s="74">
        <v>97.65570271337506</v>
      </c>
      <c r="F47" s="74">
        <v>110.56528895590752</v>
      </c>
      <c r="G47" s="74">
        <v>113.58660557269602</v>
      </c>
      <c r="H47" s="74">
        <v>116.727362533983</v>
      </c>
      <c r="J47" s="135"/>
      <c r="K47" s="135"/>
      <c r="L47" s="50"/>
      <c r="M47" s="50"/>
      <c r="N47" s="50"/>
      <c r="O47" s="50"/>
    </row>
    <row r="48" spans="2:15" ht="12.75">
      <c r="B48" t="s">
        <v>1091</v>
      </c>
      <c r="C48" s="74">
        <v>2.93201801206768</v>
      </c>
      <c r="D48" s="74">
        <v>2.9610073855887915</v>
      </c>
      <c r="E48" s="74">
        <v>3.0033738316550975</v>
      </c>
      <c r="F48" s="74">
        <v>3.0430043669254827</v>
      </c>
      <c r="G48" s="74">
        <v>3.055792451615789</v>
      </c>
      <c r="H48" s="74">
        <v>3.0658817507052056</v>
      </c>
      <c r="J48" s="135"/>
      <c r="K48" s="135"/>
      <c r="L48" s="50"/>
      <c r="M48" s="50"/>
      <c r="N48" s="50"/>
      <c r="O48" s="50"/>
    </row>
    <row r="49" spans="2:15" ht="12.75">
      <c r="B49" t="s">
        <v>1092</v>
      </c>
      <c r="C49" s="74">
        <v>59.698178777345646</v>
      </c>
      <c r="D49" s="74">
        <v>59.56731033873437</v>
      </c>
      <c r="E49" s="74">
        <v>60.20977558294725</v>
      </c>
      <c r="F49" s="74">
        <v>60.814940114276304</v>
      </c>
      <c r="G49" s="74">
        <v>60.98594905244779</v>
      </c>
      <c r="H49" s="74">
        <v>61.15545059804206</v>
      </c>
      <c r="J49" s="135"/>
      <c r="K49" s="135"/>
      <c r="L49" s="50"/>
      <c r="M49" s="50"/>
      <c r="N49" s="50"/>
      <c r="O49" s="50"/>
    </row>
    <row r="50" spans="2:15" ht="12.75">
      <c r="B50" t="s">
        <v>1093</v>
      </c>
      <c r="C50" s="74">
        <v>30.625585924139223</v>
      </c>
      <c r="D50" s="74">
        <v>31.11467682926269</v>
      </c>
      <c r="E50" s="74">
        <v>31.800082152148455</v>
      </c>
      <c r="F50" s="74">
        <v>32.17428423227326</v>
      </c>
      <c r="G50" s="74">
        <v>32.49122891557998</v>
      </c>
      <c r="H50" s="74">
        <v>32.778586819394015</v>
      </c>
      <c r="J50" s="135"/>
      <c r="K50" s="135"/>
      <c r="L50" s="50"/>
      <c r="M50" s="50"/>
      <c r="N50" s="50"/>
      <c r="O50" s="50"/>
    </row>
    <row r="51" spans="2:15" ht="12.75">
      <c r="B51" t="s">
        <v>1094</v>
      </c>
      <c r="C51" s="74">
        <v>1.5995432646751353</v>
      </c>
      <c r="D51" s="74">
        <v>1.6389673537504281</v>
      </c>
      <c r="E51" s="74">
        <v>1.6779325927114581</v>
      </c>
      <c r="F51" s="74">
        <v>1.7278962678790204</v>
      </c>
      <c r="G51" s="74">
        <v>1.7440367599043904</v>
      </c>
      <c r="H51" s="74">
        <v>1.7589941694805307</v>
      </c>
      <c r="J51" s="135"/>
      <c r="K51" s="135"/>
      <c r="L51" s="50"/>
      <c r="M51" s="50"/>
      <c r="N51" s="50"/>
      <c r="O51" s="50"/>
    </row>
    <row r="52" spans="2:15" ht="12.75">
      <c r="B52" t="s">
        <v>1095</v>
      </c>
      <c r="C52" s="74">
        <v>7.399142891708048</v>
      </c>
      <c r="D52" s="74">
        <v>8.801998675226242</v>
      </c>
      <c r="E52" s="74">
        <v>8.961713033333227</v>
      </c>
      <c r="F52" s="74">
        <v>9.133823612940521</v>
      </c>
      <c r="G52" s="74">
        <v>9.226510454034626</v>
      </c>
      <c r="H52" s="74">
        <v>9.323731852987033</v>
      </c>
      <c r="J52" s="135"/>
      <c r="K52" s="135"/>
      <c r="L52" s="50"/>
      <c r="M52" s="50"/>
      <c r="N52" s="50"/>
      <c r="O52" s="50"/>
    </row>
    <row r="53" spans="2:15" ht="12.75">
      <c r="B53" t="s">
        <v>1096</v>
      </c>
      <c r="C53" s="74">
        <v>4808.881809578183</v>
      </c>
      <c r="D53" s="74">
        <v>4916.515001217225</v>
      </c>
      <c r="E53" s="74">
        <v>5053.360174905966</v>
      </c>
      <c r="F53" s="74">
        <v>5166.640395407532</v>
      </c>
      <c r="G53" s="74">
        <v>5238.1292510759295</v>
      </c>
      <c r="H53" s="74">
        <v>5294.260465955962</v>
      </c>
      <c r="J53" s="135"/>
      <c r="K53" s="135"/>
      <c r="L53" s="50"/>
      <c r="M53" s="50"/>
      <c r="N53" s="50"/>
      <c r="O53" s="50"/>
    </row>
    <row r="54" spans="2:15" ht="12.75">
      <c r="B54" t="s">
        <v>1097</v>
      </c>
      <c r="C54" s="74">
        <v>38.33482219240491</v>
      </c>
      <c r="D54" s="74">
        <v>38.3409958940568</v>
      </c>
      <c r="E54" s="74">
        <v>38.98258486548459</v>
      </c>
      <c r="F54" s="74">
        <v>39.72462143777983</v>
      </c>
      <c r="G54" s="74">
        <v>39.98881738727277</v>
      </c>
      <c r="H54" s="74">
        <v>40.46104763717887</v>
      </c>
      <c r="J54" s="135"/>
      <c r="K54" s="135"/>
      <c r="L54" s="50"/>
      <c r="M54" s="50"/>
      <c r="N54" s="50"/>
      <c r="O54" s="50"/>
    </row>
    <row r="55" spans="2:15" ht="12.75">
      <c r="B55" t="s">
        <v>1098</v>
      </c>
      <c r="C55" s="74">
        <v>6.0323207794513065</v>
      </c>
      <c r="D55" s="74">
        <v>6.016649544829651</v>
      </c>
      <c r="E55" s="74">
        <v>6.123516692308646</v>
      </c>
      <c r="F55" s="74">
        <v>6.197364073374595</v>
      </c>
      <c r="G55" s="74">
        <v>6.19513155441223</v>
      </c>
      <c r="H55" s="74">
        <v>6.219082794525944</v>
      </c>
      <c r="J55" s="135"/>
      <c r="K55" s="135"/>
      <c r="L55" s="50"/>
      <c r="M55" s="50"/>
      <c r="N55" s="50"/>
      <c r="O55" s="50"/>
    </row>
    <row r="56" spans="2:15" ht="12.75">
      <c r="B56" t="s">
        <v>1099</v>
      </c>
      <c r="C56" s="74">
        <v>1144.6682662720586</v>
      </c>
      <c r="D56" s="74">
        <v>1164.9251788828865</v>
      </c>
      <c r="E56" s="74">
        <v>1206.9874916985582</v>
      </c>
      <c r="F56" s="74">
        <v>1259.8739966333444</v>
      </c>
      <c r="G56" s="74">
        <v>1313.6329928280406</v>
      </c>
      <c r="H56" s="74">
        <v>1373.3334214595445</v>
      </c>
      <c r="J56" s="135"/>
      <c r="K56" s="135"/>
      <c r="L56" s="50"/>
      <c r="M56" s="50"/>
      <c r="N56" s="50"/>
      <c r="O56" s="50"/>
    </row>
    <row r="57" spans="2:15" ht="12.75">
      <c r="B57" t="s">
        <v>1100</v>
      </c>
      <c r="C57" s="74">
        <v>49.097338028585334</v>
      </c>
      <c r="D57" s="74">
        <v>50.2165361062131</v>
      </c>
      <c r="E57" s="74">
        <v>51.69016745045176</v>
      </c>
      <c r="F57" s="74">
        <v>53.0213499097883</v>
      </c>
      <c r="G57" s="74">
        <v>54.12315233239501</v>
      </c>
      <c r="H57" s="74">
        <v>55.19143097782802</v>
      </c>
      <c r="J57" s="135"/>
      <c r="K57" s="135"/>
      <c r="L57" s="50"/>
      <c r="M57" s="50"/>
      <c r="N57" s="50"/>
      <c r="O57" s="50"/>
    </row>
    <row r="58" spans="2:15" ht="12.75">
      <c r="B58" t="s">
        <v>1101</v>
      </c>
      <c r="C58" s="74">
        <v>5.389503800930934</v>
      </c>
      <c r="D58" s="74">
        <v>5.469716869126228</v>
      </c>
      <c r="E58" s="74">
        <v>5.597971552917629</v>
      </c>
      <c r="F58" s="74">
        <v>5.710540836030836</v>
      </c>
      <c r="G58" s="74">
        <v>5.763243083496549</v>
      </c>
      <c r="H58" s="74">
        <v>5.812175622271236</v>
      </c>
      <c r="J58" s="135"/>
      <c r="K58" s="135"/>
      <c r="L58" s="50"/>
      <c r="M58" s="50"/>
      <c r="N58" s="50"/>
      <c r="O58" s="50"/>
    </row>
    <row r="59" spans="2:15" ht="12.75">
      <c r="B59" t="s">
        <v>1102</v>
      </c>
      <c r="C59" s="74">
        <v>12.29342482726974</v>
      </c>
      <c r="D59" s="74">
        <v>12.565332857616196</v>
      </c>
      <c r="E59" s="74">
        <v>12.923259141482172</v>
      </c>
      <c r="F59" s="74">
        <v>13.232221184665098</v>
      </c>
      <c r="G59" s="74">
        <v>13.491744489238522</v>
      </c>
      <c r="H59" s="74">
        <v>13.740926693017371</v>
      </c>
      <c r="J59" s="135"/>
      <c r="K59" s="135"/>
      <c r="L59" s="50"/>
      <c r="M59" s="50"/>
      <c r="N59" s="50"/>
      <c r="O59" s="50"/>
    </row>
    <row r="60" spans="2:15" ht="12.75">
      <c r="B60" t="s">
        <v>1103</v>
      </c>
      <c r="C60" s="74">
        <v>37.48802091328741</v>
      </c>
      <c r="D60" s="74">
        <v>38.26466607286058</v>
      </c>
      <c r="E60" s="74">
        <v>39.309771203156764</v>
      </c>
      <c r="F60" s="74">
        <v>40.21083072275589</v>
      </c>
      <c r="G60" s="74">
        <v>40.96810766510915</v>
      </c>
      <c r="H60" s="74">
        <v>41.699246415648375</v>
      </c>
      <c r="J60" s="135"/>
      <c r="K60" s="135"/>
      <c r="L60" s="50"/>
      <c r="M60" s="50"/>
      <c r="N60" s="50"/>
      <c r="O60" s="50"/>
    </row>
    <row r="61" spans="2:15" ht="12.75">
      <c r="B61" t="s">
        <v>1104</v>
      </c>
      <c r="C61" s="74">
        <v>42.997340718408736</v>
      </c>
      <c r="D61" s="74">
        <v>43.9273833951716</v>
      </c>
      <c r="E61" s="74">
        <v>44.75483728330551</v>
      </c>
      <c r="F61" s="74">
        <v>45.59758855697614</v>
      </c>
      <c r="G61" s="74">
        <v>45.986528443424966</v>
      </c>
      <c r="H61" s="74">
        <v>46.38564472065839</v>
      </c>
      <c r="J61" s="135"/>
      <c r="K61" s="135"/>
      <c r="L61" s="50"/>
      <c r="M61" s="50"/>
      <c r="N61" s="50"/>
      <c r="O61" s="50"/>
    </row>
    <row r="62" spans="2:15" ht="12.75">
      <c r="B62" t="s">
        <v>1105</v>
      </c>
      <c r="C62" s="74">
        <v>329.37908750622034</v>
      </c>
      <c r="D62" s="74">
        <v>329.97000430837755</v>
      </c>
      <c r="E62" s="74">
        <v>333.73963605084646</v>
      </c>
      <c r="F62" s="74">
        <v>337.952182029753</v>
      </c>
      <c r="G62" s="74">
        <v>339.2266647754691</v>
      </c>
      <c r="H62" s="74">
        <v>340.8795311186696</v>
      </c>
      <c r="J62" s="135"/>
      <c r="K62" s="135"/>
      <c r="L62" s="50"/>
      <c r="M62" s="50"/>
      <c r="N62" s="50"/>
      <c r="O62" s="50"/>
    </row>
    <row r="63" spans="2:15" ht="12.75">
      <c r="B63" t="s">
        <v>1106</v>
      </c>
      <c r="C63" s="74">
        <v>7.189071782770432</v>
      </c>
      <c r="D63" s="74">
        <v>7.278580366369952</v>
      </c>
      <c r="E63" s="74">
        <v>7.4078861581640405</v>
      </c>
      <c r="F63" s="74">
        <v>7.516695058410397</v>
      </c>
      <c r="G63" s="74">
        <v>7.5871368988398515</v>
      </c>
      <c r="H63" s="74">
        <v>7.65359788488432</v>
      </c>
      <c r="J63" s="135"/>
      <c r="K63" s="135"/>
      <c r="L63" s="50"/>
      <c r="M63" s="50"/>
      <c r="N63" s="50"/>
      <c r="O63" s="50"/>
    </row>
    <row r="64" spans="2:15" ht="12.75">
      <c r="B64" t="s">
        <v>1107</v>
      </c>
      <c r="C64" s="74">
        <v>697.0244089356235</v>
      </c>
      <c r="D64" s="74">
        <v>691.8906958445019</v>
      </c>
      <c r="E64" s="74">
        <v>700.3738612536253</v>
      </c>
      <c r="F64" s="74">
        <v>720.6835770241847</v>
      </c>
      <c r="G64" s="74">
        <v>737.8337720271055</v>
      </c>
      <c r="H64" s="74">
        <v>756.5745836738745</v>
      </c>
      <c r="J64" s="135"/>
      <c r="K64" s="135"/>
      <c r="L64" s="50"/>
      <c r="M64" s="50"/>
      <c r="N64" s="50"/>
      <c r="O64" s="50"/>
    </row>
    <row r="65" spans="2:15" ht="12.75">
      <c r="B65" t="s">
        <v>1108</v>
      </c>
      <c r="C65" s="74">
        <v>87.16126622651602</v>
      </c>
      <c r="D65" s="74">
        <v>93.6198475305916</v>
      </c>
      <c r="E65" s="74">
        <v>104.06589473359215</v>
      </c>
      <c r="F65" s="74">
        <v>110.59666157581691</v>
      </c>
      <c r="G65" s="74">
        <v>115.85822662619368</v>
      </c>
      <c r="H65" s="74">
        <v>121.4714250157903</v>
      </c>
      <c r="J65" s="135"/>
      <c r="K65" s="135"/>
      <c r="L65" s="50"/>
      <c r="M65" s="50"/>
      <c r="N65" s="50"/>
      <c r="O65" s="50"/>
    </row>
    <row r="66" spans="2:15" ht="12.75">
      <c r="B66" t="s">
        <v>59</v>
      </c>
      <c r="C66" s="74">
        <v>36.744157259679604</v>
      </c>
      <c r="D66" s="74">
        <v>37.485671458786285</v>
      </c>
      <c r="E66" s="74">
        <v>36.06399564146751</v>
      </c>
      <c r="F66" s="74">
        <v>36.979480344040944</v>
      </c>
      <c r="G66" s="74">
        <v>37.57842826854215</v>
      </c>
      <c r="H66" s="74">
        <v>38.198262360860845</v>
      </c>
      <c r="J66" s="135"/>
      <c r="K66" s="135"/>
      <c r="L66" s="50"/>
      <c r="M66" s="50"/>
      <c r="N66" s="50"/>
      <c r="O66" s="50"/>
    </row>
    <row r="67" spans="2:15" ht="12.75">
      <c r="B67" t="s">
        <v>522</v>
      </c>
      <c r="C67" s="74">
        <v>47.578943955312916</v>
      </c>
      <c r="D67" s="74">
        <v>48.07152026475039</v>
      </c>
      <c r="E67" s="74">
        <v>49.46147740345218</v>
      </c>
      <c r="F67" s="74">
        <v>50.58776516804148</v>
      </c>
      <c r="G67" s="74">
        <v>51.1420332675406</v>
      </c>
      <c r="H67" s="74">
        <v>51.87448549151768</v>
      </c>
      <c r="J67" s="135"/>
      <c r="K67" s="135"/>
      <c r="L67" s="50"/>
      <c r="M67" s="50"/>
      <c r="N67" s="50"/>
      <c r="O67" s="50"/>
    </row>
    <row r="68" spans="2:15" ht="12.75">
      <c r="B68" t="s">
        <v>60</v>
      </c>
      <c r="C68" s="74">
        <v>64.24424594637962</v>
      </c>
      <c r="D68" s="74">
        <v>66.33629406045941</v>
      </c>
      <c r="E68" s="74">
        <v>68.20007749858924</v>
      </c>
      <c r="F68" s="74">
        <v>69.81644744955173</v>
      </c>
      <c r="G68" s="74">
        <v>71.17649322624418</v>
      </c>
      <c r="H68" s="74">
        <v>72.48834353817168</v>
      </c>
      <c r="J68" s="135"/>
      <c r="K68" s="135"/>
      <c r="L68" s="50"/>
      <c r="M68" s="50"/>
      <c r="N68" s="50"/>
      <c r="O68" s="50"/>
    </row>
    <row r="69" spans="2:15" ht="12.75">
      <c r="B69" t="s">
        <v>61</v>
      </c>
      <c r="C69" s="74">
        <v>19.61359611735057</v>
      </c>
      <c r="D69" s="74">
        <v>19.701921062241027</v>
      </c>
      <c r="E69" s="74">
        <v>19.90420102465686</v>
      </c>
      <c r="F69" s="74">
        <v>20.01314982950442</v>
      </c>
      <c r="G69" s="74">
        <v>20.028409980872944</v>
      </c>
      <c r="H69" s="74">
        <v>20.044470119779493</v>
      </c>
      <c r="J69" s="135"/>
      <c r="K69" s="135"/>
      <c r="L69" s="50"/>
      <c r="M69" s="50"/>
      <c r="N69" s="50"/>
      <c r="O69" s="50"/>
    </row>
    <row r="70" spans="2:15" ht="12.75">
      <c r="B70" t="s">
        <v>62</v>
      </c>
      <c r="C70" s="74">
        <v>0.4093464896630433</v>
      </c>
      <c r="D70" s="74">
        <v>0.4915942750433699</v>
      </c>
      <c r="E70" s="74">
        <v>0.6543939583934371</v>
      </c>
      <c r="F70" s="74">
        <v>0.655718002068989</v>
      </c>
      <c r="G70" s="74">
        <v>0.6542502586152878</v>
      </c>
      <c r="H70" s="74">
        <v>0.6518880011352544</v>
      </c>
      <c r="J70" s="135"/>
      <c r="K70" s="135"/>
      <c r="L70" s="50"/>
      <c r="M70" s="50"/>
      <c r="N70" s="50"/>
      <c r="O70" s="50"/>
    </row>
    <row r="71" spans="2:15" ht="12.75">
      <c r="B71" t="s">
        <v>63</v>
      </c>
      <c r="C71" s="74">
        <v>1.7505865601434274</v>
      </c>
      <c r="D71" s="74">
        <v>1.7593379755754244</v>
      </c>
      <c r="E71" s="74">
        <v>1.777648430077745</v>
      </c>
      <c r="F71" s="74">
        <v>1.791318372130657</v>
      </c>
      <c r="G71" s="74">
        <v>1.7933076448888268</v>
      </c>
      <c r="H71" s="74">
        <v>1.7935375924821169</v>
      </c>
      <c r="J71" s="135"/>
      <c r="K71" s="135"/>
      <c r="L71" s="50"/>
      <c r="M71" s="50"/>
      <c r="N71" s="50"/>
      <c r="O71" s="50"/>
    </row>
    <row r="72" spans="2:15" ht="12.75">
      <c r="B72" t="s">
        <v>64</v>
      </c>
      <c r="C72" s="74">
        <v>622.0709080375674</v>
      </c>
      <c r="D72" s="74">
        <v>634.4163031291448</v>
      </c>
      <c r="E72" s="74">
        <v>648.0391429385364</v>
      </c>
      <c r="F72" s="74">
        <v>658.4503256072959</v>
      </c>
      <c r="G72" s="74">
        <v>667.019298567033</v>
      </c>
      <c r="H72" s="74">
        <v>675.031212595208</v>
      </c>
      <c r="J72" s="135"/>
      <c r="K72" s="135"/>
      <c r="L72" s="50"/>
      <c r="M72" s="50"/>
      <c r="N72" s="50"/>
      <c r="O72" s="50"/>
    </row>
    <row r="73" spans="2:15" ht="12.75">
      <c r="B73" t="s">
        <v>65</v>
      </c>
      <c r="C73" s="74">
        <v>2.7362486962283548</v>
      </c>
      <c r="D73" s="74">
        <v>2.7623310312614593</v>
      </c>
      <c r="E73" s="74">
        <v>2.806453487581212</v>
      </c>
      <c r="F73" s="74">
        <v>2.838059746752325</v>
      </c>
      <c r="G73" s="74">
        <v>2.858676741482903</v>
      </c>
      <c r="H73" s="74">
        <v>2.876646987108922</v>
      </c>
      <c r="J73" s="135"/>
      <c r="K73" s="135"/>
      <c r="L73" s="50"/>
      <c r="M73" s="50"/>
      <c r="N73" s="50"/>
      <c r="O73" s="50"/>
    </row>
    <row r="74" spans="2:15" ht="12.75">
      <c r="B74" t="s">
        <v>66</v>
      </c>
      <c r="C74" s="74">
        <v>80.9129508055737</v>
      </c>
      <c r="D74" s="74">
        <v>81.95123472995849</v>
      </c>
      <c r="E74" s="74">
        <v>83.76348945771164</v>
      </c>
      <c r="F74" s="74">
        <v>84.75139536443542</v>
      </c>
      <c r="G74" s="74">
        <v>85.87120138939672</v>
      </c>
      <c r="H74" s="74">
        <v>87.05908908725858</v>
      </c>
      <c r="J74" s="135"/>
      <c r="K74" s="135"/>
      <c r="L74" s="50"/>
      <c r="M74" s="50"/>
      <c r="N74" s="50"/>
      <c r="O74" s="50"/>
    </row>
    <row r="75" spans="2:15" ht="12.75">
      <c r="B75" t="s">
        <v>67</v>
      </c>
      <c r="C75" s="74">
        <v>27.425921166991902</v>
      </c>
      <c r="D75" s="74">
        <v>28.553536972080952</v>
      </c>
      <c r="E75" s="74">
        <v>29.91220365332535</v>
      </c>
      <c r="F75" s="74">
        <v>31.194279855339285</v>
      </c>
      <c r="G75" s="74">
        <v>32.394018362247614</v>
      </c>
      <c r="H75" s="74">
        <v>33.60016270990279</v>
      </c>
      <c r="J75" s="135"/>
      <c r="K75" s="135"/>
      <c r="L75" s="50"/>
      <c r="M75" s="50"/>
      <c r="N75" s="50"/>
      <c r="O75" s="50"/>
    </row>
    <row r="76" spans="2:15" ht="12.75">
      <c r="B76" t="s">
        <v>68</v>
      </c>
      <c r="C76" s="74">
        <v>844.3418121895272</v>
      </c>
      <c r="D76" s="74">
        <v>857.2206030332782</v>
      </c>
      <c r="E76" s="74">
        <v>875.2760873801301</v>
      </c>
      <c r="F76" s="74">
        <v>888.5669131180232</v>
      </c>
      <c r="G76" s="74">
        <v>900.6456241959215</v>
      </c>
      <c r="H76" s="74">
        <v>912.7349871280999</v>
      </c>
      <c r="J76" s="135"/>
      <c r="K76" s="135"/>
      <c r="L76" s="50"/>
      <c r="M76" s="50"/>
      <c r="N76" s="50"/>
      <c r="O76" s="50"/>
    </row>
    <row r="77" spans="2:15" ht="12.75">
      <c r="B77" t="s">
        <v>69</v>
      </c>
      <c r="C77" s="74">
        <v>58.2427971271507</v>
      </c>
      <c r="D77" s="74">
        <v>60.26254862012696</v>
      </c>
      <c r="E77" s="74">
        <v>62.69058050000471</v>
      </c>
      <c r="F77" s="74">
        <v>61.58613251764156</v>
      </c>
      <c r="G77" s="74">
        <v>63.527786758488304</v>
      </c>
      <c r="H77" s="74">
        <v>65.47580861172469</v>
      </c>
      <c r="J77" s="135"/>
      <c r="K77" s="135"/>
      <c r="L77" s="50"/>
      <c r="M77" s="50"/>
      <c r="N77" s="50"/>
      <c r="O77" s="50"/>
    </row>
    <row r="78" spans="2:15" ht="12.75">
      <c r="B78" t="s">
        <v>70</v>
      </c>
      <c r="C78" s="74">
        <v>10.438076582240347</v>
      </c>
      <c r="D78" s="74">
        <v>10.431998434492856</v>
      </c>
      <c r="E78" s="74">
        <v>10.597062123418963</v>
      </c>
      <c r="F78" s="74">
        <v>10.77659764511351</v>
      </c>
      <c r="G78" s="74">
        <v>10.862416558259335</v>
      </c>
      <c r="H78" s="74">
        <v>10.953754902142855</v>
      </c>
      <c r="J78" s="135"/>
      <c r="K78" s="135"/>
      <c r="L78" s="50"/>
      <c r="M78" s="50"/>
      <c r="N78" s="50"/>
      <c r="O78" s="50"/>
    </row>
    <row r="79" spans="2:15" ht="12.75">
      <c r="B79" t="s">
        <v>71</v>
      </c>
      <c r="C79" s="74">
        <v>16.14694040839973</v>
      </c>
      <c r="D79" s="74">
        <v>16.677932423225624</v>
      </c>
      <c r="E79" s="74">
        <v>17.34188547145682</v>
      </c>
      <c r="F79" s="74">
        <v>17.960472297875963</v>
      </c>
      <c r="G79" s="74">
        <v>18.5302108675263</v>
      </c>
      <c r="H79" s="74">
        <v>19.103661102748237</v>
      </c>
      <c r="J79" s="135"/>
      <c r="K79" s="135"/>
      <c r="L79" s="50"/>
      <c r="M79" s="50"/>
      <c r="N79" s="50"/>
      <c r="O79" s="50"/>
    </row>
    <row r="80" spans="2:15" ht="12.75">
      <c r="B80" t="s">
        <v>72</v>
      </c>
      <c r="C80" s="74">
        <v>49.407582403587206</v>
      </c>
      <c r="D80" s="74">
        <v>49.90778158908856</v>
      </c>
      <c r="E80" s="74">
        <v>51.766778062432344</v>
      </c>
      <c r="F80" s="74">
        <v>53.46924879122514</v>
      </c>
      <c r="G80" s="74">
        <v>55.0112738527598</v>
      </c>
      <c r="H80" s="74">
        <v>56.54592292659531</v>
      </c>
      <c r="J80" s="135"/>
      <c r="K80" s="135"/>
      <c r="L80" s="50"/>
      <c r="M80" s="50"/>
      <c r="N80" s="50"/>
      <c r="O80" s="50"/>
    </row>
    <row r="81" spans="2:15" ht="12.75">
      <c r="B81" t="s">
        <v>73</v>
      </c>
      <c r="C81" s="74">
        <v>311.63160454956346</v>
      </c>
      <c r="D81" s="74">
        <v>324.1786831122679</v>
      </c>
      <c r="E81" s="74">
        <v>331.63195476491694</v>
      </c>
      <c r="F81" s="74">
        <v>344.3830383033324</v>
      </c>
      <c r="G81" s="74">
        <v>351.5646047688801</v>
      </c>
      <c r="H81" s="74">
        <v>360.54498725010103</v>
      </c>
      <c r="J81" s="135"/>
      <c r="K81" s="135"/>
      <c r="L81" s="50"/>
      <c r="M81" s="50"/>
      <c r="N81" s="50"/>
      <c r="O81" s="50"/>
    </row>
    <row r="82" spans="2:15" ht="12.75">
      <c r="B82" t="s">
        <v>74</v>
      </c>
      <c r="C82" s="74">
        <v>17.081731159547818</v>
      </c>
      <c r="D82" s="74">
        <v>17.949542906234328</v>
      </c>
      <c r="E82" s="74">
        <v>18.84756023635005</v>
      </c>
      <c r="F82" s="74">
        <v>19.909121302602927</v>
      </c>
      <c r="G82" s="74">
        <v>20.61527277482375</v>
      </c>
      <c r="H82" s="74">
        <v>21.332786126059982</v>
      </c>
      <c r="J82" s="135"/>
      <c r="K82" s="135"/>
      <c r="L82" s="50"/>
      <c r="M82" s="50"/>
      <c r="N82" s="50"/>
      <c r="O82" s="50"/>
    </row>
    <row r="83" spans="2:15" ht="12.75">
      <c r="B83" t="s">
        <v>75</v>
      </c>
      <c r="C83" s="74">
        <v>325.78499076830127</v>
      </c>
      <c r="D83" s="74">
        <v>335.83921780720596</v>
      </c>
      <c r="E83" s="74">
        <v>349.802288343312</v>
      </c>
      <c r="F83" s="74">
        <v>365.1766958308458</v>
      </c>
      <c r="G83" s="74">
        <v>377.9853428676039</v>
      </c>
      <c r="H83" s="74">
        <v>391.13563948849287</v>
      </c>
      <c r="J83" s="135"/>
      <c r="K83" s="135"/>
      <c r="L83" s="50"/>
      <c r="M83" s="50"/>
      <c r="N83" s="50"/>
      <c r="O83" s="50"/>
    </row>
    <row r="84" spans="2:15" ht="12.75">
      <c r="B84" t="s">
        <v>76</v>
      </c>
      <c r="C84" s="74">
        <v>2.050512607051945</v>
      </c>
      <c r="D84" s="74">
        <v>2.125041626553788</v>
      </c>
      <c r="E84" s="74">
        <v>2.2810622509224245</v>
      </c>
      <c r="F84" s="74">
        <v>2.2893285654173363</v>
      </c>
      <c r="G84" s="74">
        <v>2.2880714389732177</v>
      </c>
      <c r="H84" s="74">
        <v>2.2849539635181455</v>
      </c>
      <c r="J84" s="135"/>
      <c r="K84" s="135"/>
      <c r="L84" s="50"/>
      <c r="M84" s="50"/>
      <c r="N84" s="50"/>
      <c r="O84" s="50"/>
    </row>
    <row r="85" spans="2:15" ht="12.75">
      <c r="B85" t="s">
        <v>77</v>
      </c>
      <c r="C85" s="74">
        <v>12.844628573497157</v>
      </c>
      <c r="D85" s="74">
        <v>13.152633248902212</v>
      </c>
      <c r="E85" s="74">
        <v>13.493909649679289</v>
      </c>
      <c r="F85" s="74">
        <v>13.852830992848226</v>
      </c>
      <c r="G85" s="74">
        <v>14.062285696271038</v>
      </c>
      <c r="H85" s="74">
        <v>14.264013881279858</v>
      </c>
      <c r="J85" s="135"/>
      <c r="K85" s="135"/>
      <c r="L85" s="50"/>
      <c r="M85" s="50"/>
      <c r="N85" s="50"/>
      <c r="O85" s="50"/>
    </row>
    <row r="86" spans="2:15" ht="12.75">
      <c r="B86" t="s">
        <v>78</v>
      </c>
      <c r="C86" s="74">
        <v>10.337804680226911</v>
      </c>
      <c r="D86" s="74">
        <v>10.388238282068027</v>
      </c>
      <c r="E86" s="74">
        <v>10.495090578736342</v>
      </c>
      <c r="F86" s="74">
        <v>10.574419620450763</v>
      </c>
      <c r="G86" s="74">
        <v>10.584857418440645</v>
      </c>
      <c r="H86" s="74">
        <v>10.584861375844598</v>
      </c>
      <c r="J86" s="135"/>
      <c r="K86" s="135"/>
      <c r="L86" s="50"/>
      <c r="M86" s="50"/>
      <c r="N86" s="50"/>
      <c r="O86" s="50"/>
    </row>
    <row r="87" spans="2:15" ht="12.75">
      <c r="B87" t="s">
        <v>79</v>
      </c>
      <c r="C87" s="74">
        <v>8566.10652723392</v>
      </c>
      <c r="D87" s="74">
        <v>8739.957951915145</v>
      </c>
      <c r="E87" s="74">
        <v>8915.573253736397</v>
      </c>
      <c r="F87" s="74">
        <v>9048.238884123564</v>
      </c>
      <c r="G87" s="74">
        <v>9142.987072719458</v>
      </c>
      <c r="H87" s="74">
        <v>9226.007253172644</v>
      </c>
      <c r="J87" s="135"/>
      <c r="K87" s="135"/>
      <c r="L87" s="50"/>
      <c r="M87" s="50"/>
      <c r="N87" s="50"/>
      <c r="O87" s="50"/>
    </row>
    <row r="88" spans="2:15" ht="12.75">
      <c r="B88" t="s">
        <v>80</v>
      </c>
      <c r="C88" s="74">
        <v>15.612470342379298</v>
      </c>
      <c r="D88" s="74">
        <v>15.691730687683881</v>
      </c>
      <c r="E88" s="74">
        <v>15.853170321508</v>
      </c>
      <c r="F88" s="74">
        <v>15.972075432255771</v>
      </c>
      <c r="G88" s="74">
        <v>15.978198488071598</v>
      </c>
      <c r="H88" s="74">
        <v>15.981511841405329</v>
      </c>
      <c r="J88" s="135"/>
      <c r="K88" s="135"/>
      <c r="L88" s="50"/>
      <c r="M88" s="50"/>
      <c r="N88" s="50"/>
      <c r="O88" s="50"/>
    </row>
    <row r="89" spans="2:15" ht="12.75">
      <c r="B89" t="s">
        <v>81</v>
      </c>
      <c r="C89" s="74">
        <v>328.3509303000731</v>
      </c>
      <c r="D89" s="74">
        <v>343.5020915620863</v>
      </c>
      <c r="E89" s="74">
        <v>361.6009797514365</v>
      </c>
      <c r="F89" s="74">
        <v>379.03094619136675</v>
      </c>
      <c r="G89" s="74">
        <v>395.723414950033</v>
      </c>
      <c r="H89" s="74">
        <v>412.80602625525313</v>
      </c>
      <c r="J89" s="135"/>
      <c r="K89" s="135"/>
      <c r="L89" s="50"/>
      <c r="M89" s="50"/>
      <c r="N89" s="50"/>
      <c r="O89" s="50"/>
    </row>
    <row r="90" spans="2:15" ht="12.75">
      <c r="B90" t="s">
        <v>82</v>
      </c>
      <c r="C90" s="74">
        <v>130.74023621424604</v>
      </c>
      <c r="D90" s="74">
        <v>131.02805363358564</v>
      </c>
      <c r="E90" s="74">
        <v>133.98611642454983</v>
      </c>
      <c r="F90" s="74">
        <v>136.65913248166763</v>
      </c>
      <c r="G90" s="74">
        <v>137.93558115444688</v>
      </c>
      <c r="H90" s="74">
        <v>139.39297573353835</v>
      </c>
      <c r="J90" s="135"/>
      <c r="K90" s="135"/>
      <c r="L90" s="50"/>
      <c r="M90" s="50"/>
      <c r="N90" s="50"/>
      <c r="O90" s="50"/>
    </row>
    <row r="91" spans="2:15" ht="12.75">
      <c r="B91" t="s">
        <v>83</v>
      </c>
      <c r="C91" s="74">
        <v>802.6090688044937</v>
      </c>
      <c r="D91" s="74">
        <v>823.768671623472</v>
      </c>
      <c r="E91" s="74">
        <v>849.2380550675148</v>
      </c>
      <c r="F91" s="74">
        <v>885.8030959449989</v>
      </c>
      <c r="G91" s="74">
        <v>910.2331855039807</v>
      </c>
      <c r="H91" s="74">
        <v>936.6660078528741</v>
      </c>
      <c r="J91" s="135"/>
      <c r="K91" s="135"/>
      <c r="L91" s="50"/>
      <c r="M91" s="50"/>
      <c r="N91" s="50"/>
      <c r="O91" s="50"/>
    </row>
    <row r="92" spans="2:15" ht="12.75">
      <c r="B92" t="s">
        <v>84</v>
      </c>
      <c r="C92" s="74">
        <v>73.05067566723929</v>
      </c>
      <c r="D92" s="74">
        <v>76.27807717504601</v>
      </c>
      <c r="E92" s="74">
        <v>80.31150892331843</v>
      </c>
      <c r="F92" s="74">
        <v>84.79294073300628</v>
      </c>
      <c r="G92" s="74">
        <v>88.7861885947599</v>
      </c>
      <c r="H92" s="74">
        <v>92.5931841348735</v>
      </c>
      <c r="J92" s="135"/>
      <c r="K92" s="135"/>
      <c r="L92" s="50"/>
      <c r="M92" s="50"/>
      <c r="N92" s="50"/>
      <c r="O92" s="50"/>
    </row>
    <row r="93" spans="2:15" ht="12.75">
      <c r="B93" t="s">
        <v>85</v>
      </c>
      <c r="C93" s="74">
        <v>181.38315811726022</v>
      </c>
      <c r="D93" s="74">
        <v>191.4353943172726</v>
      </c>
      <c r="E93" s="74">
        <v>209.19883907313132</v>
      </c>
      <c r="F93" s="74">
        <v>215.3164160701572</v>
      </c>
      <c r="G93" s="74">
        <v>225.3893939093039</v>
      </c>
      <c r="H93" s="74">
        <v>235.46470654003548</v>
      </c>
      <c r="J93" s="135"/>
      <c r="K93" s="135"/>
      <c r="L93" s="50"/>
      <c r="M93" s="50"/>
      <c r="N93" s="50"/>
      <c r="O93" s="50"/>
    </row>
    <row r="94" spans="2:15" ht="12.75">
      <c r="B94" t="s">
        <v>86</v>
      </c>
      <c r="C94" s="74">
        <v>72.93241023049934</v>
      </c>
      <c r="D94" s="74">
        <v>72.863088516939</v>
      </c>
      <c r="E94" s="74">
        <v>73.60656554459341</v>
      </c>
      <c r="F94" s="74">
        <v>75.04462423518439</v>
      </c>
      <c r="G94" s="74">
        <v>76.39792612498293</v>
      </c>
      <c r="H94" s="74">
        <v>76.41231854634324</v>
      </c>
      <c r="J94" s="135"/>
      <c r="K94" s="135"/>
      <c r="L94" s="50"/>
      <c r="M94" s="50"/>
      <c r="N94" s="50"/>
      <c r="O94" s="50"/>
    </row>
    <row r="95" spans="2:15" ht="12.75">
      <c r="B95" t="s">
        <v>87</v>
      </c>
      <c r="C95" s="74">
        <v>34.14675196521969</v>
      </c>
      <c r="D95" s="74">
        <v>33.675557439866296</v>
      </c>
      <c r="E95" s="74">
        <v>34.04112515684558</v>
      </c>
      <c r="F95" s="74">
        <v>34.434483225552135</v>
      </c>
      <c r="G95" s="74">
        <v>34.53869602071664</v>
      </c>
      <c r="H95" s="74">
        <v>34.66092804621451</v>
      </c>
      <c r="J95" s="135"/>
      <c r="K95" s="135"/>
      <c r="L95" s="50"/>
      <c r="M95" s="50"/>
      <c r="N95" s="50"/>
      <c r="O95" s="50"/>
    </row>
    <row r="96" spans="2:15" ht="12.75">
      <c r="B96" t="s">
        <v>88</v>
      </c>
      <c r="C96" s="74">
        <v>78.81408452809859</v>
      </c>
      <c r="D96" s="74">
        <v>78.56598821365144</v>
      </c>
      <c r="E96" s="74">
        <v>79.543379892835</v>
      </c>
      <c r="F96" s="74">
        <v>79.1817082944521</v>
      </c>
      <c r="G96" s="74">
        <v>79.70134561060588</v>
      </c>
      <c r="H96" s="74">
        <v>80.19713415217078</v>
      </c>
      <c r="J96" s="135"/>
      <c r="K96" s="135"/>
      <c r="L96" s="50"/>
      <c r="M96" s="50"/>
      <c r="N96" s="50"/>
      <c r="O96" s="50"/>
    </row>
    <row r="97" spans="2:15" ht="12.75">
      <c r="B97" t="s">
        <v>89</v>
      </c>
      <c r="C97" s="74">
        <v>159.52927604837615</v>
      </c>
      <c r="D97" s="74">
        <v>159.8090586540409</v>
      </c>
      <c r="E97" s="74">
        <v>163.42062692294346</v>
      </c>
      <c r="F97" s="74">
        <v>170.40018721618333</v>
      </c>
      <c r="G97" s="74">
        <v>176.5126740360782</v>
      </c>
      <c r="H97" s="74">
        <v>177.55340246488242</v>
      </c>
      <c r="J97" s="135"/>
      <c r="K97" s="135"/>
      <c r="L97" s="50"/>
      <c r="M97" s="50"/>
      <c r="N97" s="50"/>
      <c r="O97" s="50"/>
    </row>
    <row r="98" spans="2:15" ht="12.75">
      <c r="B98" t="s">
        <v>90</v>
      </c>
      <c r="C98" s="74">
        <v>8.025371146728796</v>
      </c>
      <c r="D98" s="74">
        <v>8.06353473150496</v>
      </c>
      <c r="E98" s="74">
        <v>8.148448218986697</v>
      </c>
      <c r="F98" s="74">
        <v>8.180637016458379</v>
      </c>
      <c r="G98" s="74">
        <v>8.185223011609322</v>
      </c>
      <c r="H98" s="74">
        <v>8.175252002872497</v>
      </c>
      <c r="J98" s="135"/>
      <c r="K98" s="135"/>
      <c r="L98" s="50"/>
      <c r="M98" s="50"/>
      <c r="N98" s="50"/>
      <c r="O98" s="50"/>
    </row>
    <row r="99" spans="2:15" ht="12.75">
      <c r="B99" t="s">
        <v>91</v>
      </c>
      <c r="C99" s="74">
        <v>19.189987541541583</v>
      </c>
      <c r="D99" s="74">
        <v>19.478729764336535</v>
      </c>
      <c r="E99" s="74">
        <v>19.916119093622672</v>
      </c>
      <c r="F99" s="74">
        <v>20.404042207514422</v>
      </c>
      <c r="G99" s="74">
        <v>20.631326805867662</v>
      </c>
      <c r="H99" s="74">
        <v>20.858680743727977</v>
      </c>
      <c r="J99" s="135"/>
      <c r="K99" s="135"/>
      <c r="L99" s="50"/>
      <c r="M99" s="50"/>
      <c r="N99" s="50"/>
      <c r="O99" s="50"/>
    </row>
    <row r="100" spans="2:15" ht="12.75">
      <c r="B100" t="s">
        <v>92</v>
      </c>
      <c r="C100" s="74">
        <v>23.425174871412196</v>
      </c>
      <c r="D100" s="74">
        <v>24.030144574512384</v>
      </c>
      <c r="E100" s="74">
        <v>24.818531047087333</v>
      </c>
      <c r="F100" s="74">
        <v>25.531778570936066</v>
      </c>
      <c r="G100" s="74">
        <v>26.169052617349767</v>
      </c>
      <c r="H100" s="74">
        <v>26.804768863522867</v>
      </c>
      <c r="J100" s="135"/>
      <c r="K100" s="135"/>
      <c r="L100" s="50"/>
      <c r="M100" s="50"/>
      <c r="N100" s="50"/>
      <c r="O100" s="50"/>
    </row>
    <row r="101" spans="2:15" ht="12.75">
      <c r="B101" t="s">
        <v>93</v>
      </c>
      <c r="C101" s="74">
        <v>4.071901252202971</v>
      </c>
      <c r="D101" s="74">
        <v>4.108169187135703</v>
      </c>
      <c r="E101" s="74">
        <v>4.170751816223037</v>
      </c>
      <c r="F101" s="74">
        <v>4.215355300381139</v>
      </c>
      <c r="G101" s="74">
        <v>4.242519950889114</v>
      </c>
      <c r="H101" s="74">
        <v>4.2648043862498595</v>
      </c>
      <c r="J101" s="135"/>
      <c r="K101" s="135"/>
      <c r="L101" s="50"/>
      <c r="M101" s="50"/>
      <c r="N101" s="50"/>
      <c r="O101" s="50"/>
    </row>
    <row r="102" spans="2:15" ht="12.75">
      <c r="B102" t="s">
        <v>94</v>
      </c>
      <c r="C102" s="74">
        <v>3.8734093177125875</v>
      </c>
      <c r="D102" s="74">
        <v>3.99893201052968</v>
      </c>
      <c r="E102" s="74">
        <v>4.156976719937009</v>
      </c>
      <c r="F102" s="74">
        <v>4.304558072545548</v>
      </c>
      <c r="G102" s="74">
        <v>4.44128769043492</v>
      </c>
      <c r="H102" s="74">
        <v>4.579616952084081</v>
      </c>
      <c r="J102" s="135"/>
      <c r="K102" s="135"/>
      <c r="L102" s="50"/>
      <c r="M102" s="50"/>
      <c r="N102" s="50"/>
      <c r="O102" s="50"/>
    </row>
    <row r="103" spans="2:15" ht="12.75">
      <c r="B103" t="s">
        <v>95</v>
      </c>
      <c r="C103" s="74">
        <v>56.928075897549945</v>
      </c>
      <c r="D103" s="74">
        <v>58.556893097826524</v>
      </c>
      <c r="E103" s="74">
        <v>60.60147679862661</v>
      </c>
      <c r="F103" s="74">
        <v>62.429605666459324</v>
      </c>
      <c r="G103" s="74">
        <v>64.03625745179502</v>
      </c>
      <c r="H103" s="74">
        <v>65.60144162063817</v>
      </c>
      <c r="J103" s="135"/>
      <c r="K103" s="135"/>
      <c r="L103" s="50"/>
      <c r="M103" s="50"/>
      <c r="N103" s="50"/>
      <c r="O103" s="50"/>
    </row>
    <row r="104" spans="2:15" ht="12.75">
      <c r="B104" t="s">
        <v>96</v>
      </c>
      <c r="C104" s="74">
        <v>303.35533559546076</v>
      </c>
      <c r="D104" s="74">
        <v>331.1813509845832</v>
      </c>
      <c r="E104" s="74">
        <v>355.67589474259256</v>
      </c>
      <c r="F104" s="74">
        <v>379.3145304004652</v>
      </c>
      <c r="G104" s="74">
        <v>395.7503745797322</v>
      </c>
      <c r="H104" s="74">
        <v>413.3171926214952</v>
      </c>
      <c r="J104" s="135"/>
      <c r="K104" s="135"/>
      <c r="L104" s="50"/>
      <c r="M104" s="50"/>
      <c r="N104" s="50"/>
      <c r="O104" s="50"/>
    </row>
    <row r="105" spans="2:15" ht="12.75">
      <c r="B105" t="s">
        <v>97</v>
      </c>
      <c r="C105" s="74">
        <v>30.01912244862344</v>
      </c>
      <c r="D105" s="74">
        <v>30.27015395737603</v>
      </c>
      <c r="E105" s="74">
        <v>30.67845754509811</v>
      </c>
      <c r="F105" s="74">
        <v>30.941034277481865</v>
      </c>
      <c r="G105" s="74">
        <v>31.037264978818513</v>
      </c>
      <c r="H105" s="74">
        <v>31.160532337143874</v>
      </c>
      <c r="J105" s="135"/>
      <c r="K105" s="135"/>
      <c r="L105" s="50"/>
      <c r="M105" s="50"/>
      <c r="N105" s="50"/>
      <c r="O105" s="50"/>
    </row>
    <row r="106" spans="2:15" ht="12.75">
      <c r="B106" t="s">
        <v>98</v>
      </c>
      <c r="C106" s="74">
        <v>17.027924580034192</v>
      </c>
      <c r="D106" s="74">
        <v>17.42674379713617</v>
      </c>
      <c r="E106" s="74">
        <v>17.953058107038245</v>
      </c>
      <c r="F106" s="74">
        <v>18.419166435025684</v>
      </c>
      <c r="G106" s="74">
        <v>18.824788317466364</v>
      </c>
      <c r="H106" s="74">
        <v>19.22368909377128</v>
      </c>
      <c r="J106" s="135"/>
      <c r="K106" s="135"/>
      <c r="L106" s="50"/>
      <c r="M106" s="50"/>
      <c r="N106" s="50"/>
      <c r="O106" s="50"/>
    </row>
    <row r="107" spans="2:15" ht="12.75">
      <c r="B107" t="s">
        <v>99</v>
      </c>
      <c r="C107" s="74">
        <v>211.15909647685348</v>
      </c>
      <c r="D107" s="74">
        <v>222.54252995025067</v>
      </c>
      <c r="E107" s="74">
        <v>226.9688924296731</v>
      </c>
      <c r="F107" s="74">
        <v>233.3508241864216</v>
      </c>
      <c r="G107" s="74">
        <v>239.1924188758719</v>
      </c>
      <c r="H107" s="74">
        <v>239.61064337695524</v>
      </c>
      <c r="J107" s="135"/>
      <c r="K107" s="135"/>
      <c r="L107" s="50"/>
      <c r="M107" s="50"/>
      <c r="N107" s="50"/>
      <c r="O107" s="50"/>
    </row>
    <row r="108" spans="2:15" ht="12.75">
      <c r="B108" t="s">
        <v>100</v>
      </c>
      <c r="C108" s="74">
        <v>93.86602327497971</v>
      </c>
      <c r="D108" s="74">
        <v>98.40352396561217</v>
      </c>
      <c r="E108" s="74">
        <v>103.74549978109272</v>
      </c>
      <c r="F108" s="74">
        <v>108.83011531792926</v>
      </c>
      <c r="G108" s="74">
        <v>113.6329904780152</v>
      </c>
      <c r="H108" s="74">
        <v>118.47145552241133</v>
      </c>
      <c r="J108" s="135"/>
      <c r="K108" s="135"/>
      <c r="L108" s="50"/>
      <c r="M108" s="50"/>
      <c r="N108" s="50"/>
      <c r="O108" s="50"/>
    </row>
    <row r="109" spans="2:15" ht="12.75">
      <c r="B109" t="s">
        <v>101</v>
      </c>
      <c r="C109" s="74">
        <v>1.2296112209822723</v>
      </c>
      <c r="D109" s="74">
        <v>1.3011132988017866</v>
      </c>
      <c r="E109" s="74">
        <v>1.3837476460720568</v>
      </c>
      <c r="F109" s="74">
        <v>1.4634730626943344</v>
      </c>
      <c r="G109" s="74">
        <v>1.5397922289057846</v>
      </c>
      <c r="H109" s="74">
        <v>1.6167630631683445</v>
      </c>
      <c r="J109" s="135"/>
      <c r="K109" s="135"/>
      <c r="L109" s="50"/>
      <c r="M109" s="50"/>
      <c r="N109" s="50"/>
      <c r="O109" s="50"/>
    </row>
    <row r="110" spans="2:15" ht="12.75">
      <c r="B110" t="s">
        <v>102</v>
      </c>
      <c r="C110" s="74">
        <v>47.43933266902762</v>
      </c>
      <c r="D110" s="74">
        <v>48.43345266545718</v>
      </c>
      <c r="E110" s="74">
        <v>51.03984604291052</v>
      </c>
      <c r="F110" s="74">
        <v>54.04006851073431</v>
      </c>
      <c r="G110" s="74">
        <v>56.08508368941889</v>
      </c>
      <c r="H110" s="74">
        <v>58.16543390769514</v>
      </c>
      <c r="J110" s="135"/>
      <c r="K110" s="135"/>
      <c r="L110" s="50"/>
      <c r="M110" s="50"/>
      <c r="N110" s="50"/>
      <c r="O110" s="50"/>
    </row>
    <row r="111" spans="2:15" ht="12.75">
      <c r="B111" t="s">
        <v>103</v>
      </c>
      <c r="C111" s="74">
        <v>120.29778241651643</v>
      </c>
      <c r="D111" s="74">
        <v>122.83449663553156</v>
      </c>
      <c r="E111" s="74">
        <v>126.48391446051986</v>
      </c>
      <c r="F111" s="74">
        <v>129.17853583636588</v>
      </c>
      <c r="G111" s="74">
        <v>131.86645283446745</v>
      </c>
      <c r="H111" s="74">
        <v>134.45033907084314</v>
      </c>
      <c r="J111" s="135"/>
      <c r="K111" s="135"/>
      <c r="L111" s="50"/>
      <c r="M111" s="50"/>
      <c r="N111" s="50"/>
      <c r="O111" s="50"/>
    </row>
    <row r="112" spans="2:15" ht="12.75">
      <c r="B112" t="s">
        <v>104</v>
      </c>
      <c r="C112" s="74">
        <v>14.640719027440387</v>
      </c>
      <c r="D112" s="74">
        <v>14.925000911124386</v>
      </c>
      <c r="E112" s="74">
        <v>15.314619781300468</v>
      </c>
      <c r="F112" s="74">
        <v>15.648597339292744</v>
      </c>
      <c r="G112" s="74">
        <v>15.927106992335975</v>
      </c>
      <c r="H112" s="74">
        <v>16.195882870809303</v>
      </c>
      <c r="J112" s="135"/>
      <c r="K112" s="135"/>
      <c r="L112" s="50"/>
      <c r="M112" s="50"/>
      <c r="N112" s="50"/>
      <c r="O112" s="50"/>
    </row>
    <row r="113" spans="2:15" ht="12.75">
      <c r="B113" t="s">
        <v>105</v>
      </c>
      <c r="C113" s="74">
        <v>7.520777004268581</v>
      </c>
      <c r="D113" s="74">
        <v>7.717024757981339</v>
      </c>
      <c r="E113" s="74">
        <v>7.91453910025938</v>
      </c>
      <c r="F113" s="74">
        <v>8.161875351248147</v>
      </c>
      <c r="G113" s="74">
        <v>8.254522923591878</v>
      </c>
      <c r="H113" s="74">
        <v>8.341889931556715</v>
      </c>
      <c r="J113" s="135"/>
      <c r="K113" s="135"/>
      <c r="L113" s="50"/>
      <c r="M113" s="50"/>
      <c r="N113" s="50"/>
      <c r="O113" s="50"/>
    </row>
    <row r="114" spans="2:15" ht="12.75">
      <c r="B114" t="s">
        <v>106</v>
      </c>
      <c r="C114" s="74">
        <v>5.879305835932374</v>
      </c>
      <c r="D114" s="74">
        <v>6.000070144204446</v>
      </c>
      <c r="E114" s="74">
        <v>6.16435986829725</v>
      </c>
      <c r="F114" s="74">
        <v>6.306795940375438</v>
      </c>
      <c r="G114" s="74">
        <v>6.427631608100075</v>
      </c>
      <c r="H114" s="74">
        <v>6.545143296656067</v>
      </c>
      <c r="J114" s="135"/>
      <c r="K114" s="135"/>
      <c r="L114" s="50"/>
      <c r="M114" s="50"/>
      <c r="N114" s="50"/>
      <c r="O114" s="50"/>
    </row>
    <row r="115" spans="2:15" ht="12.75">
      <c r="B115" t="s">
        <v>107</v>
      </c>
      <c r="C115" s="74">
        <v>62.78580870966743</v>
      </c>
      <c r="D115" s="74">
        <v>64.10613959717678</v>
      </c>
      <c r="E115" s="74">
        <v>65.94889046882217</v>
      </c>
      <c r="F115" s="74">
        <v>67.39688479053811</v>
      </c>
      <c r="G115" s="74">
        <v>68.53950445214359</v>
      </c>
      <c r="H115" s="74">
        <v>69.60093923505217</v>
      </c>
      <c r="J115" s="135"/>
      <c r="K115" s="135"/>
      <c r="L115" s="50"/>
      <c r="M115" s="50"/>
      <c r="N115" s="50"/>
      <c r="O115" s="50"/>
    </row>
    <row r="116" spans="2:15" ht="12.75">
      <c r="B116" t="s">
        <v>108</v>
      </c>
      <c r="C116" s="74">
        <v>11.09196722693775</v>
      </c>
      <c r="D116" s="74">
        <v>11.334413797534639</v>
      </c>
      <c r="E116" s="74">
        <v>11.626252915070507</v>
      </c>
      <c r="F116" s="74">
        <v>11.919652238175319</v>
      </c>
      <c r="G116" s="74">
        <v>12.095487767530543</v>
      </c>
      <c r="H116" s="74">
        <v>12.264595059482089</v>
      </c>
      <c r="J116" s="135"/>
      <c r="K116" s="135"/>
      <c r="L116" s="50"/>
      <c r="M116" s="50"/>
      <c r="N116" s="50"/>
      <c r="O116" s="50"/>
    </row>
    <row r="117" spans="2:15" ht="12.75">
      <c r="B117" t="s">
        <v>109</v>
      </c>
      <c r="C117" s="74">
        <v>10.258368976893534</v>
      </c>
      <c r="D117" s="74">
        <v>10.66833883701443</v>
      </c>
      <c r="E117" s="74">
        <v>11.1577755871773</v>
      </c>
      <c r="F117" s="74">
        <v>11.611386214707748</v>
      </c>
      <c r="G117" s="74">
        <v>12.026941439151738</v>
      </c>
      <c r="H117" s="74">
        <v>12.437328949720008</v>
      </c>
      <c r="J117" s="135"/>
      <c r="K117" s="135"/>
      <c r="L117" s="50"/>
      <c r="M117" s="50"/>
      <c r="N117" s="50"/>
      <c r="O117" s="50"/>
    </row>
    <row r="118" spans="2:15" ht="12.75">
      <c r="B118" t="s">
        <v>110</v>
      </c>
      <c r="C118" s="74">
        <v>125.48806478142157</v>
      </c>
      <c r="D118" s="74">
        <v>133.44169254743755</v>
      </c>
      <c r="E118" s="74">
        <v>135.94753202201662</v>
      </c>
      <c r="F118" s="74">
        <v>137.76729853686965</v>
      </c>
      <c r="G118" s="74">
        <v>138.12983055674118</v>
      </c>
      <c r="H118" s="74">
        <v>138.81728614254482</v>
      </c>
      <c r="J118" s="135"/>
      <c r="K118" s="135"/>
      <c r="L118" s="50"/>
      <c r="M118" s="50"/>
      <c r="N118" s="50"/>
      <c r="O118" s="50"/>
    </row>
    <row r="119" spans="2:15" ht="12.75">
      <c r="B119" t="s">
        <v>111</v>
      </c>
      <c r="C119" s="74">
        <v>44.13339914205832</v>
      </c>
      <c r="D119" s="74">
        <v>46.131043847606556</v>
      </c>
      <c r="E119" s="74">
        <v>48.29528594007323</v>
      </c>
      <c r="F119" s="74">
        <v>50.58878884543526</v>
      </c>
      <c r="G119" s="74">
        <v>52.39615151401607</v>
      </c>
      <c r="H119" s="74">
        <v>54.22627126081952</v>
      </c>
      <c r="J119" s="135"/>
      <c r="K119" s="135"/>
      <c r="L119" s="50"/>
      <c r="M119" s="50"/>
      <c r="N119" s="50"/>
      <c r="O119" s="50"/>
    </row>
    <row r="120" spans="2:15" ht="12.75">
      <c r="B120" t="s">
        <v>112</v>
      </c>
      <c r="C120" s="74">
        <v>27.138292220529355</v>
      </c>
      <c r="D120" s="74">
        <v>27.837577031752307</v>
      </c>
      <c r="E120" s="74">
        <v>28.7435531498706</v>
      </c>
      <c r="F120" s="74">
        <v>29.555934199022566</v>
      </c>
      <c r="G120" s="74">
        <v>30.248998730197375</v>
      </c>
      <c r="H120" s="74">
        <v>30.93034267785474</v>
      </c>
      <c r="J120" s="135"/>
      <c r="K120" s="135"/>
      <c r="L120" s="50"/>
      <c r="M120" s="50"/>
      <c r="N120" s="50"/>
      <c r="O120" s="50"/>
    </row>
    <row r="121" spans="2:15" ht="12.75">
      <c r="B121" t="s">
        <v>113</v>
      </c>
      <c r="C121" s="74">
        <v>24.73341690237379</v>
      </c>
      <c r="D121" s="74">
        <v>25.319387027323764</v>
      </c>
      <c r="E121" s="74">
        <v>26.074125822301184</v>
      </c>
      <c r="F121" s="74">
        <v>26.724466199216305</v>
      </c>
      <c r="G121" s="74">
        <v>27.269147394885184</v>
      </c>
      <c r="H121" s="74">
        <v>27.795197254053367</v>
      </c>
      <c r="J121" s="135"/>
      <c r="K121" s="135"/>
      <c r="L121" s="50"/>
      <c r="M121" s="50"/>
      <c r="N121" s="50"/>
      <c r="O121" s="50"/>
    </row>
    <row r="122" spans="2:15" ht="12.75">
      <c r="B122" t="s">
        <v>114</v>
      </c>
      <c r="C122" s="74">
        <v>61.675185416653584</v>
      </c>
      <c r="D122" s="74">
        <v>68.8255750511605</v>
      </c>
      <c r="E122" s="74">
        <v>70.37345377048342</v>
      </c>
      <c r="F122" s="74">
        <v>72.09906298194802</v>
      </c>
      <c r="G122" s="74">
        <v>72.957363759815</v>
      </c>
      <c r="H122" s="74">
        <v>73.86866333997632</v>
      </c>
      <c r="J122" s="135"/>
      <c r="K122" s="135"/>
      <c r="L122" s="50"/>
      <c r="M122" s="50"/>
      <c r="N122" s="50"/>
      <c r="O122" s="50"/>
    </row>
    <row r="123" spans="2:15" ht="12.75">
      <c r="B123" t="s">
        <v>115</v>
      </c>
      <c r="C123" s="74">
        <v>44.526712583380586</v>
      </c>
      <c r="D123" s="74">
        <v>45.21382772498438</v>
      </c>
      <c r="E123" s="74">
        <v>46.37184684855766</v>
      </c>
      <c r="F123" s="74">
        <v>47.72867889984484</v>
      </c>
      <c r="G123" s="74">
        <v>48.48211149268277</v>
      </c>
      <c r="H123" s="74">
        <v>49.25949578065121</v>
      </c>
      <c r="J123" s="135"/>
      <c r="K123" s="135"/>
      <c r="L123" s="50"/>
      <c r="M123" s="50"/>
      <c r="N123" s="50"/>
      <c r="O123" s="50"/>
    </row>
    <row r="124" spans="2:15" ht="12.75">
      <c r="B124" t="s">
        <v>949</v>
      </c>
      <c r="C124" s="74">
        <v>51.11991926265476</v>
      </c>
      <c r="D124" s="74">
        <v>52.25484832654981</v>
      </c>
      <c r="E124" s="74">
        <v>53.78460578381795</v>
      </c>
      <c r="F124" s="74">
        <v>55.133418429062175</v>
      </c>
      <c r="G124" s="74">
        <v>56.288505033131514</v>
      </c>
      <c r="H124" s="74">
        <v>57.361527729180864</v>
      </c>
      <c r="J124" s="135"/>
      <c r="K124" s="135"/>
      <c r="L124" s="50"/>
      <c r="M124" s="50"/>
      <c r="N124" s="50"/>
      <c r="O124" s="50"/>
    </row>
    <row r="125" spans="2:15" ht="12.75">
      <c r="B125" t="s">
        <v>116</v>
      </c>
      <c r="C125" s="74">
        <v>67.89180554163897</v>
      </c>
      <c r="D125" s="74">
        <v>70.38912213420144</v>
      </c>
      <c r="E125" s="74">
        <v>73.36965589337224</v>
      </c>
      <c r="F125" s="74">
        <v>76.13601037555364</v>
      </c>
      <c r="G125" s="74">
        <v>78.65543340526254</v>
      </c>
      <c r="H125" s="74">
        <v>81.18146725744275</v>
      </c>
      <c r="J125" s="135"/>
      <c r="K125" s="135"/>
      <c r="L125" s="50"/>
      <c r="M125" s="50"/>
      <c r="N125" s="50"/>
      <c r="O125" s="50"/>
    </row>
    <row r="126" spans="2:15" ht="12.75">
      <c r="B126" t="s">
        <v>117</v>
      </c>
      <c r="C126" s="74">
        <v>4.095954100753107</v>
      </c>
      <c r="D126" s="74">
        <v>4.0749993873106405</v>
      </c>
      <c r="E126" s="74">
        <v>4.121079716223517</v>
      </c>
      <c r="F126" s="74">
        <v>4.172646039061443</v>
      </c>
      <c r="G126" s="74">
        <v>4.187919638046942</v>
      </c>
      <c r="H126" s="74">
        <v>4.238059933246593</v>
      </c>
      <c r="J126" s="135"/>
      <c r="K126" s="135"/>
      <c r="L126" s="50"/>
      <c r="M126" s="50"/>
      <c r="N126" s="50"/>
      <c r="O126" s="50"/>
    </row>
    <row r="127" spans="2:15" ht="12.75">
      <c r="B127" t="s">
        <v>118</v>
      </c>
      <c r="C127" s="74">
        <v>13.607245007540882</v>
      </c>
      <c r="D127" s="74">
        <v>14.075166597702227</v>
      </c>
      <c r="E127" s="74">
        <v>14.550593728664742</v>
      </c>
      <c r="F127" s="74">
        <v>15.133366272131482</v>
      </c>
      <c r="G127" s="74">
        <v>15.430175661058493</v>
      </c>
      <c r="H127" s="74">
        <v>15.724228149022412</v>
      </c>
      <c r="J127" s="135"/>
      <c r="K127" s="135"/>
      <c r="L127" s="50"/>
      <c r="M127" s="50"/>
      <c r="N127" s="50"/>
      <c r="O127" s="50"/>
    </row>
    <row r="128" spans="2:15" ht="12.75">
      <c r="B128" t="s">
        <v>119</v>
      </c>
      <c r="C128" s="74">
        <v>17.639028142039862</v>
      </c>
      <c r="D128" s="74">
        <v>17.864797314416492</v>
      </c>
      <c r="E128" s="74">
        <v>18.315909846414325</v>
      </c>
      <c r="F128" s="74">
        <v>18.859045880903018</v>
      </c>
      <c r="G128" s="74">
        <v>19.17281959049622</v>
      </c>
      <c r="H128" s="74">
        <v>19.560276613190386</v>
      </c>
      <c r="J128" s="135"/>
      <c r="K128" s="135"/>
      <c r="L128" s="50"/>
      <c r="M128" s="50"/>
      <c r="N128" s="50"/>
      <c r="O128" s="50"/>
    </row>
    <row r="129" spans="2:15" ht="12.75">
      <c r="B129" t="s">
        <v>120</v>
      </c>
      <c r="C129" s="74">
        <v>9.720227782183901</v>
      </c>
      <c r="D129" s="74">
        <v>9.969885100919978</v>
      </c>
      <c r="E129" s="74">
        <v>10.285877684159901</v>
      </c>
      <c r="F129" s="74">
        <v>10.559631415482865</v>
      </c>
      <c r="G129" s="74">
        <v>10.791804629580232</v>
      </c>
      <c r="H129" s="74">
        <v>11.018081659256245</v>
      </c>
      <c r="J129" s="135"/>
      <c r="K129" s="135"/>
      <c r="L129" s="50"/>
      <c r="M129" s="50"/>
      <c r="N129" s="50"/>
      <c r="O129" s="50"/>
    </row>
    <row r="130" spans="2:15" ht="12.75">
      <c r="B130" t="s">
        <v>121</v>
      </c>
      <c r="C130" s="74">
        <v>83.15529549969129</v>
      </c>
      <c r="D130" s="74">
        <v>85.65118362414174</v>
      </c>
      <c r="E130" s="74">
        <v>88.90507318762714</v>
      </c>
      <c r="F130" s="74">
        <v>91.60208562199108</v>
      </c>
      <c r="G130" s="74">
        <v>93.88934980875847</v>
      </c>
      <c r="H130" s="74">
        <v>96.09716036053811</v>
      </c>
      <c r="J130" s="135"/>
      <c r="K130" s="135"/>
      <c r="L130" s="50"/>
      <c r="M130" s="50"/>
      <c r="N130" s="50"/>
      <c r="O130" s="50"/>
    </row>
    <row r="131" spans="2:15" ht="12.75">
      <c r="B131" t="s">
        <v>122</v>
      </c>
      <c r="C131" s="74">
        <v>43.462667871199315</v>
      </c>
      <c r="D131" s="74">
        <v>44.85695110943522</v>
      </c>
      <c r="E131" s="74">
        <v>46.54827245369022</v>
      </c>
      <c r="F131" s="74">
        <v>48.051325735212714</v>
      </c>
      <c r="G131" s="74">
        <v>49.35928204306847</v>
      </c>
      <c r="H131" s="74">
        <v>50.60893169997457</v>
      </c>
      <c r="J131" s="135"/>
      <c r="K131" s="135"/>
      <c r="L131" s="50"/>
      <c r="M131" s="50"/>
      <c r="N131" s="50"/>
      <c r="O131" s="50"/>
    </row>
    <row r="132" spans="2:15" ht="12.75">
      <c r="B132" t="s">
        <v>123</v>
      </c>
      <c r="C132" s="74">
        <v>30.342084924021922</v>
      </c>
      <c r="D132" s="74">
        <v>30.77904155995455</v>
      </c>
      <c r="E132" s="74">
        <v>31.424671660489643</v>
      </c>
      <c r="F132" s="74">
        <v>34.017041011698964</v>
      </c>
      <c r="G132" s="74">
        <v>34.41273983612046</v>
      </c>
      <c r="H132" s="74">
        <v>34.77834648619151</v>
      </c>
      <c r="J132" s="135"/>
      <c r="K132" s="135"/>
      <c r="L132" s="50"/>
      <c r="M132" s="50"/>
      <c r="N132" s="50"/>
      <c r="O132" s="50"/>
    </row>
    <row r="133" spans="2:15" ht="12.75">
      <c r="B133" t="s">
        <v>124</v>
      </c>
      <c r="C133" s="74">
        <v>488.40312375433706</v>
      </c>
      <c r="D133" s="74">
        <v>497.50517720334597</v>
      </c>
      <c r="E133" s="74">
        <v>505.3131928158067</v>
      </c>
      <c r="F133" s="74">
        <v>520.9652601820274</v>
      </c>
      <c r="G133" s="74">
        <v>531.2825332078972</v>
      </c>
      <c r="H133" s="74">
        <v>543.4562319763634</v>
      </c>
      <c r="J133" s="135"/>
      <c r="K133" s="135"/>
      <c r="L133" s="50"/>
      <c r="M133" s="50"/>
      <c r="N133" s="50"/>
      <c r="O133" s="50"/>
    </row>
    <row r="134" spans="2:15" ht="12.75">
      <c r="B134" t="s">
        <v>125</v>
      </c>
      <c r="C134" s="74">
        <v>5.123255108025605</v>
      </c>
      <c r="D134" s="74">
        <v>5.379034934663611</v>
      </c>
      <c r="E134" s="74">
        <v>5.683474571240474</v>
      </c>
      <c r="F134" s="74">
        <v>5.978783649266141</v>
      </c>
      <c r="G134" s="74">
        <v>6.263498316241752</v>
      </c>
      <c r="H134" s="74">
        <v>6.5545204006911755</v>
      </c>
      <c r="J134" s="135"/>
      <c r="K134" s="135"/>
      <c r="L134" s="50"/>
      <c r="M134" s="50"/>
      <c r="N134" s="50"/>
      <c r="O134" s="50"/>
    </row>
    <row r="135" spans="2:16" ht="12.75">
      <c r="B135" t="s">
        <v>126</v>
      </c>
      <c r="C135" s="74">
        <v>127.1491679452089</v>
      </c>
      <c r="D135" s="74">
        <v>132.68349059839633</v>
      </c>
      <c r="E135" s="74">
        <v>138.69649216352573</v>
      </c>
      <c r="F135" s="74">
        <v>143.788517684286</v>
      </c>
      <c r="G135" s="74">
        <v>148.93446834631965</v>
      </c>
      <c r="H135" s="74">
        <v>154.60658844736471</v>
      </c>
      <c r="J135" s="135"/>
      <c r="K135" s="135"/>
      <c r="L135" s="135"/>
      <c r="M135" s="135"/>
      <c r="N135" s="135"/>
      <c r="O135" s="135"/>
      <c r="P135" s="135"/>
    </row>
    <row r="136" spans="2:15" ht="12.75">
      <c r="B136" t="s">
        <v>127</v>
      </c>
      <c r="C136" s="74">
        <v>5.199778801976533</v>
      </c>
      <c r="D136" s="74">
        <v>5.23449087484939</v>
      </c>
      <c r="E136" s="74">
        <v>5.306110316945946</v>
      </c>
      <c r="F136" s="74">
        <v>5.328865539141515</v>
      </c>
      <c r="G136" s="74">
        <v>5.339373579509206</v>
      </c>
      <c r="H136" s="74">
        <v>5.345222694283888</v>
      </c>
      <c r="J136" s="135"/>
      <c r="K136" s="135"/>
      <c r="L136" s="50"/>
      <c r="M136" s="50"/>
      <c r="N136" s="50"/>
      <c r="O136" s="50"/>
    </row>
    <row r="137" spans="2:15" ht="12.75">
      <c r="B137" t="s">
        <v>128</v>
      </c>
      <c r="C137" s="74">
        <v>194.98525240259085</v>
      </c>
      <c r="D137" s="74">
        <v>198.62981416574905</v>
      </c>
      <c r="E137" s="74">
        <v>204.7764510812544</v>
      </c>
      <c r="F137" s="74">
        <v>208.59747513432796</v>
      </c>
      <c r="G137" s="74">
        <v>210.6045893415174</v>
      </c>
      <c r="H137" s="74">
        <v>212.71605214300814</v>
      </c>
      <c r="J137" s="135"/>
      <c r="K137" s="135"/>
      <c r="L137" s="50"/>
      <c r="M137" s="50"/>
      <c r="N137" s="50"/>
      <c r="O137" s="50"/>
    </row>
    <row r="138" spans="2:15" ht="12.75">
      <c r="B138" t="s">
        <v>129</v>
      </c>
      <c r="C138" s="74">
        <v>49.861647327678185</v>
      </c>
      <c r="D138" s="74">
        <v>51.02069830334188</v>
      </c>
      <c r="E138" s="74">
        <v>52.86855798986394</v>
      </c>
      <c r="F138" s="74">
        <v>54.83663684376573</v>
      </c>
      <c r="G138" s="74">
        <v>56.06715677505409</v>
      </c>
      <c r="H138" s="74">
        <v>57.35604563377041</v>
      </c>
      <c r="J138" s="135"/>
      <c r="K138" s="135"/>
      <c r="L138" s="50"/>
      <c r="M138" s="50"/>
      <c r="N138" s="50"/>
      <c r="O138" s="50"/>
    </row>
    <row r="139" spans="2:15" ht="12.75">
      <c r="B139" t="s">
        <v>130</v>
      </c>
      <c r="C139" s="74">
        <v>6.137076547452103</v>
      </c>
      <c r="D139" s="74">
        <v>6.350775996416627</v>
      </c>
      <c r="E139" s="74">
        <v>6.54991276435659</v>
      </c>
      <c r="F139" s="74">
        <v>6.761126778398136</v>
      </c>
      <c r="G139" s="74">
        <v>6.893177232911848</v>
      </c>
      <c r="H139" s="74">
        <v>7.021343549187229</v>
      </c>
      <c r="J139" s="135"/>
      <c r="K139" s="135"/>
      <c r="L139" s="50"/>
      <c r="M139" s="50"/>
      <c r="N139" s="50"/>
      <c r="O139" s="50"/>
    </row>
    <row r="140" spans="2:15" ht="12.75">
      <c r="B140" t="s">
        <v>131</v>
      </c>
      <c r="C140" s="74">
        <v>16.51594395089732</v>
      </c>
      <c r="D140" s="74">
        <v>17.147597421269687</v>
      </c>
      <c r="E140" s="74">
        <v>19.362533266878252</v>
      </c>
      <c r="F140" s="74">
        <v>19.976132220591747</v>
      </c>
      <c r="G140" s="74">
        <v>20.41610823937873</v>
      </c>
      <c r="H140" s="74">
        <v>20.864295058733852</v>
      </c>
      <c r="J140" s="135"/>
      <c r="K140" s="135"/>
      <c r="L140" s="50"/>
      <c r="M140" s="50"/>
      <c r="N140" s="50"/>
      <c r="O140" s="50"/>
    </row>
    <row r="141" spans="2:15" ht="12.75">
      <c r="B141" t="s">
        <v>132</v>
      </c>
      <c r="C141" s="74">
        <v>41.49394301773991</v>
      </c>
      <c r="D141" s="74">
        <v>43.43172326903336</v>
      </c>
      <c r="E141" s="74">
        <v>45.53398445475374</v>
      </c>
      <c r="F141" s="74">
        <v>47.837799656380106</v>
      </c>
      <c r="G141" s="74">
        <v>49.54750282333146</v>
      </c>
      <c r="H141" s="74">
        <v>51.19695738932604</v>
      </c>
      <c r="J141" s="135"/>
      <c r="K141" s="135"/>
      <c r="L141" s="50"/>
      <c r="M141" s="50"/>
      <c r="N141" s="50"/>
      <c r="O141" s="50"/>
    </row>
    <row r="142" spans="2:15" ht="12.75">
      <c r="B142" t="s">
        <v>133</v>
      </c>
      <c r="C142" s="74">
        <v>153.01080557669607</v>
      </c>
      <c r="D142" s="74">
        <v>160.40828711740372</v>
      </c>
      <c r="E142" s="74">
        <v>167.77947031606843</v>
      </c>
      <c r="F142" s="74">
        <v>173.875139230662</v>
      </c>
      <c r="G142" s="74">
        <v>180.34496738812229</v>
      </c>
      <c r="H142" s="74">
        <v>186.86813311657724</v>
      </c>
      <c r="J142" s="135"/>
      <c r="K142" s="135"/>
      <c r="L142" s="50"/>
      <c r="M142" s="50"/>
      <c r="N142" s="50"/>
      <c r="O142" s="50"/>
    </row>
    <row r="143" spans="2:15" ht="12.75">
      <c r="B143" t="s">
        <v>134</v>
      </c>
      <c r="C143" s="74">
        <v>3.1796096881215643</v>
      </c>
      <c r="D143" s="74">
        <v>3.2190787066222133</v>
      </c>
      <c r="E143" s="74">
        <v>3.315775278947154</v>
      </c>
      <c r="F143" s="74">
        <v>3.323787029279293</v>
      </c>
      <c r="G143" s="74">
        <v>3.3179715433332713</v>
      </c>
      <c r="H143" s="74">
        <v>3.3086936799390654</v>
      </c>
      <c r="J143" s="135"/>
      <c r="K143" s="135"/>
      <c r="L143" s="50"/>
      <c r="M143" s="50"/>
      <c r="N143" s="50"/>
      <c r="O143" s="50"/>
    </row>
    <row r="144" spans="2:15" ht="12.75">
      <c r="B144" t="s">
        <v>135</v>
      </c>
      <c r="C144" s="74">
        <v>124.9162346649268</v>
      </c>
      <c r="D144" s="74">
        <v>123.271765271448</v>
      </c>
      <c r="E144" s="74">
        <v>124.51900275840863</v>
      </c>
      <c r="F144" s="74">
        <v>125.7448962291353</v>
      </c>
      <c r="G144" s="74">
        <v>126.00167447668113</v>
      </c>
      <c r="H144" s="74">
        <v>126.36371655474419</v>
      </c>
      <c r="J144" s="135"/>
      <c r="K144" s="135"/>
      <c r="L144" s="50"/>
      <c r="M144" s="50"/>
      <c r="N144" s="50"/>
      <c r="O144" s="50"/>
    </row>
    <row r="145" spans="2:15" ht="12.75">
      <c r="B145" t="s">
        <v>136</v>
      </c>
      <c r="C145" s="74">
        <v>135.11824237928064</v>
      </c>
      <c r="D145" s="74">
        <v>136.54039587502555</v>
      </c>
      <c r="E145" s="74">
        <v>139.8294152912524</v>
      </c>
      <c r="F145" s="74">
        <v>143.5840484381087</v>
      </c>
      <c r="G145" s="74">
        <v>145.72789784583898</v>
      </c>
      <c r="H145" s="74">
        <v>147.93962776036125</v>
      </c>
      <c r="J145" s="135"/>
      <c r="K145" s="135"/>
      <c r="L145" s="50"/>
      <c r="M145" s="50"/>
      <c r="N145" s="50"/>
      <c r="O145" s="50"/>
    </row>
    <row r="146" spans="2:15" ht="12.75">
      <c r="B146" t="s">
        <v>137</v>
      </c>
      <c r="C146" s="74">
        <v>47.26651691659326</v>
      </c>
      <c r="D146" s="74">
        <v>47.131153305612365</v>
      </c>
      <c r="E146" s="74">
        <v>47.85556360275372</v>
      </c>
      <c r="F146" s="74">
        <v>48.37796152509614</v>
      </c>
      <c r="G146" s="74">
        <v>48.656930003515036</v>
      </c>
      <c r="H146" s="74">
        <v>48.86199548108</v>
      </c>
      <c r="J146" s="135"/>
      <c r="K146" s="135"/>
      <c r="L146" s="50"/>
      <c r="M146" s="50"/>
      <c r="N146" s="50"/>
      <c r="O146" s="50"/>
    </row>
    <row r="147" spans="2:15" ht="12.75">
      <c r="B147" t="s">
        <v>138</v>
      </c>
      <c r="C147" s="74">
        <v>667.0757272298304</v>
      </c>
      <c r="D147" s="74">
        <v>681.7379643871387</v>
      </c>
      <c r="E147" s="74">
        <v>697.0096363400836</v>
      </c>
      <c r="F147" s="74">
        <v>711.3821699241249</v>
      </c>
      <c r="G147" s="74">
        <v>723.3007345497978</v>
      </c>
      <c r="H147" s="74">
        <v>733.8755171054514</v>
      </c>
      <c r="J147" s="135"/>
      <c r="K147" s="135"/>
      <c r="L147" s="50"/>
      <c r="M147" s="50"/>
      <c r="N147" s="50"/>
      <c r="O147" s="50"/>
    </row>
    <row r="148" spans="2:15" ht="12.75">
      <c r="B148" t="s">
        <v>139</v>
      </c>
      <c r="C148" s="74">
        <v>54.96288215275534</v>
      </c>
      <c r="D148" s="74">
        <v>56.150646414087745</v>
      </c>
      <c r="E148" s="74">
        <v>58.29068349043896</v>
      </c>
      <c r="F148" s="74">
        <v>60.57822461977672</v>
      </c>
      <c r="G148" s="74">
        <v>62.289025507862426</v>
      </c>
      <c r="H148" s="74">
        <v>64.08679133512743</v>
      </c>
      <c r="J148" s="135"/>
      <c r="K148" s="135"/>
      <c r="L148" s="50"/>
      <c r="M148" s="50"/>
      <c r="N148" s="50"/>
      <c r="O148" s="50"/>
    </row>
    <row r="149" spans="2:15" ht="12.75">
      <c r="B149" t="s">
        <v>140</v>
      </c>
      <c r="C149" s="74">
        <v>272.9220153962773</v>
      </c>
      <c r="D149" s="74">
        <v>287.0686526794987</v>
      </c>
      <c r="E149" s="74">
        <v>298.4432109136391</v>
      </c>
      <c r="F149" s="74">
        <v>310.9180927682764</v>
      </c>
      <c r="G149" s="74">
        <v>303.4150298170517</v>
      </c>
      <c r="H149" s="74">
        <v>293.18343649408774</v>
      </c>
      <c r="J149" s="135"/>
      <c r="K149" s="135"/>
      <c r="L149" s="50"/>
      <c r="M149" s="50"/>
      <c r="N149" s="50"/>
      <c r="O149" s="50"/>
    </row>
    <row r="150" spans="2:15" ht="12.75">
      <c r="B150" t="s">
        <v>141</v>
      </c>
      <c r="C150" s="74">
        <v>57.11849094800277</v>
      </c>
      <c r="D150" s="74">
        <v>57.815396985718316</v>
      </c>
      <c r="E150" s="74">
        <v>58.952615991713735</v>
      </c>
      <c r="F150" s="74">
        <v>59.77343472987704</v>
      </c>
      <c r="G150" s="74">
        <v>60.365221662415685</v>
      </c>
      <c r="H150" s="74">
        <v>60.93765006798157</v>
      </c>
      <c r="J150" s="135"/>
      <c r="K150" s="135"/>
      <c r="L150" s="50"/>
      <c r="M150" s="50"/>
      <c r="N150" s="50"/>
      <c r="O150" s="50"/>
    </row>
    <row r="151" spans="2:15" ht="12.75">
      <c r="B151" t="s">
        <v>142</v>
      </c>
      <c r="C151" s="74">
        <v>8.239291182489836</v>
      </c>
      <c r="D151" s="74">
        <v>8.395555545365735</v>
      </c>
      <c r="E151" s="74">
        <v>8.608737951488559</v>
      </c>
      <c r="F151" s="74">
        <v>8.788826952949481</v>
      </c>
      <c r="G151" s="74">
        <v>8.936441448884315</v>
      </c>
      <c r="H151" s="74">
        <v>9.075852394959053</v>
      </c>
      <c r="J151" s="135"/>
      <c r="K151" s="135"/>
      <c r="L151" s="50"/>
      <c r="M151" s="50"/>
      <c r="N151" s="50"/>
      <c r="O151" s="50"/>
    </row>
    <row r="152" spans="2:15" ht="12.75">
      <c r="B152" t="s">
        <v>143</v>
      </c>
      <c r="C152" s="74">
        <v>10.562239563767529</v>
      </c>
      <c r="D152" s="74">
        <v>10.245250654715287</v>
      </c>
      <c r="E152" s="74">
        <v>10.45093045815307</v>
      </c>
      <c r="F152" s="74">
        <v>10.909094256731418</v>
      </c>
      <c r="G152" s="74">
        <v>11.276387270192691</v>
      </c>
      <c r="H152" s="74">
        <v>11.0322634915501</v>
      </c>
      <c r="J152" s="135"/>
      <c r="K152" s="135"/>
      <c r="L152" s="50"/>
      <c r="M152" s="50"/>
      <c r="N152" s="50"/>
      <c r="O152" s="50"/>
    </row>
    <row r="153" spans="2:15" ht="12.75">
      <c r="B153" t="s">
        <v>144</v>
      </c>
      <c r="C153" s="74">
        <v>9.217458386172073</v>
      </c>
      <c r="D153" s="74">
        <v>9.36357272267728</v>
      </c>
      <c r="E153" s="74">
        <v>9.567912796559476</v>
      </c>
      <c r="F153" s="74">
        <v>9.7066944161819</v>
      </c>
      <c r="G153" s="74">
        <v>9.816645552344442</v>
      </c>
      <c r="H153" s="74">
        <v>9.916213526936184</v>
      </c>
      <c r="J153" s="135"/>
      <c r="K153" s="135"/>
      <c r="L153" s="50"/>
      <c r="M153" s="50"/>
      <c r="N153" s="50"/>
      <c r="O153" s="50"/>
    </row>
    <row r="154" spans="2:15" ht="12.75">
      <c r="B154" t="s">
        <v>145</v>
      </c>
      <c r="C154" s="74">
        <v>10.502636864029094</v>
      </c>
      <c r="D154" s="74">
        <v>10.875900163143216</v>
      </c>
      <c r="E154" s="74">
        <v>11.32059754911553</v>
      </c>
      <c r="F154" s="74">
        <v>11.718784597500743</v>
      </c>
      <c r="G154" s="74">
        <v>12.068507733605284</v>
      </c>
      <c r="H154" s="74">
        <v>12.402797962776319</v>
      </c>
      <c r="J154" s="135"/>
      <c r="K154" s="135"/>
      <c r="L154" s="50"/>
      <c r="M154" s="50"/>
      <c r="N154" s="50"/>
      <c r="O154" s="50"/>
    </row>
    <row r="155" spans="2:15" ht="12.75">
      <c r="B155" t="s">
        <v>146</v>
      </c>
      <c r="C155" s="74">
        <v>16.286787935825004</v>
      </c>
      <c r="D155" s="74">
        <v>16.33623521319522</v>
      </c>
      <c r="E155" s="74">
        <v>16.671457783126627</v>
      </c>
      <c r="F155" s="74">
        <v>16.9040968124411</v>
      </c>
      <c r="G155" s="74">
        <v>16.955477311684707</v>
      </c>
      <c r="H155" s="74">
        <v>17.06501748670922</v>
      </c>
      <c r="J155" s="135"/>
      <c r="K155" s="135"/>
      <c r="L155" s="50"/>
      <c r="M155" s="50"/>
      <c r="N155" s="50"/>
      <c r="O155" s="50"/>
    </row>
    <row r="156" spans="2:15" ht="12.75">
      <c r="B156" t="s">
        <v>147</v>
      </c>
      <c r="C156" s="74">
        <v>28.15603449903516</v>
      </c>
      <c r="D156" s="74">
        <v>28.34867901247708</v>
      </c>
      <c r="E156" s="74">
        <v>28.758460889645924</v>
      </c>
      <c r="F156" s="74">
        <v>29.065185748664522</v>
      </c>
      <c r="G156" s="74">
        <v>29.24343638112267</v>
      </c>
      <c r="H156" s="74">
        <v>29.397536789466354</v>
      </c>
      <c r="J156" s="135"/>
      <c r="K156" s="135"/>
      <c r="L156" s="50"/>
      <c r="M156" s="50"/>
      <c r="N156" s="50"/>
      <c r="O156" s="50"/>
    </row>
    <row r="157" spans="2:15" ht="12.75">
      <c r="B157" t="s">
        <v>148</v>
      </c>
      <c r="C157" s="74">
        <v>15.086531812146802</v>
      </c>
      <c r="D157" s="74">
        <v>15.240319880696013</v>
      </c>
      <c r="E157" s="74">
        <v>15.496415631012542</v>
      </c>
      <c r="F157" s="74">
        <v>15.690702221547951</v>
      </c>
      <c r="G157" s="74">
        <v>15.82510621153964</v>
      </c>
      <c r="H157" s="74">
        <v>15.946376922861454</v>
      </c>
      <c r="J157" s="135"/>
      <c r="K157" s="135"/>
      <c r="L157" s="50"/>
      <c r="M157" s="50"/>
      <c r="N157" s="50"/>
      <c r="O157" s="50"/>
    </row>
    <row r="158" spans="2:15" ht="12.75">
      <c r="B158" t="s">
        <v>149</v>
      </c>
      <c r="C158" s="74">
        <v>17.139950750542766</v>
      </c>
      <c r="D158" s="74">
        <v>14.985797540867985</v>
      </c>
      <c r="E158" s="74">
        <v>15.538635356946878</v>
      </c>
      <c r="F158" s="74">
        <v>16.178444532742805</v>
      </c>
      <c r="G158" s="74">
        <v>16.609399376712776</v>
      </c>
      <c r="H158" s="74">
        <v>17.048982792172723</v>
      </c>
      <c r="J158" s="135"/>
      <c r="K158" s="135"/>
      <c r="L158" s="50"/>
      <c r="M158" s="50"/>
      <c r="N158" s="50"/>
      <c r="O158" s="50"/>
    </row>
    <row r="159" spans="2:15" ht="12.75">
      <c r="B159" t="s">
        <v>150</v>
      </c>
      <c r="C159" s="74">
        <v>141.1867959270355</v>
      </c>
      <c r="D159" s="74">
        <v>144.54848653890997</v>
      </c>
      <c r="E159" s="74">
        <v>151.44966654831222</v>
      </c>
      <c r="F159" s="74">
        <v>159.1217807425056</v>
      </c>
      <c r="G159" s="74">
        <v>165.62285776889797</v>
      </c>
      <c r="H159" s="74">
        <v>174.79324973161826</v>
      </c>
      <c r="J159" s="135"/>
      <c r="K159" s="135"/>
      <c r="L159" s="50"/>
      <c r="M159" s="50"/>
      <c r="N159" s="50"/>
      <c r="O159" s="50"/>
    </row>
    <row r="160" spans="2:15" ht="12.75">
      <c r="B160" t="s">
        <v>151</v>
      </c>
      <c r="C160" s="74">
        <v>22.364700212322106</v>
      </c>
      <c r="D160" s="74">
        <v>22.481861270573674</v>
      </c>
      <c r="E160" s="74">
        <v>22.729617690484798</v>
      </c>
      <c r="F160" s="74">
        <v>22.885823222882642</v>
      </c>
      <c r="G160" s="74">
        <v>22.92976881676498</v>
      </c>
      <c r="H160" s="74">
        <v>22.956540735069407</v>
      </c>
      <c r="J160" s="135"/>
      <c r="K160" s="135"/>
      <c r="L160" s="50"/>
      <c r="M160" s="50"/>
      <c r="N160" s="50"/>
      <c r="O160" s="50"/>
    </row>
    <row r="161" spans="2:15" ht="12.75">
      <c r="B161" t="s">
        <v>152</v>
      </c>
      <c r="C161" s="74">
        <v>10.364645664329865</v>
      </c>
      <c r="D161" s="74">
        <v>9.661164446440328</v>
      </c>
      <c r="E161" s="74">
        <v>9.741255080066882</v>
      </c>
      <c r="F161" s="74">
        <v>9.795634335271515</v>
      </c>
      <c r="G161" s="74">
        <v>9.787696027015603</v>
      </c>
      <c r="H161" s="74">
        <v>9.783537852039123</v>
      </c>
      <c r="J161" s="135"/>
      <c r="K161" s="135"/>
      <c r="L161" s="50"/>
      <c r="M161" s="50"/>
      <c r="N161" s="50"/>
      <c r="O161" s="50"/>
    </row>
    <row r="162" spans="2:15" ht="12.75">
      <c r="B162" t="s">
        <v>153</v>
      </c>
      <c r="C162" s="74">
        <v>106.71513141910027</v>
      </c>
      <c r="D162" s="74">
        <v>108.93101045270096</v>
      </c>
      <c r="E162" s="74">
        <v>111.98081940023654</v>
      </c>
      <c r="F162" s="74">
        <v>114.38736162787646</v>
      </c>
      <c r="G162" s="74">
        <v>116.27321676165343</v>
      </c>
      <c r="H162" s="74">
        <v>118.01926155215348</v>
      </c>
      <c r="J162" s="135"/>
      <c r="K162" s="135"/>
      <c r="L162" s="50"/>
      <c r="M162" s="50"/>
      <c r="N162" s="50"/>
      <c r="O162" s="50"/>
    </row>
    <row r="163" spans="2:15" ht="12.75">
      <c r="B163" t="s">
        <v>154</v>
      </c>
      <c r="C163" s="74">
        <v>8.561183159203745</v>
      </c>
      <c r="D163" s="74">
        <v>8.743200887545218</v>
      </c>
      <c r="E163" s="74">
        <v>8.986068518955786</v>
      </c>
      <c r="F163" s="74">
        <v>9.195286494487318</v>
      </c>
      <c r="G163" s="74">
        <v>9.371310503004324</v>
      </c>
      <c r="H163" s="74">
        <v>9.54024694801209</v>
      </c>
      <c r="J163" s="135"/>
      <c r="K163" s="135"/>
      <c r="L163" s="50"/>
      <c r="M163" s="50"/>
      <c r="N163" s="50"/>
      <c r="O163" s="50"/>
    </row>
    <row r="164" spans="2:15" ht="12.75">
      <c r="B164" t="s">
        <v>155</v>
      </c>
      <c r="C164" s="74">
        <v>8.402485622107614</v>
      </c>
      <c r="D164" s="74">
        <v>8.534569604193418</v>
      </c>
      <c r="E164" s="74">
        <v>8.708473643420781</v>
      </c>
      <c r="F164" s="74">
        <v>8.776873011720516</v>
      </c>
      <c r="G164" s="74">
        <v>8.840371348274127</v>
      </c>
      <c r="H164" s="74">
        <v>8.897828282805511</v>
      </c>
      <c r="J164" s="135"/>
      <c r="K164" s="135"/>
      <c r="L164" s="50"/>
      <c r="M164" s="50"/>
      <c r="N164" s="50"/>
      <c r="O164" s="50"/>
    </row>
    <row r="165" spans="2:15" ht="12.75">
      <c r="B165" t="s">
        <v>156</v>
      </c>
      <c r="C165" s="74">
        <v>726.6919273925487</v>
      </c>
      <c r="D165" s="74">
        <v>718.115275421493</v>
      </c>
      <c r="E165" s="74">
        <v>721.4359965597031</v>
      </c>
      <c r="F165" s="74">
        <v>725.5055927871075</v>
      </c>
      <c r="G165" s="74">
        <v>723.3548491937005</v>
      </c>
      <c r="H165" s="74">
        <v>721.6058871371463</v>
      </c>
      <c r="J165" s="135"/>
      <c r="K165" s="135"/>
      <c r="L165" s="50"/>
      <c r="M165" s="50"/>
      <c r="N165" s="50"/>
      <c r="O165" s="50"/>
    </row>
    <row r="166" spans="2:15" ht="12.75">
      <c r="B166" t="s">
        <v>157</v>
      </c>
      <c r="C166" s="74">
        <v>18.53005759496533</v>
      </c>
      <c r="D166" s="74">
        <v>18.802166169421998</v>
      </c>
      <c r="E166" s="74">
        <v>19.18009321472596</v>
      </c>
      <c r="F166" s="74">
        <v>19.512316256775772</v>
      </c>
      <c r="G166" s="74">
        <v>19.71897107074521</v>
      </c>
      <c r="H166" s="74">
        <v>19.914306034182257</v>
      </c>
      <c r="J166" s="135"/>
      <c r="K166" s="135"/>
      <c r="L166" s="50"/>
      <c r="M166" s="50"/>
      <c r="N166" s="50"/>
      <c r="O166" s="50"/>
    </row>
    <row r="167" spans="2:15" ht="12.75">
      <c r="B167" t="s">
        <v>158</v>
      </c>
      <c r="C167" s="74">
        <v>376.9642132494515</v>
      </c>
      <c r="D167" s="74">
        <v>379.38130844634</v>
      </c>
      <c r="E167" s="74">
        <v>383.52893495081037</v>
      </c>
      <c r="F167" s="74">
        <v>387.6554758815371</v>
      </c>
      <c r="G167" s="74">
        <v>388.75371389870736</v>
      </c>
      <c r="H167" s="74">
        <v>390.1462465292111</v>
      </c>
      <c r="J167" s="135"/>
      <c r="K167" s="135"/>
      <c r="L167" s="50"/>
      <c r="M167" s="50"/>
      <c r="N167" s="50"/>
      <c r="O167" s="50"/>
    </row>
    <row r="168" spans="2:15" ht="12.75">
      <c r="B168" t="s">
        <v>159</v>
      </c>
      <c r="C168" s="74">
        <v>26.631355220307594</v>
      </c>
      <c r="D168" s="74">
        <v>27.01137769684199</v>
      </c>
      <c r="E168" s="74">
        <v>30.320859880217977</v>
      </c>
      <c r="F168" s="74">
        <v>31.85734860008328</v>
      </c>
      <c r="G168" s="74">
        <v>33.14541148340923</v>
      </c>
      <c r="H168" s="74">
        <v>34.48878703364856</v>
      </c>
      <c r="J168" s="135"/>
      <c r="K168" s="135"/>
      <c r="L168" s="50"/>
      <c r="M168" s="50"/>
      <c r="N168" s="50"/>
      <c r="O168" s="50"/>
    </row>
    <row r="169" spans="2:15" ht="12.75">
      <c r="B169" t="s">
        <v>160</v>
      </c>
      <c r="C169" s="74">
        <v>60.76647365095771</v>
      </c>
      <c r="D169" s="74">
        <v>61.66191731805487</v>
      </c>
      <c r="E169" s="74">
        <v>62.96715787292699</v>
      </c>
      <c r="F169" s="74">
        <v>64.01718700235818</v>
      </c>
      <c r="G169" s="74">
        <v>64.81619616324706</v>
      </c>
      <c r="H169" s="74">
        <v>65.5530289132191</v>
      </c>
      <c r="J169" s="135"/>
      <c r="K169" s="135"/>
      <c r="L169" s="50"/>
      <c r="M169" s="50"/>
      <c r="N169" s="50"/>
      <c r="O169" s="50"/>
    </row>
    <row r="170" spans="2:15" ht="12.75">
      <c r="B170" t="s">
        <v>161</v>
      </c>
      <c r="C170" s="74">
        <v>42.12160080695164</v>
      </c>
      <c r="D170" s="74">
        <v>42.32763959507121</v>
      </c>
      <c r="E170" s="74">
        <v>43.21894237089386</v>
      </c>
      <c r="F170" s="74">
        <v>44.17563855485161</v>
      </c>
      <c r="G170" s="74">
        <v>44.74325608048438</v>
      </c>
      <c r="H170" s="74">
        <v>45.33277981028301</v>
      </c>
      <c r="J170" s="135"/>
      <c r="K170" s="135"/>
      <c r="L170" s="50"/>
      <c r="M170" s="50"/>
      <c r="N170" s="50"/>
      <c r="O170" s="50"/>
    </row>
    <row r="171" spans="2:15" ht="12.75">
      <c r="B171" t="s">
        <v>162</v>
      </c>
      <c r="C171" s="74">
        <v>8.486795652341659</v>
      </c>
      <c r="D171" s="74">
        <v>8.537930147960678</v>
      </c>
      <c r="E171" s="74">
        <v>8.626412307397873</v>
      </c>
      <c r="F171" s="74">
        <v>8.676525101734125</v>
      </c>
      <c r="G171" s="74">
        <v>8.697653357141824</v>
      </c>
      <c r="H171" s="74">
        <v>8.682443448051721</v>
      </c>
      <c r="J171" s="135"/>
      <c r="K171" s="135"/>
      <c r="L171" s="50"/>
      <c r="M171" s="50"/>
      <c r="N171" s="50"/>
      <c r="O171" s="50"/>
    </row>
    <row r="172" spans="2:15" ht="12.75">
      <c r="B172" t="s">
        <v>163</v>
      </c>
      <c r="C172" s="74">
        <v>5.658533249179888</v>
      </c>
      <c r="D172" s="74">
        <v>5.768604807945251</v>
      </c>
      <c r="E172" s="74">
        <v>5.896662726018788</v>
      </c>
      <c r="F172" s="74">
        <v>6.031129960776793</v>
      </c>
      <c r="G172" s="74">
        <v>6.094243134648213</v>
      </c>
      <c r="H172" s="74">
        <v>6.151684698021896</v>
      </c>
      <c r="J172" s="135"/>
      <c r="K172" s="135"/>
      <c r="L172" s="50"/>
      <c r="M172" s="50"/>
      <c r="N172" s="50"/>
      <c r="O172" s="50"/>
    </row>
    <row r="173" spans="2:15" ht="12.75">
      <c r="B173" t="s">
        <v>164</v>
      </c>
      <c r="C173" s="74">
        <v>13.295341143995477</v>
      </c>
      <c r="D173" s="74">
        <v>13.407629580462405</v>
      </c>
      <c r="E173" s="74">
        <v>13.618702186166914</v>
      </c>
      <c r="F173" s="74">
        <v>13.675585669391312</v>
      </c>
      <c r="G173" s="74">
        <v>13.709227402237563</v>
      </c>
      <c r="H173" s="74">
        <v>13.732070794134309</v>
      </c>
      <c r="J173" s="135"/>
      <c r="K173" s="135"/>
      <c r="L173" s="50"/>
      <c r="M173" s="50"/>
      <c r="N173" s="50"/>
      <c r="O173" s="50"/>
    </row>
    <row r="174" spans="2:15" ht="12.75">
      <c r="B174" t="s">
        <v>165</v>
      </c>
      <c r="C174" s="74">
        <v>3186.1606951027698</v>
      </c>
      <c r="D174" s="74">
        <v>3259.8924421671218</v>
      </c>
      <c r="E174" s="74">
        <v>3342.1222122561826</v>
      </c>
      <c r="F174" s="74">
        <v>3447.0831563163924</v>
      </c>
      <c r="G174" s="74">
        <v>3536.916242856245</v>
      </c>
      <c r="H174" s="74">
        <v>3621.136069796639</v>
      </c>
      <c r="J174" s="135"/>
      <c r="K174" s="135"/>
      <c r="L174" s="50"/>
      <c r="M174" s="50"/>
      <c r="N174" s="50"/>
      <c r="O174" s="50"/>
    </row>
    <row r="175" spans="2:15" ht="12.75">
      <c r="B175" t="s">
        <v>166</v>
      </c>
      <c r="C175" s="74">
        <v>203.53447137958437</v>
      </c>
      <c r="D175" s="74">
        <v>205.54802858619306</v>
      </c>
      <c r="E175" s="74">
        <v>208.72879726474463</v>
      </c>
      <c r="F175" s="74">
        <v>210.97321767471615</v>
      </c>
      <c r="G175" s="74">
        <v>212.37033869780566</v>
      </c>
      <c r="H175" s="74">
        <v>213.573086982963</v>
      </c>
      <c r="J175" s="135"/>
      <c r="K175" s="135"/>
      <c r="L175" s="50"/>
      <c r="M175" s="50"/>
      <c r="N175" s="50"/>
      <c r="O175" s="50"/>
    </row>
    <row r="176" spans="2:15" ht="12.75">
      <c r="B176" t="s">
        <v>167</v>
      </c>
      <c r="C176" s="74">
        <v>1.451198194471284</v>
      </c>
      <c r="D176" s="74">
        <v>1.4650782259600243</v>
      </c>
      <c r="E176" s="74">
        <v>1.4883089026671656</v>
      </c>
      <c r="F176" s="74">
        <v>1.5050483886841313</v>
      </c>
      <c r="G176" s="74">
        <v>1.5161088221753978</v>
      </c>
      <c r="H176" s="74">
        <v>1.5255525953222444</v>
      </c>
      <c r="J176" s="135"/>
      <c r="K176" s="135"/>
      <c r="L176" s="50"/>
      <c r="M176" s="50"/>
      <c r="N176" s="50"/>
      <c r="O176" s="50"/>
    </row>
    <row r="177" spans="2:15" ht="12.75">
      <c r="B177" t="s">
        <v>168</v>
      </c>
      <c r="C177" s="74">
        <v>5.8749912944482725</v>
      </c>
      <c r="D177" s="74">
        <v>5.948771521875994</v>
      </c>
      <c r="E177" s="74">
        <v>6.046672046924196</v>
      </c>
      <c r="F177" s="74">
        <v>6.1441734443632265</v>
      </c>
      <c r="G177" s="74">
        <v>6.181887507431137</v>
      </c>
      <c r="H177" s="74">
        <v>6.2145489123832185</v>
      </c>
      <c r="J177" s="135"/>
      <c r="K177" s="135"/>
      <c r="L177" s="50"/>
      <c r="M177" s="50"/>
      <c r="N177" s="50"/>
      <c r="O177" s="50"/>
    </row>
    <row r="178" spans="2:15" ht="12.75">
      <c r="B178" t="s">
        <v>1113</v>
      </c>
      <c r="C178" s="74">
        <v>0</v>
      </c>
      <c r="D178" s="74">
        <v>0</v>
      </c>
      <c r="E178" s="74">
        <v>0</v>
      </c>
      <c r="F178" s="74">
        <v>0</v>
      </c>
      <c r="G178" s="74">
        <v>0</v>
      </c>
      <c r="H178" s="74">
        <v>0</v>
      </c>
      <c r="J178" s="135"/>
      <c r="K178" s="135"/>
      <c r="L178" s="50"/>
      <c r="M178" s="50"/>
      <c r="N178" s="50"/>
      <c r="O178" s="50"/>
    </row>
    <row r="179" spans="2:15" ht="12.75">
      <c r="B179" t="s">
        <v>169</v>
      </c>
      <c r="C179" s="74">
        <v>154.91020938998943</v>
      </c>
      <c r="D179" s="74">
        <v>155.7317518737064</v>
      </c>
      <c r="E179" s="74">
        <v>157.4980446271977</v>
      </c>
      <c r="F179" s="74">
        <v>158.5809882365443</v>
      </c>
      <c r="G179" s="74">
        <v>159.00958095233108</v>
      </c>
      <c r="H179" s="74">
        <v>159.2156971586085</v>
      </c>
      <c r="J179" s="135"/>
      <c r="K179" s="135"/>
      <c r="L179" s="50"/>
      <c r="M179" s="50"/>
      <c r="N179" s="50"/>
      <c r="O179" s="50"/>
    </row>
    <row r="180" spans="2:15" ht="12.75">
      <c r="B180" t="s">
        <v>170</v>
      </c>
      <c r="C180" s="74">
        <v>1578.3432302895542</v>
      </c>
      <c r="D180" s="74">
        <v>1665.1257033599234</v>
      </c>
      <c r="E180" s="74">
        <v>1725.1916158187714</v>
      </c>
      <c r="F180" s="74">
        <v>1782.1883309887612</v>
      </c>
      <c r="G180" s="74">
        <v>1839.5459392917624</v>
      </c>
      <c r="H180" s="74">
        <v>1869.257390853476</v>
      </c>
      <c r="J180" s="135"/>
      <c r="K180" s="135"/>
      <c r="L180" s="50"/>
      <c r="M180" s="50"/>
      <c r="N180" s="50"/>
      <c r="O180" s="50"/>
    </row>
    <row r="181" spans="2:15" ht="12.75">
      <c r="B181" t="s">
        <v>171</v>
      </c>
      <c r="C181" s="74">
        <v>15.031683760031424</v>
      </c>
      <c r="D181" s="74">
        <v>15.327220616232738</v>
      </c>
      <c r="E181" s="74">
        <v>15.802929959564256</v>
      </c>
      <c r="F181" s="74">
        <v>16.261666533427125</v>
      </c>
      <c r="G181" s="74">
        <v>16.612731481989748</v>
      </c>
      <c r="H181" s="74">
        <v>16.957924643881345</v>
      </c>
      <c r="J181" s="135"/>
      <c r="K181" s="135"/>
      <c r="L181" s="50"/>
      <c r="M181" s="50"/>
      <c r="N181" s="50"/>
      <c r="O181" s="50"/>
    </row>
    <row r="182" spans="2:15" ht="12.75">
      <c r="B182" t="s">
        <v>172</v>
      </c>
      <c r="C182" s="74">
        <v>37.906833524089095</v>
      </c>
      <c r="D182" s="74">
        <v>38.828057583595466</v>
      </c>
      <c r="E182" s="74">
        <v>40.02206112599336</v>
      </c>
      <c r="F182" s="74">
        <v>41.069202060865365</v>
      </c>
      <c r="G182" s="74">
        <v>41.96795018546704</v>
      </c>
      <c r="H182" s="74">
        <v>42.838235154683986</v>
      </c>
      <c r="J182" s="135"/>
      <c r="K182" s="135"/>
      <c r="L182" s="50"/>
      <c r="M182" s="50"/>
      <c r="N182" s="50"/>
      <c r="O182" s="50"/>
    </row>
    <row r="183" spans="2:15" ht="12.75">
      <c r="B183" t="s">
        <v>173</v>
      </c>
      <c r="C183" s="74">
        <v>54.497493721817186</v>
      </c>
      <c r="D183" s="74">
        <v>55.67826960518164</v>
      </c>
      <c r="E183" s="74">
        <v>57.22419204397731</v>
      </c>
      <c r="F183" s="74">
        <v>58.53271014068671</v>
      </c>
      <c r="G183" s="74">
        <v>59.6029429412363</v>
      </c>
      <c r="H183" s="74">
        <v>60.60549507271339</v>
      </c>
      <c r="J183" s="135"/>
      <c r="K183" s="135"/>
      <c r="L183" s="50"/>
      <c r="M183" s="50"/>
      <c r="N183" s="50"/>
      <c r="O183" s="50"/>
    </row>
    <row r="184" spans="2:15" ht="12.75">
      <c r="B184" t="s">
        <v>174</v>
      </c>
      <c r="C184" s="74">
        <v>65.05920182832217</v>
      </c>
      <c r="D184" s="74">
        <v>65.10340970303747</v>
      </c>
      <c r="E184" s="74">
        <v>70.40828148819202</v>
      </c>
      <c r="F184" s="74">
        <v>71.55894244432304</v>
      </c>
      <c r="G184" s="74">
        <v>71.84513753110421</v>
      </c>
      <c r="H184" s="74">
        <v>72.42448931705489</v>
      </c>
      <c r="J184" s="135"/>
      <c r="K184" s="135"/>
      <c r="L184" s="50"/>
      <c r="M184" s="50"/>
      <c r="N184" s="50"/>
      <c r="O184" s="50"/>
    </row>
    <row r="185" spans="2:15" ht="12.75">
      <c r="B185" t="s">
        <v>175</v>
      </c>
      <c r="C185" s="74">
        <v>199.07253315152823</v>
      </c>
      <c r="D185" s="74">
        <v>203.0989599011526</v>
      </c>
      <c r="E185" s="74">
        <v>208.90087685403964</v>
      </c>
      <c r="F185" s="74">
        <v>213.33554383181038</v>
      </c>
      <c r="G185" s="74">
        <v>216.79403559528163</v>
      </c>
      <c r="H185" s="74">
        <v>220.04018674109764</v>
      </c>
      <c r="J185" s="135"/>
      <c r="K185" s="135"/>
      <c r="L185" s="50"/>
      <c r="M185" s="50"/>
      <c r="N185" s="50"/>
      <c r="O185" s="50"/>
    </row>
    <row r="186" spans="2:15" ht="12.75">
      <c r="B186" t="s">
        <v>176</v>
      </c>
      <c r="C186" s="74">
        <v>132.38512207129688</v>
      </c>
      <c r="D186" s="74">
        <v>136.1710358384725</v>
      </c>
      <c r="E186" s="74">
        <v>140.7602372933697</v>
      </c>
      <c r="F186" s="74">
        <v>145.62354250086102</v>
      </c>
      <c r="G186" s="74">
        <v>149.27820853728593</v>
      </c>
      <c r="H186" s="74">
        <v>152.87035805198724</v>
      </c>
      <c r="J186" s="135"/>
      <c r="K186" s="135"/>
      <c r="L186" s="50"/>
      <c r="M186" s="50"/>
      <c r="N186" s="50"/>
      <c r="O186" s="50"/>
    </row>
    <row r="187" spans="2:15" ht="12.75">
      <c r="B187" t="s">
        <v>177</v>
      </c>
      <c r="C187" s="74">
        <v>38.90528042905489</v>
      </c>
      <c r="D187" s="74">
        <v>37.86266855695001</v>
      </c>
      <c r="E187" s="74">
        <v>38.29496775799643</v>
      </c>
      <c r="F187" s="74">
        <v>38.73597683026611</v>
      </c>
      <c r="G187" s="74">
        <v>38.87799097738888</v>
      </c>
      <c r="H187" s="74">
        <v>39.02956951720079</v>
      </c>
      <c r="J187" s="135"/>
      <c r="K187" s="135"/>
      <c r="L187" s="50"/>
      <c r="M187" s="50"/>
      <c r="N187" s="50"/>
      <c r="O187" s="50"/>
    </row>
    <row r="188" spans="2:15" ht="12.75">
      <c r="B188" t="s">
        <v>178</v>
      </c>
      <c r="C188" s="74">
        <v>92.19255211591559</v>
      </c>
      <c r="D188" s="74">
        <v>96.97737754571882</v>
      </c>
      <c r="E188" s="74">
        <v>98.57018310853822</v>
      </c>
      <c r="F188" s="74">
        <v>102.54955200919477</v>
      </c>
      <c r="G188" s="74">
        <v>106.11208790048457</v>
      </c>
      <c r="H188" s="74">
        <v>109.9723664031268</v>
      </c>
      <c r="J188" s="135"/>
      <c r="K188" s="135"/>
      <c r="L188" s="50"/>
      <c r="M188" s="50"/>
      <c r="N188" s="50"/>
      <c r="O188" s="50"/>
    </row>
    <row r="189" spans="2:15" ht="12.75">
      <c r="B189" t="s">
        <v>179</v>
      </c>
      <c r="C189" s="74">
        <v>253.22920956493488</v>
      </c>
      <c r="D189" s="74">
        <v>261.37202050451566</v>
      </c>
      <c r="E189" s="74">
        <v>271.46997408094296</v>
      </c>
      <c r="F189" s="74">
        <v>280.01273518840475</v>
      </c>
      <c r="G189" s="74">
        <v>287.4153036536949</v>
      </c>
      <c r="H189" s="74">
        <v>294.4770692377192</v>
      </c>
      <c r="J189" s="135"/>
      <c r="K189" s="135"/>
      <c r="L189" s="50"/>
      <c r="M189" s="50"/>
      <c r="N189" s="50"/>
      <c r="O189" s="50"/>
    </row>
    <row r="190" spans="2:15" ht="12.75">
      <c r="B190" t="s">
        <v>180</v>
      </c>
      <c r="C190" s="74">
        <v>101.17523791284863</v>
      </c>
      <c r="D190" s="74">
        <v>102.65060418290824</v>
      </c>
      <c r="E190" s="74">
        <v>104.82989343694369</v>
      </c>
      <c r="F190" s="74">
        <v>106.60710167353294</v>
      </c>
      <c r="G190" s="74">
        <v>107.99225255058285</v>
      </c>
      <c r="H190" s="74">
        <v>109.0694916536537</v>
      </c>
      <c r="J190" s="135"/>
      <c r="K190" s="135"/>
      <c r="L190" s="50"/>
      <c r="M190" s="50"/>
      <c r="N190" s="50"/>
      <c r="O190" s="50"/>
    </row>
    <row r="191" spans="2:15" ht="12.75">
      <c r="B191" t="s">
        <v>181</v>
      </c>
      <c r="C191" s="74">
        <v>260.60243706802504</v>
      </c>
      <c r="D191" s="74">
        <v>259.4118530407858</v>
      </c>
      <c r="E191" s="74">
        <v>266.7391741025358</v>
      </c>
      <c r="F191" s="74">
        <v>269.067330118033</v>
      </c>
      <c r="G191" s="74">
        <v>270.55989390038275</v>
      </c>
      <c r="H191" s="74">
        <v>272.22754175341004</v>
      </c>
      <c r="J191" s="135"/>
      <c r="K191" s="135"/>
      <c r="L191" s="50"/>
      <c r="M191" s="50"/>
      <c r="N191" s="50"/>
      <c r="O191" s="50"/>
    </row>
    <row r="192" spans="2:15" ht="12.75">
      <c r="B192" t="s">
        <v>182</v>
      </c>
      <c r="C192" s="74">
        <v>21.92491658626281</v>
      </c>
      <c r="D192" s="74">
        <v>21.91920316098754</v>
      </c>
      <c r="E192" s="74">
        <v>22.052730819100233</v>
      </c>
      <c r="F192" s="74">
        <v>22.08965935917603</v>
      </c>
      <c r="G192" s="74">
        <v>22.035358489287177</v>
      </c>
      <c r="H192" s="74">
        <v>21.956884568812697</v>
      </c>
      <c r="J192" s="135"/>
      <c r="K192" s="135"/>
      <c r="L192" s="50"/>
      <c r="M192" s="50"/>
      <c r="N192" s="50"/>
      <c r="O192" s="50"/>
    </row>
    <row r="193" spans="2:15" ht="12.75">
      <c r="B193" t="s">
        <v>183</v>
      </c>
      <c r="C193" s="74">
        <v>21.229401383346325</v>
      </c>
      <c r="D193" s="74">
        <v>22.001869499561778</v>
      </c>
      <c r="E193" s="74">
        <v>22.93542264576973</v>
      </c>
      <c r="F193" s="74">
        <v>23.79233457210882</v>
      </c>
      <c r="G193" s="74">
        <v>24.56884219350296</v>
      </c>
      <c r="H193" s="74">
        <v>25.332695821899836</v>
      </c>
      <c r="J193" s="135"/>
      <c r="K193" s="135"/>
      <c r="L193" s="50"/>
      <c r="M193" s="50"/>
      <c r="N193" s="50"/>
      <c r="O193" s="50"/>
    </row>
    <row r="194" spans="2:15" ht="12.75">
      <c r="B194" t="s">
        <v>184</v>
      </c>
      <c r="C194" s="74">
        <v>653.5667043074525</v>
      </c>
      <c r="D194" s="74">
        <v>675.669135908302</v>
      </c>
      <c r="E194" s="74">
        <v>741.0233388435864</v>
      </c>
      <c r="F194" s="74">
        <v>764.6284070377657</v>
      </c>
      <c r="G194" s="74">
        <v>796.774969234044</v>
      </c>
      <c r="H194" s="74">
        <v>828.9947344173947</v>
      </c>
      <c r="J194" s="135"/>
      <c r="K194" s="135"/>
      <c r="L194" s="50"/>
      <c r="M194" s="50"/>
      <c r="N194" s="50"/>
      <c r="O194" s="50"/>
    </row>
    <row r="195" spans="2:15" ht="12.75">
      <c r="B195" t="s">
        <v>185</v>
      </c>
      <c r="C195" s="74">
        <v>56.5437497395142</v>
      </c>
      <c r="D195" s="74">
        <v>58.20174278704202</v>
      </c>
      <c r="E195" s="74">
        <v>62.60787123173907</v>
      </c>
      <c r="F195" s="74">
        <v>65.24273258223542</v>
      </c>
      <c r="G195" s="74">
        <v>60.455142595385176</v>
      </c>
      <c r="H195" s="74">
        <v>62.240214929740795</v>
      </c>
      <c r="J195" s="135"/>
      <c r="K195" s="135"/>
      <c r="L195" s="50"/>
      <c r="M195" s="50"/>
      <c r="N195" s="50"/>
      <c r="O195" s="50"/>
    </row>
    <row r="196" spans="2:15" ht="12.75">
      <c r="B196" t="s">
        <v>186</v>
      </c>
      <c r="C196" s="74">
        <v>39.22072872395019</v>
      </c>
      <c r="D196" s="74">
        <v>39.275124930625566</v>
      </c>
      <c r="E196" s="74">
        <v>39.89519554497631</v>
      </c>
      <c r="F196" s="74">
        <v>40.524073011150435</v>
      </c>
      <c r="G196" s="74">
        <v>40.84023338186385</v>
      </c>
      <c r="H196" s="74">
        <v>41.164370026400874</v>
      </c>
      <c r="J196" s="135"/>
      <c r="K196" s="135"/>
      <c r="L196" s="50"/>
      <c r="M196" s="50"/>
      <c r="N196" s="50"/>
      <c r="O196" s="50"/>
    </row>
    <row r="197" spans="2:15" ht="12.75">
      <c r="B197" t="s">
        <v>187</v>
      </c>
      <c r="C197" s="74">
        <v>188.3958036588376</v>
      </c>
      <c r="D197" s="74">
        <v>195.53517381275336</v>
      </c>
      <c r="E197" s="74">
        <v>206.63418917074316</v>
      </c>
      <c r="F197" s="74">
        <v>213.88257360357696</v>
      </c>
      <c r="G197" s="74">
        <v>223.2697664006425</v>
      </c>
      <c r="H197" s="74">
        <v>233.56513717533522</v>
      </c>
      <c r="J197" s="135"/>
      <c r="K197" s="135"/>
      <c r="L197" s="50"/>
      <c r="M197" s="50"/>
      <c r="N197" s="50"/>
      <c r="O197" s="50"/>
    </row>
    <row r="198" spans="2:15" ht="12.75">
      <c r="B198" t="s">
        <v>188</v>
      </c>
      <c r="C198" s="74">
        <v>47.25900145655395</v>
      </c>
      <c r="D198" s="74">
        <v>43.44055917838307</v>
      </c>
      <c r="E198" s="74">
        <v>44.694371535097474</v>
      </c>
      <c r="F198" s="74">
        <v>46.21861052689823</v>
      </c>
      <c r="G198" s="74">
        <v>47.08031951626641</v>
      </c>
      <c r="H198" s="74">
        <v>48.10667655633059</v>
      </c>
      <c r="J198" s="135"/>
      <c r="K198" s="135"/>
      <c r="L198" s="50"/>
      <c r="M198" s="50"/>
      <c r="N198" s="50"/>
      <c r="O198" s="50"/>
    </row>
    <row r="199" spans="2:15" ht="12.75">
      <c r="B199" t="s">
        <v>189</v>
      </c>
      <c r="C199" s="74">
        <v>18.79030648488384</v>
      </c>
      <c r="D199" s="74">
        <v>19.394867687462387</v>
      </c>
      <c r="E199" s="74">
        <v>20.136695050064933</v>
      </c>
      <c r="F199" s="74">
        <v>20.806181012271608</v>
      </c>
      <c r="G199" s="74">
        <v>21.400821821672363</v>
      </c>
      <c r="H199" s="74">
        <v>21.980188783613023</v>
      </c>
      <c r="J199" s="135"/>
      <c r="K199" s="135"/>
      <c r="L199" s="50"/>
      <c r="M199" s="50"/>
      <c r="N199" s="50"/>
      <c r="O199" s="50"/>
    </row>
    <row r="200" spans="2:15" ht="12.75">
      <c r="B200" t="s">
        <v>190</v>
      </c>
      <c r="C200" s="74">
        <v>20.532169694368616</v>
      </c>
      <c r="D200" s="74">
        <v>21.165360350145818</v>
      </c>
      <c r="E200" s="74">
        <v>21.958293139986143</v>
      </c>
      <c r="F200" s="74">
        <v>22.682826432980242</v>
      </c>
      <c r="G200" s="74">
        <v>23.336735824893417</v>
      </c>
      <c r="H200" s="74">
        <v>23.98537727397152</v>
      </c>
      <c r="J200" s="135"/>
      <c r="K200" s="135"/>
      <c r="L200" s="50"/>
      <c r="M200" s="50"/>
      <c r="N200" s="50"/>
      <c r="O200" s="50"/>
    </row>
    <row r="201" spans="2:11" ht="12.75">
      <c r="B201" s="125"/>
      <c r="C201" s="50"/>
      <c r="D201" s="50"/>
      <c r="E201" s="50"/>
      <c r="F201" s="50"/>
      <c r="G201" s="50"/>
      <c r="H201" s="50"/>
      <c r="J201" s="135"/>
      <c r="K201" s="135"/>
    </row>
    <row r="202" spans="2:8" ht="12.75">
      <c r="B202" s="125"/>
      <c r="C202" s="50"/>
      <c r="D202" s="50"/>
      <c r="E202" s="50"/>
      <c r="F202" s="50"/>
      <c r="G202" s="50"/>
      <c r="H202" s="50"/>
    </row>
    <row r="203" spans="2:8" ht="12.75">
      <c r="B203" s="125"/>
      <c r="C203" s="50"/>
      <c r="D203" s="50"/>
      <c r="E203" s="50"/>
      <c r="F203" s="50"/>
      <c r="G203" s="50"/>
      <c r="H203" s="50"/>
    </row>
    <row r="204" spans="2:8" ht="12.75">
      <c r="B204" s="125"/>
      <c r="C204" s="50"/>
      <c r="D204" s="50"/>
      <c r="E204" s="50"/>
      <c r="F204" s="50"/>
      <c r="G204" s="50"/>
      <c r="H204" s="50"/>
    </row>
    <row r="205" spans="2:8" ht="12.75">
      <c r="B205" s="125"/>
      <c r="C205" s="50"/>
      <c r="D205" s="50"/>
      <c r="E205" s="50"/>
      <c r="F205" s="50"/>
      <c r="G205" s="50"/>
      <c r="H205" s="50"/>
    </row>
  </sheetData>
  <sheetProtection/>
  <mergeCells count="3">
    <mergeCell ref="B1:H1"/>
    <mergeCell ref="B3:H3"/>
    <mergeCell ref="C5:H5"/>
  </mergeCells>
  <conditionalFormatting sqref="K136:O200 K135:P135 J8:J200 K8:O134">
    <cfRule type="cellIs" priority="1" dxfId="6" operator="lessThan" stopIfTrue="1">
      <formula>0</formula>
    </cfRule>
  </conditionalFormatting>
  <printOptions horizontalCentered="1"/>
  <pageMargins left="0.75" right="0.75" top="1" bottom="1" header="0.5" footer="0.5"/>
  <pageSetup fitToHeight="8" fitToWidth="1" horizontalDpi="600" verticalDpi="600" orientation="portrait" r:id="rId1"/>
</worksheet>
</file>

<file path=xl/worksheets/sheet15.xml><?xml version="1.0" encoding="utf-8"?>
<worksheet xmlns="http://schemas.openxmlformats.org/spreadsheetml/2006/main" xmlns:r="http://schemas.openxmlformats.org/officeDocument/2006/relationships">
  <sheetPr codeName="Sheet15">
    <tabColor indexed="47"/>
    <pageSetUpPr fitToPage="1"/>
  </sheetPr>
  <dimension ref="B1:P204"/>
  <sheetViews>
    <sheetView showGridLines="0" zoomScalePageLayoutView="0" workbookViewId="0" topLeftCell="A1">
      <selection activeCell="B1" sqref="B1:H1"/>
    </sheetView>
  </sheetViews>
  <sheetFormatPr defaultColWidth="9.140625" defaultRowHeight="12.75"/>
  <cols>
    <col min="1" max="1" width="1.7109375" style="0" customWidth="1"/>
    <col min="2" max="2" width="16.7109375" style="0" bestFit="1" customWidth="1"/>
    <col min="3" max="3" width="9.57421875" style="0" bestFit="1" customWidth="1"/>
  </cols>
  <sheetData>
    <row r="1" spans="2:8" ht="25.5" customHeight="1">
      <c r="B1" s="213" t="s">
        <v>237</v>
      </c>
      <c r="C1" s="213"/>
      <c r="D1" s="213"/>
      <c r="E1" s="213"/>
      <c r="F1" s="213"/>
      <c r="G1" s="213"/>
      <c r="H1" s="213"/>
    </row>
    <row r="2" ht="12.75" customHeight="1"/>
    <row r="3" spans="2:10" ht="68.25" customHeight="1">
      <c r="B3" s="221" t="s">
        <v>191</v>
      </c>
      <c r="C3" s="221"/>
      <c r="D3" s="221"/>
      <c r="E3" s="221"/>
      <c r="F3" s="221"/>
      <c r="G3" s="221"/>
      <c r="H3" s="221"/>
      <c r="J3" s="119"/>
    </row>
    <row r="4" spans="2:8" ht="12.75" customHeight="1">
      <c r="B4" s="121"/>
      <c r="C4" s="127"/>
      <c r="D4" s="127"/>
      <c r="E4" s="127"/>
      <c r="F4" s="127"/>
      <c r="G4" s="127"/>
      <c r="H4" s="127"/>
    </row>
    <row r="5" spans="3:8" ht="12.75" customHeight="1">
      <c r="C5" s="222" t="s">
        <v>243</v>
      </c>
      <c r="D5" s="222"/>
      <c r="E5" s="222"/>
      <c r="F5" s="222"/>
      <c r="G5" s="222"/>
      <c r="H5" s="222"/>
    </row>
    <row r="6" spans="2:8" ht="12.75" customHeight="1">
      <c r="B6" s="122" t="s">
        <v>451</v>
      </c>
      <c r="C6" s="173" t="s">
        <v>1041</v>
      </c>
      <c r="D6" s="173" t="s">
        <v>1042</v>
      </c>
      <c r="E6" s="174" t="s">
        <v>1043</v>
      </c>
      <c r="F6" s="174" t="s">
        <v>1044</v>
      </c>
      <c r="G6" s="174" t="s">
        <v>1045</v>
      </c>
      <c r="H6" s="174" t="s">
        <v>1050</v>
      </c>
    </row>
    <row r="7" spans="2:9" ht="12.75" customHeight="1">
      <c r="B7" s="122"/>
      <c r="C7" s="124"/>
      <c r="D7" s="124"/>
      <c r="E7" s="124"/>
      <c r="F7" s="124"/>
      <c r="G7" s="124"/>
      <c r="H7" s="124"/>
      <c r="I7" s="128"/>
    </row>
    <row r="8" spans="2:16" ht="12.75" customHeight="1">
      <c r="B8" t="s">
        <v>1051</v>
      </c>
      <c r="C8" s="177">
        <v>190.1133822</v>
      </c>
      <c r="D8" s="177">
        <v>188.8764106</v>
      </c>
      <c r="E8" s="177">
        <v>189.7787162</v>
      </c>
      <c r="F8" s="177">
        <v>191.35240960000002</v>
      </c>
      <c r="G8" s="177">
        <v>191.8382486</v>
      </c>
      <c r="H8" s="177">
        <v>192.8685453</v>
      </c>
      <c r="I8" s="50"/>
      <c r="P8" s="125"/>
    </row>
    <row r="9" spans="2:9" ht="12.75" customHeight="1">
      <c r="B9" t="s">
        <v>1052</v>
      </c>
      <c r="C9" s="177">
        <v>160.2838548</v>
      </c>
      <c r="D9" s="177">
        <v>157.989193</v>
      </c>
      <c r="E9" s="177">
        <v>159.4041846</v>
      </c>
      <c r="F9" s="177">
        <v>161.8050121</v>
      </c>
      <c r="G9" s="177">
        <v>163.38211900000002</v>
      </c>
      <c r="H9" s="177">
        <v>165.357792</v>
      </c>
      <c r="I9" s="50"/>
    </row>
    <row r="10" spans="2:9" ht="12.75" customHeight="1">
      <c r="B10" t="s">
        <v>1053</v>
      </c>
      <c r="C10" s="177">
        <v>266.6458821</v>
      </c>
      <c r="D10" s="177">
        <v>264.1810926</v>
      </c>
      <c r="E10" s="177">
        <v>264.8505696</v>
      </c>
      <c r="F10" s="177">
        <v>266.822782</v>
      </c>
      <c r="G10" s="177">
        <v>267.70078340000003</v>
      </c>
      <c r="H10" s="177">
        <v>269.06744890000004</v>
      </c>
      <c r="I10" s="50"/>
    </row>
    <row r="11" spans="2:9" ht="12.75" customHeight="1">
      <c r="B11" t="s">
        <v>1054</v>
      </c>
      <c r="C11" s="177">
        <v>43.26315371</v>
      </c>
      <c r="D11" s="177">
        <v>44.25210169</v>
      </c>
      <c r="E11" s="177">
        <v>45.95245187</v>
      </c>
      <c r="F11" s="177">
        <v>47.652802040000005</v>
      </c>
      <c r="G11" s="177">
        <v>49.35315221</v>
      </c>
      <c r="H11" s="177">
        <v>51.05350238</v>
      </c>
      <c r="I11" s="50"/>
    </row>
    <row r="12" spans="2:9" ht="12.75" customHeight="1">
      <c r="B12" t="s">
        <v>1055</v>
      </c>
      <c r="C12" s="177">
        <v>25.62064055</v>
      </c>
      <c r="D12" s="177">
        <v>26.21730171</v>
      </c>
      <c r="E12" s="177">
        <v>26.952458500000002</v>
      </c>
      <c r="F12" s="177">
        <v>27.90298493</v>
      </c>
      <c r="G12" s="177">
        <v>28.63811039</v>
      </c>
      <c r="H12" s="177">
        <v>29.43648707</v>
      </c>
      <c r="I12" s="50"/>
    </row>
    <row r="13" spans="2:9" ht="12.75" customHeight="1">
      <c r="B13" t="s">
        <v>1056</v>
      </c>
      <c r="C13" s="177">
        <v>71.65024565</v>
      </c>
      <c r="D13" s="177">
        <v>74.09749409</v>
      </c>
      <c r="E13" s="177">
        <v>76.63465339000001</v>
      </c>
      <c r="F13" s="177">
        <v>79.26621932</v>
      </c>
      <c r="G13" s="177">
        <v>81.99691222</v>
      </c>
      <c r="H13" s="177">
        <v>84.83168843</v>
      </c>
      <c r="I13" s="50"/>
    </row>
    <row r="14" spans="2:9" ht="12.75">
      <c r="B14" t="s">
        <v>1057</v>
      </c>
      <c r="C14" s="177">
        <v>94.92630955</v>
      </c>
      <c r="D14" s="177">
        <v>96.75652842000001</v>
      </c>
      <c r="E14" s="177">
        <v>98.63270954</v>
      </c>
      <c r="F14" s="177">
        <v>100.5573094</v>
      </c>
      <c r="G14" s="177">
        <v>102.5355927</v>
      </c>
      <c r="H14" s="177">
        <v>104.5668979</v>
      </c>
      <c r="I14" s="50"/>
    </row>
    <row r="15" spans="2:9" ht="12.75">
      <c r="B15" t="s">
        <v>1058</v>
      </c>
      <c r="C15" s="177">
        <v>70.66332717</v>
      </c>
      <c r="D15" s="177">
        <v>73.27230858</v>
      </c>
      <c r="E15" s="177">
        <v>75.88129025</v>
      </c>
      <c r="F15" s="177">
        <v>78.49027213</v>
      </c>
      <c r="G15" s="177">
        <v>81.09972087</v>
      </c>
      <c r="H15" s="177">
        <v>83.70870260999999</v>
      </c>
      <c r="I15" s="50"/>
    </row>
    <row r="16" spans="2:9" ht="12.75">
      <c r="B16" t="s">
        <v>1059</v>
      </c>
      <c r="C16" s="177">
        <v>205.8266315</v>
      </c>
      <c r="D16" s="177">
        <v>218.37954399999998</v>
      </c>
      <c r="E16" s="177">
        <v>222.35255790000002</v>
      </c>
      <c r="F16" s="177">
        <v>243.4248506</v>
      </c>
      <c r="G16" s="177">
        <v>256.6278212</v>
      </c>
      <c r="H16" s="177">
        <v>270.9009967</v>
      </c>
      <c r="I16" s="50"/>
    </row>
    <row r="17" spans="2:9" ht="12.75">
      <c r="B17" t="s">
        <v>1060</v>
      </c>
      <c r="C17" s="177">
        <v>5.240806664</v>
      </c>
      <c r="D17" s="177">
        <v>5.340834044</v>
      </c>
      <c r="E17" s="177">
        <v>5.525771645</v>
      </c>
      <c r="F17" s="177">
        <v>5.7622593779999995</v>
      </c>
      <c r="G17" s="177">
        <v>5.851777984</v>
      </c>
      <c r="H17" s="177">
        <v>6.033199077</v>
      </c>
      <c r="I17" s="50"/>
    </row>
    <row r="18" spans="2:9" ht="12.75">
      <c r="B18" t="s">
        <v>1061</v>
      </c>
      <c r="C18" s="177">
        <v>45.50021882</v>
      </c>
      <c r="D18" s="177">
        <v>50.96517351999999</v>
      </c>
      <c r="E18" s="177">
        <v>51.97179065</v>
      </c>
      <c r="F18" s="177">
        <v>53.006219210000005</v>
      </c>
      <c r="G18" s="177">
        <v>54.06984976</v>
      </c>
      <c r="H18" s="177">
        <v>55.164142399999996</v>
      </c>
      <c r="I18" s="50"/>
    </row>
    <row r="19" spans="2:9" ht="12.75">
      <c r="B19" t="s">
        <v>1062</v>
      </c>
      <c r="C19" s="177">
        <v>808.0060444000001</v>
      </c>
      <c r="D19" s="177">
        <v>821.17721</v>
      </c>
      <c r="E19" s="177">
        <v>837.2597399</v>
      </c>
      <c r="F19" s="177">
        <v>854.9817351</v>
      </c>
      <c r="G19" s="177">
        <v>874.3534384</v>
      </c>
      <c r="H19" s="177">
        <v>899.5719205</v>
      </c>
      <c r="I19" s="50"/>
    </row>
    <row r="20" spans="2:9" ht="12.75">
      <c r="B20" t="s">
        <v>1063</v>
      </c>
      <c r="C20" s="177">
        <v>3317.136398</v>
      </c>
      <c r="D20" s="177">
        <v>3469.84494</v>
      </c>
      <c r="E20" s="177">
        <v>3643.4666669999997</v>
      </c>
      <c r="F20" s="177">
        <v>3886.325335</v>
      </c>
      <c r="G20" s="177">
        <v>4089.7238169999996</v>
      </c>
      <c r="H20" s="177">
        <v>4301.531644000001</v>
      </c>
      <c r="I20" s="50"/>
    </row>
    <row r="21" spans="2:9" ht="12.75">
      <c r="B21" t="s">
        <v>1064</v>
      </c>
      <c r="C21" s="177">
        <v>39.67565065</v>
      </c>
      <c r="D21" s="177">
        <v>40.89075683</v>
      </c>
      <c r="E21" s="177">
        <v>42.320285219999995</v>
      </c>
      <c r="F21" s="177">
        <v>43.80209081</v>
      </c>
      <c r="G21" s="177">
        <v>45.337682820000005</v>
      </c>
      <c r="H21" s="177">
        <v>46.92908168</v>
      </c>
      <c r="I21" s="50"/>
    </row>
    <row r="22" spans="2:9" ht="12.75">
      <c r="B22" t="s">
        <v>1065</v>
      </c>
      <c r="C22" s="177">
        <v>2.060536635</v>
      </c>
      <c r="D22" s="177">
        <v>2.0807356909999997</v>
      </c>
      <c r="E22" s="177">
        <v>2.102738826</v>
      </c>
      <c r="F22" s="177">
        <v>2.110818003</v>
      </c>
      <c r="G22" s="177">
        <v>2.119990071</v>
      </c>
      <c r="H22" s="177">
        <v>2.130754489</v>
      </c>
      <c r="I22" s="50"/>
    </row>
    <row r="23" spans="2:9" ht="12.75">
      <c r="B23" t="s">
        <v>1066</v>
      </c>
      <c r="C23" s="177">
        <v>48.02088362</v>
      </c>
      <c r="D23" s="177">
        <v>49.22262286</v>
      </c>
      <c r="E23" s="177">
        <v>50.39694751</v>
      </c>
      <c r="F23" s="177">
        <v>51.825995580000004</v>
      </c>
      <c r="G23" s="177">
        <v>53.05593161</v>
      </c>
      <c r="H23" s="177">
        <v>54.36554848</v>
      </c>
      <c r="I23" s="50"/>
    </row>
    <row r="24" spans="2:9" ht="12.75">
      <c r="B24" t="s">
        <v>1067</v>
      </c>
      <c r="C24" s="177">
        <v>2347.278412</v>
      </c>
      <c r="D24" s="177">
        <v>2355.650889</v>
      </c>
      <c r="E24" s="177">
        <v>2362.819423</v>
      </c>
      <c r="F24" s="177">
        <v>2369.7531209999997</v>
      </c>
      <c r="G24" s="177">
        <v>2377.244175</v>
      </c>
      <c r="H24" s="177">
        <v>2384.887559</v>
      </c>
      <c r="I24" s="50"/>
    </row>
    <row r="25" spans="2:9" ht="12.75">
      <c r="B25" t="s">
        <v>1068</v>
      </c>
      <c r="C25" s="177">
        <v>393.375697</v>
      </c>
      <c r="D25" s="177">
        <v>399.9640188</v>
      </c>
      <c r="E25" s="177">
        <v>405.924846</v>
      </c>
      <c r="F25" s="177">
        <v>411.847809</v>
      </c>
      <c r="G25" s="177">
        <v>413.3539512</v>
      </c>
      <c r="H25" s="177">
        <v>419.5797303</v>
      </c>
      <c r="I25" s="50"/>
    </row>
    <row r="26" spans="2:9" ht="12.75">
      <c r="B26" t="s">
        <v>1069</v>
      </c>
      <c r="C26" s="177">
        <v>19.5509401</v>
      </c>
      <c r="D26" s="177">
        <v>19.688072820000002</v>
      </c>
      <c r="E26" s="177">
        <v>19.83029463</v>
      </c>
      <c r="F26" s="177">
        <v>19.976892210000003</v>
      </c>
      <c r="G26" s="177">
        <v>20.129242419999997</v>
      </c>
      <c r="H26" s="177">
        <v>20.286526279999997</v>
      </c>
      <c r="I26" s="50"/>
    </row>
    <row r="27" spans="2:9" ht="12.75">
      <c r="B27" t="s">
        <v>1070</v>
      </c>
      <c r="C27" s="177">
        <v>17.16789326</v>
      </c>
      <c r="D27" s="177">
        <v>19.14503829</v>
      </c>
      <c r="E27" s="177">
        <v>19.33689536</v>
      </c>
      <c r="F27" s="177">
        <v>19.52875243</v>
      </c>
      <c r="G27" s="177">
        <v>19.7206095</v>
      </c>
      <c r="H27" s="177">
        <v>19.91246657</v>
      </c>
      <c r="I27" s="50"/>
    </row>
    <row r="28" spans="2:9" ht="12.75">
      <c r="B28" t="s">
        <v>1071</v>
      </c>
      <c r="C28" s="177">
        <v>98.64094302000001</v>
      </c>
      <c r="D28" s="177">
        <v>99.37338860999999</v>
      </c>
      <c r="E28" s="177">
        <v>97.72589071</v>
      </c>
      <c r="F28" s="177">
        <v>99.75945582</v>
      </c>
      <c r="G28" s="177">
        <v>101.14774249999999</v>
      </c>
      <c r="H28" s="177">
        <v>102.7109835</v>
      </c>
      <c r="I28" s="50"/>
    </row>
    <row r="29" spans="2:9" ht="12.75">
      <c r="B29" t="s">
        <v>1072</v>
      </c>
      <c r="C29" s="177">
        <v>29.159443210000003</v>
      </c>
      <c r="D29" s="177">
        <v>29.868934239999998</v>
      </c>
      <c r="E29" s="177">
        <v>31.17057121</v>
      </c>
      <c r="F29" s="177">
        <v>32.255072219999995</v>
      </c>
      <c r="G29" s="177">
        <v>33.05619868</v>
      </c>
      <c r="H29" s="177">
        <v>33.860696819999994</v>
      </c>
      <c r="I29" s="50"/>
    </row>
    <row r="30" spans="2:9" ht="12.75">
      <c r="B30" t="s">
        <v>1073</v>
      </c>
      <c r="C30" s="177">
        <v>167.0158241</v>
      </c>
      <c r="D30" s="177">
        <v>174.54272519999998</v>
      </c>
      <c r="E30" s="177">
        <v>182.7379803</v>
      </c>
      <c r="F30" s="177">
        <v>191.3333694</v>
      </c>
      <c r="G30" s="177">
        <v>200.35071770000002</v>
      </c>
      <c r="H30" s="177">
        <v>209.81043340000002</v>
      </c>
      <c r="I30" s="50"/>
    </row>
    <row r="31" spans="2:9" ht="12.75">
      <c r="B31" t="s">
        <v>1074</v>
      </c>
      <c r="C31" s="177">
        <v>118.0820201</v>
      </c>
      <c r="D31" s="177">
        <v>124.1053258</v>
      </c>
      <c r="E31" s="177">
        <v>132.21210010000001</v>
      </c>
      <c r="F31" s="177">
        <v>138.1670342</v>
      </c>
      <c r="G31" s="177">
        <v>144.1486881</v>
      </c>
      <c r="H31" s="177">
        <v>150.61370250000002</v>
      </c>
      <c r="I31" s="50"/>
    </row>
    <row r="32" spans="2:9" ht="12.75">
      <c r="B32" t="s">
        <v>1075</v>
      </c>
      <c r="C32" s="177">
        <v>222.5218951</v>
      </c>
      <c r="D32" s="177">
        <v>227.93968040000001</v>
      </c>
      <c r="E32" s="177">
        <v>234.2913267</v>
      </c>
      <c r="F32" s="177">
        <v>239.3051342</v>
      </c>
      <c r="G32" s="177">
        <v>243.9172438</v>
      </c>
      <c r="H32" s="177">
        <v>248.4765122</v>
      </c>
      <c r="I32" s="50"/>
    </row>
    <row r="33" spans="2:9" ht="12.75">
      <c r="B33" t="s">
        <v>1076</v>
      </c>
      <c r="C33" s="177">
        <v>39.88243819</v>
      </c>
      <c r="D33" s="177">
        <v>40.47215251</v>
      </c>
      <c r="E33" s="177">
        <v>40.99154471</v>
      </c>
      <c r="F33" s="177">
        <v>41.480652670000005</v>
      </c>
      <c r="G33" s="177">
        <v>41.97839416</v>
      </c>
      <c r="H33" s="177">
        <v>42.50896489</v>
      </c>
      <c r="I33" s="50"/>
    </row>
    <row r="34" spans="2:9" ht="12.75">
      <c r="B34" t="s">
        <v>1077</v>
      </c>
      <c r="C34" s="177">
        <v>569.4218551</v>
      </c>
      <c r="D34" s="177">
        <v>586.2645758</v>
      </c>
      <c r="E34" s="177">
        <v>605.9680176</v>
      </c>
      <c r="F34" s="177">
        <v>625.8451206</v>
      </c>
      <c r="G34" s="177">
        <v>645.1133302</v>
      </c>
      <c r="H34" s="177">
        <v>669.1554765</v>
      </c>
      <c r="I34" s="50"/>
    </row>
    <row r="35" spans="2:9" ht="12.75">
      <c r="B35" t="s">
        <v>1078</v>
      </c>
      <c r="C35" s="177">
        <v>560.264</v>
      </c>
      <c r="D35" s="177">
        <v>562.488</v>
      </c>
      <c r="E35" s="177">
        <v>564.391</v>
      </c>
      <c r="F35" s="177">
        <v>566.225</v>
      </c>
      <c r="G35" s="177">
        <v>568.222</v>
      </c>
      <c r="H35" s="177">
        <v>570.268</v>
      </c>
      <c r="I35" s="50"/>
    </row>
    <row r="36" spans="2:9" ht="12.75">
      <c r="B36" t="s">
        <v>1079</v>
      </c>
      <c r="C36" s="177">
        <v>71.63271503</v>
      </c>
      <c r="D36" s="177">
        <v>72.26664045000001</v>
      </c>
      <c r="E36" s="177">
        <v>72.92658723000001</v>
      </c>
      <c r="F36" s="177">
        <v>73.69250154</v>
      </c>
      <c r="G36" s="177">
        <v>74.32240944</v>
      </c>
      <c r="H36" s="177">
        <v>75.11067507</v>
      </c>
      <c r="I36" s="50"/>
    </row>
    <row r="37" spans="2:9" ht="12.75">
      <c r="B37" t="s">
        <v>1080</v>
      </c>
      <c r="C37" s="177">
        <v>11.59175501</v>
      </c>
      <c r="D37" s="177">
        <v>11.65261692</v>
      </c>
      <c r="E37" s="177">
        <v>11.70171832</v>
      </c>
      <c r="F37" s="177">
        <v>11.77316358</v>
      </c>
      <c r="G37" s="177">
        <v>11.81376064</v>
      </c>
      <c r="H37" s="177">
        <v>11.85598077</v>
      </c>
      <c r="I37" s="50"/>
    </row>
    <row r="38" spans="2:9" ht="12.75">
      <c r="B38" t="s">
        <v>1081</v>
      </c>
      <c r="C38" s="177">
        <v>24.999871719999998</v>
      </c>
      <c r="D38" s="177">
        <v>25.60946324</v>
      </c>
      <c r="E38" s="177">
        <v>26.389507000000002</v>
      </c>
      <c r="F38" s="177">
        <v>27.29346678</v>
      </c>
      <c r="G38" s="177">
        <v>28.06672448</v>
      </c>
      <c r="H38" s="177">
        <v>28.81642786</v>
      </c>
      <c r="I38" s="50"/>
    </row>
    <row r="39" spans="2:9" ht="12.75">
      <c r="B39" t="s">
        <v>1082</v>
      </c>
      <c r="C39" s="177">
        <v>18.05068597</v>
      </c>
      <c r="D39" s="177">
        <v>18.19437969</v>
      </c>
      <c r="E39" s="177">
        <v>18.31893936</v>
      </c>
      <c r="F39" s="177">
        <v>18.44018605</v>
      </c>
      <c r="G39" s="177">
        <v>18.569789089999997</v>
      </c>
      <c r="H39" s="177">
        <v>18.679138169999998</v>
      </c>
      <c r="I39" s="50"/>
    </row>
    <row r="40" spans="2:9" ht="12.75">
      <c r="B40" t="s">
        <v>1083</v>
      </c>
      <c r="C40" s="177">
        <v>30.14827578</v>
      </c>
      <c r="D40" s="177">
        <v>30.33159663</v>
      </c>
      <c r="E40" s="177">
        <v>30.49150337</v>
      </c>
      <c r="F40" s="177">
        <v>30.62625747</v>
      </c>
      <c r="G40" s="177">
        <v>30.78870564</v>
      </c>
      <c r="H40" s="177">
        <v>30.95673054</v>
      </c>
      <c r="I40" s="50"/>
    </row>
    <row r="41" spans="2:9" ht="12.75">
      <c r="B41" t="s">
        <v>1084</v>
      </c>
      <c r="C41" s="177">
        <v>1711.350203</v>
      </c>
      <c r="D41" s="177">
        <v>1738.035858</v>
      </c>
      <c r="E41" s="177">
        <v>1815.704566</v>
      </c>
      <c r="F41" s="177">
        <v>1865.644096</v>
      </c>
      <c r="G41" s="177">
        <v>1917.676735</v>
      </c>
      <c r="H41" s="177">
        <v>1991.420084</v>
      </c>
      <c r="I41" s="50"/>
    </row>
    <row r="42" spans="2:9" ht="12.75">
      <c r="B42" t="s">
        <v>1085</v>
      </c>
      <c r="C42" s="177">
        <v>71.02933166</v>
      </c>
      <c r="D42" s="177">
        <v>72.56483657</v>
      </c>
      <c r="E42" s="177">
        <v>74.14935408999999</v>
      </c>
      <c r="F42" s="177">
        <v>75.79442798</v>
      </c>
      <c r="G42" s="177">
        <v>77.49126039</v>
      </c>
      <c r="H42" s="177">
        <v>79.24643721000001</v>
      </c>
      <c r="I42" s="50"/>
    </row>
    <row r="43" spans="2:9" ht="12.75">
      <c r="B43" t="s">
        <v>1086</v>
      </c>
      <c r="C43" s="177">
        <v>417.9522421</v>
      </c>
      <c r="D43" s="177">
        <v>432.8163034</v>
      </c>
      <c r="E43" s="177">
        <v>455.4110426</v>
      </c>
      <c r="F43" s="177">
        <v>472.3902959</v>
      </c>
      <c r="G43" s="177">
        <v>490.2111434</v>
      </c>
      <c r="H43" s="177">
        <v>508.9352432</v>
      </c>
      <c r="I43" s="50"/>
    </row>
    <row r="44" spans="2:9" ht="12.75">
      <c r="B44" t="s">
        <v>1087</v>
      </c>
      <c r="C44" s="177">
        <v>43.16721578</v>
      </c>
      <c r="D44" s="177">
        <v>44.805498959999994</v>
      </c>
      <c r="E44" s="177">
        <v>45.433807359999996</v>
      </c>
      <c r="F44" s="177">
        <v>47.500591820000004</v>
      </c>
      <c r="G44" s="177">
        <v>49.008539129999996</v>
      </c>
      <c r="H44" s="177">
        <v>50.62256955</v>
      </c>
      <c r="I44" s="50"/>
    </row>
    <row r="45" spans="2:9" ht="12.75">
      <c r="B45" t="s">
        <v>1088</v>
      </c>
      <c r="C45" s="177">
        <v>8.880043607</v>
      </c>
      <c r="D45" s="177">
        <v>8.912728304</v>
      </c>
      <c r="E45" s="177">
        <v>8.941162872000001</v>
      </c>
      <c r="F45" s="177">
        <v>8.965439640000001</v>
      </c>
      <c r="G45" s="177">
        <v>8.992782249</v>
      </c>
      <c r="H45" s="177">
        <v>9.016498797</v>
      </c>
      <c r="I45" s="50"/>
    </row>
    <row r="46" spans="2:9" ht="12.75">
      <c r="B46" t="s">
        <v>1089</v>
      </c>
      <c r="C46" s="177">
        <v>126.3797184</v>
      </c>
      <c r="D46" s="177">
        <v>130.5436144</v>
      </c>
      <c r="E46" s="177">
        <v>134.8018158</v>
      </c>
      <c r="F46" s="177">
        <v>140.2865654</v>
      </c>
      <c r="G46" s="177">
        <v>144.373449</v>
      </c>
      <c r="H46" s="177">
        <v>148.7202211</v>
      </c>
      <c r="I46" s="50"/>
    </row>
    <row r="47" spans="2:9" ht="12.75">
      <c r="B47" t="s">
        <v>1090</v>
      </c>
      <c r="C47" s="177">
        <v>123.6114489</v>
      </c>
      <c r="D47" s="177">
        <v>121.4588198</v>
      </c>
      <c r="E47" s="177">
        <v>125.15253990000001</v>
      </c>
      <c r="F47" s="177">
        <v>141.4331603</v>
      </c>
      <c r="G47" s="177">
        <v>145.6279493</v>
      </c>
      <c r="H47" s="177">
        <v>150.1604738</v>
      </c>
      <c r="I47" s="50"/>
    </row>
    <row r="48" spans="2:9" ht="12.75">
      <c r="B48" t="s">
        <v>1091</v>
      </c>
      <c r="C48" s="177">
        <v>3.7809247249999998</v>
      </c>
      <c r="D48" s="177">
        <v>3.8185792320000003</v>
      </c>
      <c r="E48" s="177">
        <v>3.849031371</v>
      </c>
      <c r="F48" s="177">
        <v>3.892557316</v>
      </c>
      <c r="G48" s="177">
        <v>3.917792824</v>
      </c>
      <c r="H48" s="177">
        <v>3.94401318</v>
      </c>
      <c r="I48" s="50"/>
    </row>
    <row r="49" spans="2:9" ht="12.75">
      <c r="B49" t="s">
        <v>1092</v>
      </c>
      <c r="C49" s="177">
        <v>76.98258306999999</v>
      </c>
      <c r="D49" s="177">
        <v>76.81929308000001</v>
      </c>
      <c r="E49" s="177">
        <v>77.16299337</v>
      </c>
      <c r="F49" s="177">
        <v>77.79339479000001</v>
      </c>
      <c r="G49" s="177">
        <v>78.18931336</v>
      </c>
      <c r="H49" s="177">
        <v>78.67162624</v>
      </c>
      <c r="I49" s="50"/>
    </row>
    <row r="50" spans="2:9" ht="12.75">
      <c r="B50" t="s">
        <v>1093</v>
      </c>
      <c r="C50" s="177">
        <v>39.49260699</v>
      </c>
      <c r="D50" s="177">
        <v>40.12616089</v>
      </c>
      <c r="E50" s="177">
        <v>40.75400555</v>
      </c>
      <c r="F50" s="177">
        <v>41.15677481</v>
      </c>
      <c r="G50" s="177">
        <v>41.65659334</v>
      </c>
      <c r="H50" s="177">
        <v>42.16704653</v>
      </c>
      <c r="I50" s="50"/>
    </row>
    <row r="51" spans="2:9" ht="12.75">
      <c r="B51" t="s">
        <v>1094</v>
      </c>
      <c r="C51" s="177">
        <v>2.062658774</v>
      </c>
      <c r="D51" s="177">
        <v>2.113647784</v>
      </c>
      <c r="E51" s="177">
        <v>2.1503867150000002</v>
      </c>
      <c r="F51" s="177">
        <v>2.210294317</v>
      </c>
      <c r="G51" s="177">
        <v>2.2360074549999998</v>
      </c>
      <c r="H51" s="177">
        <v>2.262806185</v>
      </c>
      <c r="I51" s="50"/>
    </row>
    <row r="52" spans="2:9" ht="12.75">
      <c r="B52" t="s">
        <v>1095</v>
      </c>
      <c r="C52" s="177">
        <v>9.541415567</v>
      </c>
      <c r="D52" s="177">
        <v>11.35124806</v>
      </c>
      <c r="E52" s="177">
        <v>11.485055319999999</v>
      </c>
      <c r="F52" s="177">
        <v>11.68382547</v>
      </c>
      <c r="G52" s="177">
        <v>11.82919227</v>
      </c>
      <c r="H52" s="177">
        <v>11.994239929999999</v>
      </c>
      <c r="I52" s="50"/>
    </row>
    <row r="53" spans="2:9" ht="12.75">
      <c r="B53" t="s">
        <v>1096</v>
      </c>
      <c r="C53" s="177">
        <v>6201.196602</v>
      </c>
      <c r="D53" s="177">
        <v>6340.444191</v>
      </c>
      <c r="E53" s="177">
        <v>6476.23071</v>
      </c>
      <c r="F53" s="177">
        <v>6609.074928999999</v>
      </c>
      <c r="G53" s="177">
        <v>6715.739212</v>
      </c>
      <c r="H53" s="177">
        <v>6810.645274</v>
      </c>
      <c r="I53" s="50"/>
    </row>
    <row r="54" spans="2:9" ht="12.75">
      <c r="B54" t="s">
        <v>1097</v>
      </c>
      <c r="C54" s="177">
        <v>49.43389722</v>
      </c>
      <c r="D54" s="177">
        <v>49.44537841</v>
      </c>
      <c r="E54" s="177">
        <v>49.95887973999999</v>
      </c>
      <c r="F54" s="177">
        <v>50.8150325</v>
      </c>
      <c r="G54" s="177">
        <v>51.269156620000004</v>
      </c>
      <c r="H54" s="177">
        <v>52.04992173</v>
      </c>
      <c r="I54" s="50"/>
    </row>
    <row r="55" spans="2:9" ht="12.75">
      <c r="B55" t="s">
        <v>1098</v>
      </c>
      <c r="C55" s="177">
        <v>7.778857664</v>
      </c>
      <c r="D55" s="177">
        <v>7.759201517</v>
      </c>
      <c r="E55" s="177">
        <v>7.847710331999999</v>
      </c>
      <c r="F55" s="177">
        <v>7.927558411</v>
      </c>
      <c r="G55" s="177">
        <v>7.942699752</v>
      </c>
      <c r="H55" s="177">
        <v>8.000355690000001</v>
      </c>
      <c r="I55" s="50"/>
    </row>
    <row r="56" spans="2:9" ht="12.75">
      <c r="B56" t="s">
        <v>1099</v>
      </c>
      <c r="C56" s="177">
        <v>1476.083889</v>
      </c>
      <c r="D56" s="177">
        <v>1502.312732</v>
      </c>
      <c r="E56" s="177">
        <v>1546.837983</v>
      </c>
      <c r="F56" s="177">
        <v>1611.6085130000001</v>
      </c>
      <c r="G56" s="177">
        <v>1684.192233</v>
      </c>
      <c r="H56" s="177">
        <v>1766.684287</v>
      </c>
      <c r="I56" s="50"/>
    </row>
    <row r="57" spans="2:9" ht="12.75">
      <c r="B57" t="s">
        <v>1100</v>
      </c>
      <c r="C57" s="177">
        <v>63.31248257</v>
      </c>
      <c r="D57" s="177">
        <v>64.76033217999999</v>
      </c>
      <c r="E57" s="177">
        <v>66.24452607</v>
      </c>
      <c r="F57" s="177">
        <v>67.82397216999999</v>
      </c>
      <c r="G57" s="177">
        <v>69.39060855000001</v>
      </c>
      <c r="H57" s="177">
        <v>70.99938905</v>
      </c>
      <c r="I57" s="50"/>
    </row>
    <row r="58" spans="2:9" ht="12.75">
      <c r="B58" t="s">
        <v>1101</v>
      </c>
      <c r="C58" s="177">
        <v>6.949925986999999</v>
      </c>
      <c r="D58" s="177">
        <v>7.053865297000001</v>
      </c>
      <c r="E58" s="177">
        <v>7.174187873</v>
      </c>
      <c r="F58" s="177">
        <v>7.304822744</v>
      </c>
      <c r="G58" s="177">
        <v>7.38898101</v>
      </c>
      <c r="H58" s="177">
        <v>7.476901956</v>
      </c>
      <c r="I58" s="50"/>
    </row>
    <row r="59" spans="2:9" ht="12.75">
      <c r="B59" t="s">
        <v>1102</v>
      </c>
      <c r="C59" s="177">
        <v>15.852738180000001</v>
      </c>
      <c r="D59" s="177">
        <v>16.2045253</v>
      </c>
      <c r="E59" s="177">
        <v>16.562050759999998</v>
      </c>
      <c r="F59" s="177">
        <v>16.92642309</v>
      </c>
      <c r="G59" s="177">
        <v>17.297594840000002</v>
      </c>
      <c r="H59" s="177">
        <v>17.67660999</v>
      </c>
      <c r="I59" s="50"/>
    </row>
    <row r="60" spans="2:9" ht="12.75">
      <c r="B60" t="s">
        <v>1103</v>
      </c>
      <c r="C60" s="177">
        <v>48.3419217</v>
      </c>
      <c r="D60" s="177">
        <v>49.34694182</v>
      </c>
      <c r="E60" s="177">
        <v>50.37819167</v>
      </c>
      <c r="F60" s="177">
        <v>51.43698281</v>
      </c>
      <c r="G60" s="177">
        <v>52.52469229</v>
      </c>
      <c r="H60" s="177">
        <v>53.642766040000005</v>
      </c>
      <c r="I60" s="50"/>
    </row>
    <row r="61" spans="2:9" ht="12.75">
      <c r="B61" t="s">
        <v>1104</v>
      </c>
      <c r="C61" s="177">
        <v>55.446354</v>
      </c>
      <c r="D61" s="177">
        <v>56.64970468</v>
      </c>
      <c r="E61" s="177">
        <v>57.3564206</v>
      </c>
      <c r="F61" s="177">
        <v>58.327628069999996</v>
      </c>
      <c r="G61" s="177">
        <v>58.95874605</v>
      </c>
      <c r="H61" s="177">
        <v>59.67144496</v>
      </c>
      <c r="I61" s="50"/>
    </row>
    <row r="62" spans="2:9" ht="12.75">
      <c r="B62" t="s">
        <v>1105</v>
      </c>
      <c r="C62" s="177">
        <v>424.74416279999997</v>
      </c>
      <c r="D62" s="177">
        <v>425.5364616</v>
      </c>
      <c r="E62" s="177">
        <v>427.71043530000003</v>
      </c>
      <c r="F62" s="177">
        <v>432.3024485</v>
      </c>
      <c r="G62" s="177">
        <v>434.9182132</v>
      </c>
      <c r="H62" s="177">
        <v>438.5144219</v>
      </c>
      <c r="I62" s="50"/>
    </row>
    <row r="63" spans="2:9" ht="12.75">
      <c r="B63" t="s">
        <v>1106</v>
      </c>
      <c r="C63" s="177">
        <v>9.270522603</v>
      </c>
      <c r="D63" s="177">
        <v>9.386614826</v>
      </c>
      <c r="E63" s="177">
        <v>9.493718669</v>
      </c>
      <c r="F63" s="177">
        <v>9.615223251</v>
      </c>
      <c r="G63" s="177">
        <v>9.727372185</v>
      </c>
      <c r="H63" s="177">
        <v>9.845745331</v>
      </c>
      <c r="I63" s="50"/>
    </row>
    <row r="64" spans="2:9" ht="12.75">
      <c r="B64" t="s">
        <v>1107</v>
      </c>
      <c r="C64" s="177">
        <v>898.8337762</v>
      </c>
      <c r="D64" s="177">
        <v>892.2772212</v>
      </c>
      <c r="E64" s="177">
        <v>897.5775626</v>
      </c>
      <c r="F64" s="177">
        <v>921.8856735</v>
      </c>
      <c r="G64" s="177">
        <v>945.9673401</v>
      </c>
      <c r="H64" s="177">
        <v>973.2730654</v>
      </c>
      <c r="I64" s="50"/>
    </row>
    <row r="65" spans="2:9" ht="12.75">
      <c r="B65" t="s">
        <v>1108</v>
      </c>
      <c r="C65" s="177">
        <v>112.3970539</v>
      </c>
      <c r="D65" s="177">
        <v>120.7341823</v>
      </c>
      <c r="E65" s="177">
        <v>133.36764449999998</v>
      </c>
      <c r="F65" s="177">
        <v>141.4732916</v>
      </c>
      <c r="G65" s="177">
        <v>148.5403659</v>
      </c>
      <c r="H65" s="177">
        <v>156.26333309999998</v>
      </c>
      <c r="I65" s="50"/>
    </row>
    <row r="66" spans="2:9" ht="12.75">
      <c r="B66" t="s">
        <v>59</v>
      </c>
      <c r="C66" s="177">
        <v>47.382687319999995</v>
      </c>
      <c r="D66" s="177">
        <v>48.3423335</v>
      </c>
      <c r="E66" s="177">
        <v>46.218505709999995</v>
      </c>
      <c r="F66" s="177">
        <v>47.30349661</v>
      </c>
      <c r="G66" s="177">
        <v>48.17882724</v>
      </c>
      <c r="H66" s="177">
        <v>49.13902833</v>
      </c>
      <c r="I66" s="50"/>
    </row>
    <row r="67" spans="2:9" ht="12.75">
      <c r="B67" t="s">
        <v>522</v>
      </c>
      <c r="C67" s="177">
        <v>61.3544681</v>
      </c>
      <c r="D67" s="177">
        <v>61.99407331</v>
      </c>
      <c r="E67" s="177">
        <v>63.38830557</v>
      </c>
      <c r="F67" s="177">
        <v>64.71097365</v>
      </c>
      <c r="G67" s="177">
        <v>65.56855353</v>
      </c>
      <c r="H67" s="177">
        <v>66.73240233</v>
      </c>
      <c r="I67" s="50"/>
    </row>
    <row r="68" spans="2:9" ht="12.75">
      <c r="B68" t="s">
        <v>60</v>
      </c>
      <c r="C68" s="177">
        <v>82.84487235</v>
      </c>
      <c r="D68" s="177">
        <v>85.54872104</v>
      </c>
      <c r="E68" s="177">
        <v>87.40311813</v>
      </c>
      <c r="F68" s="177">
        <v>89.30796362</v>
      </c>
      <c r="G68" s="177">
        <v>91.25448106</v>
      </c>
      <c r="H68" s="177">
        <v>93.25049220999999</v>
      </c>
      <c r="I68" s="50"/>
    </row>
    <row r="69" spans="2:9" ht="12.75">
      <c r="B69" t="s">
        <v>61</v>
      </c>
      <c r="C69" s="177">
        <v>25.29231751</v>
      </c>
      <c r="D69" s="177">
        <v>25.408023959999998</v>
      </c>
      <c r="E69" s="177">
        <v>25.5086108</v>
      </c>
      <c r="F69" s="177">
        <v>25.600466970000003</v>
      </c>
      <c r="G69" s="177">
        <v>25.67817093</v>
      </c>
      <c r="H69" s="177">
        <v>25.78561757</v>
      </c>
      <c r="I69" s="50"/>
    </row>
    <row r="70" spans="2:9" ht="12.75">
      <c r="B70" t="s">
        <v>62</v>
      </c>
      <c r="C70" s="177">
        <v>0.5278645143</v>
      </c>
      <c r="D70" s="177">
        <v>0.6339706204000001</v>
      </c>
      <c r="E70" s="177">
        <v>0.8386511357</v>
      </c>
      <c r="F70" s="177">
        <v>0.8387828601</v>
      </c>
      <c r="G70" s="177">
        <v>0.8388059755</v>
      </c>
      <c r="H70" s="177">
        <v>0.838602098</v>
      </c>
      <c r="I70" s="50"/>
    </row>
    <row r="71" spans="2:9" ht="12.75">
      <c r="B71" t="s">
        <v>63</v>
      </c>
      <c r="C71" s="177">
        <v>2.2574336109999997</v>
      </c>
      <c r="D71" s="177">
        <v>2.2688803440000003</v>
      </c>
      <c r="E71" s="177">
        <v>2.27817946</v>
      </c>
      <c r="F71" s="177">
        <v>2.29142275</v>
      </c>
      <c r="G71" s="177">
        <v>2.299177033</v>
      </c>
      <c r="H71" s="177">
        <v>2.3072435529999997</v>
      </c>
      <c r="I71" s="50"/>
    </row>
    <row r="72" spans="2:9" ht="12.75">
      <c r="B72" t="s">
        <v>64</v>
      </c>
      <c r="C72" s="177">
        <v>802.179</v>
      </c>
      <c r="D72" s="177">
        <v>818.157</v>
      </c>
      <c r="E72" s="177">
        <v>830.507</v>
      </c>
      <c r="F72" s="177">
        <v>842.278</v>
      </c>
      <c r="G72" s="177">
        <v>855.177</v>
      </c>
      <c r="H72" s="177">
        <v>868.374</v>
      </c>
      <c r="I72" s="50"/>
    </row>
    <row r="73" spans="2:9" ht="12.75">
      <c r="B73" t="s">
        <v>65</v>
      </c>
      <c r="C73" s="177">
        <v>3.5284743499999998</v>
      </c>
      <c r="D73" s="177">
        <v>3.562361904</v>
      </c>
      <c r="E73" s="177">
        <v>3.5966643250000003</v>
      </c>
      <c r="F73" s="177">
        <v>3.6303957860000002</v>
      </c>
      <c r="G73" s="177">
        <v>3.6650732670000004</v>
      </c>
      <c r="H73" s="177">
        <v>3.700577698</v>
      </c>
      <c r="I73" s="50"/>
    </row>
    <row r="74" spans="2:9" ht="12.75">
      <c r="B74" t="s">
        <v>66</v>
      </c>
      <c r="C74" s="177">
        <v>104.3396647</v>
      </c>
      <c r="D74" s="177">
        <v>105.6860866</v>
      </c>
      <c r="E74" s="177">
        <v>107.3487074</v>
      </c>
      <c r="F74" s="177">
        <v>108.4124846</v>
      </c>
      <c r="G74" s="177">
        <v>110.09438039999999</v>
      </c>
      <c r="H74" s="177">
        <v>111.9945982</v>
      </c>
      <c r="I74" s="50"/>
    </row>
    <row r="75" spans="2:9" ht="12.75">
      <c r="B75" t="s">
        <v>67</v>
      </c>
      <c r="C75" s="177">
        <v>35.3665438</v>
      </c>
      <c r="D75" s="177">
        <v>36.82325948</v>
      </c>
      <c r="E75" s="177">
        <v>38.33455863</v>
      </c>
      <c r="F75" s="177">
        <v>39.90317056</v>
      </c>
      <c r="G75" s="177">
        <v>41.531960919999996</v>
      </c>
      <c r="H75" s="177">
        <v>43.22393861</v>
      </c>
      <c r="I75" s="50"/>
    </row>
    <row r="76" spans="2:9" ht="12.75">
      <c r="B76" t="s">
        <v>68</v>
      </c>
      <c r="C76" s="177">
        <v>1088.803964</v>
      </c>
      <c r="D76" s="177">
        <v>1105.4902490000002</v>
      </c>
      <c r="E76" s="177">
        <v>1121.726867</v>
      </c>
      <c r="F76" s="177">
        <v>1136.6390649999998</v>
      </c>
      <c r="G76" s="177">
        <v>1154.706355</v>
      </c>
      <c r="H76" s="177">
        <v>1174.161012</v>
      </c>
      <c r="I76" s="50"/>
    </row>
    <row r="77" spans="2:9" ht="12.75">
      <c r="B77" t="s">
        <v>69</v>
      </c>
      <c r="C77" s="177">
        <v>75.105825</v>
      </c>
      <c r="D77" s="177">
        <v>77.71588742</v>
      </c>
      <c r="E77" s="177">
        <v>80.34231652</v>
      </c>
      <c r="F77" s="177">
        <v>78.77989045999999</v>
      </c>
      <c r="G77" s="177">
        <v>81.44817131</v>
      </c>
      <c r="H77" s="177">
        <v>84.22942342</v>
      </c>
      <c r="I77" s="50"/>
    </row>
    <row r="78" spans="2:9" ht="12.75">
      <c r="B78" t="s">
        <v>70</v>
      </c>
      <c r="C78" s="177">
        <v>13.46021125</v>
      </c>
      <c r="D78" s="177">
        <v>13.453331039999998</v>
      </c>
      <c r="E78" s="177">
        <v>13.58086833</v>
      </c>
      <c r="F78" s="177">
        <v>13.78523293</v>
      </c>
      <c r="G78" s="177">
        <v>13.92656678</v>
      </c>
      <c r="H78" s="177">
        <v>14.09113502</v>
      </c>
      <c r="I78" s="50"/>
    </row>
    <row r="79" spans="2:9" ht="12.75">
      <c r="B79" t="s">
        <v>71</v>
      </c>
      <c r="C79" s="177">
        <v>20.821961520000002</v>
      </c>
      <c r="D79" s="177">
        <v>21.50822274</v>
      </c>
      <c r="E79" s="177">
        <v>22.22482613</v>
      </c>
      <c r="F79" s="177">
        <v>22.97471821</v>
      </c>
      <c r="G79" s="177">
        <v>23.75734881</v>
      </c>
      <c r="H79" s="177">
        <v>24.57534155</v>
      </c>
      <c r="I79" s="50"/>
    </row>
    <row r="80" spans="2:9" ht="12.75">
      <c r="B80" t="s">
        <v>72</v>
      </c>
      <c r="C80" s="177">
        <v>63.71255195</v>
      </c>
      <c r="D80" s="177">
        <v>64.36215567</v>
      </c>
      <c r="E80" s="177">
        <v>66.34270787</v>
      </c>
      <c r="F80" s="177">
        <v>68.39691649000001</v>
      </c>
      <c r="G80" s="177">
        <v>70.52925791</v>
      </c>
      <c r="H80" s="177">
        <v>72.74183528</v>
      </c>
      <c r="I80" s="50"/>
    </row>
    <row r="81" spans="2:9" ht="12.75">
      <c r="B81" t="s">
        <v>73</v>
      </c>
      <c r="C81" s="177">
        <v>401.8582539</v>
      </c>
      <c r="D81" s="177">
        <v>418.0678484</v>
      </c>
      <c r="E81" s="177">
        <v>425.00929590000004</v>
      </c>
      <c r="F81" s="177">
        <v>440.528686</v>
      </c>
      <c r="G81" s="177">
        <v>450.73652990000005</v>
      </c>
      <c r="H81" s="177">
        <v>463.8124681</v>
      </c>
      <c r="I81" s="50"/>
    </row>
    <row r="82" spans="2:9" ht="12.75">
      <c r="B82" t="s">
        <v>74</v>
      </c>
      <c r="C82" s="177">
        <v>22.02740209</v>
      </c>
      <c r="D82" s="177">
        <v>23.14811915</v>
      </c>
      <c r="E82" s="177">
        <v>24.15445252</v>
      </c>
      <c r="F82" s="177">
        <v>25.467395519999997</v>
      </c>
      <c r="G82" s="177">
        <v>26.43058029</v>
      </c>
      <c r="H82" s="177">
        <v>27.442933710000002</v>
      </c>
      <c r="I82" s="50"/>
    </row>
    <row r="83" spans="2:9" ht="12.75">
      <c r="B83" t="s">
        <v>75</v>
      </c>
      <c r="C83" s="177">
        <v>420.1094678</v>
      </c>
      <c r="D83" s="177">
        <v>433.1055264</v>
      </c>
      <c r="E83" s="177">
        <v>448.2958356</v>
      </c>
      <c r="F83" s="177">
        <v>467.12756459999997</v>
      </c>
      <c r="G83" s="177">
        <v>484.61022379999997</v>
      </c>
      <c r="H83" s="177">
        <v>503.1649107</v>
      </c>
      <c r="I83" s="50"/>
    </row>
    <row r="84" spans="2:9" ht="12.75">
      <c r="B84" t="s">
        <v>76</v>
      </c>
      <c r="C84" s="177">
        <v>2.644197199</v>
      </c>
      <c r="D84" s="177">
        <v>2.74049969</v>
      </c>
      <c r="E84" s="177">
        <v>2.923339103</v>
      </c>
      <c r="F84" s="177">
        <v>2.928468573</v>
      </c>
      <c r="G84" s="177">
        <v>2.9335074309999998</v>
      </c>
      <c r="H84" s="177">
        <v>2.939411654</v>
      </c>
      <c r="I84" s="50"/>
    </row>
    <row r="85" spans="2:9" ht="12.75">
      <c r="B85" t="s">
        <v>77</v>
      </c>
      <c r="C85" s="177">
        <v>16.563531859999998</v>
      </c>
      <c r="D85" s="177">
        <v>16.961920600000003</v>
      </c>
      <c r="E85" s="177">
        <v>17.29337887</v>
      </c>
      <c r="F85" s="177">
        <v>17.72029617</v>
      </c>
      <c r="G85" s="177">
        <v>18.0290785</v>
      </c>
      <c r="H85" s="177">
        <v>18.349520079999998</v>
      </c>
      <c r="I85" s="50"/>
    </row>
    <row r="86" spans="2:9" ht="12.75">
      <c r="B86" t="s">
        <v>78</v>
      </c>
      <c r="C86" s="177">
        <v>13.33090764</v>
      </c>
      <c r="D86" s="177">
        <v>13.396897000000001</v>
      </c>
      <c r="E86" s="177">
        <v>13.450184740000001</v>
      </c>
      <c r="F86" s="177">
        <v>13.52661038</v>
      </c>
      <c r="G86" s="177">
        <v>13.570711719999998</v>
      </c>
      <c r="H86" s="177">
        <v>13.61658282</v>
      </c>
      <c r="I86" s="50"/>
    </row>
    <row r="87" spans="2:9" ht="12.75">
      <c r="B87" t="s">
        <v>79</v>
      </c>
      <c r="C87" s="177">
        <v>11046.25</v>
      </c>
      <c r="D87" s="177">
        <v>11271.239</v>
      </c>
      <c r="E87" s="177">
        <v>11425.924</v>
      </c>
      <c r="F87" s="177">
        <v>11574.347</v>
      </c>
      <c r="G87" s="177">
        <v>11722.108</v>
      </c>
      <c r="H87" s="177">
        <v>11868.525</v>
      </c>
      <c r="I87" s="50"/>
    </row>
    <row r="88" spans="2:9" ht="12.75">
      <c r="B88" t="s">
        <v>80</v>
      </c>
      <c r="C88" s="177">
        <v>20.13274642</v>
      </c>
      <c r="D88" s="177">
        <v>20.23639563</v>
      </c>
      <c r="E88" s="177">
        <v>20.316934659999998</v>
      </c>
      <c r="F88" s="177">
        <v>20.43119614</v>
      </c>
      <c r="G88" s="177">
        <v>20.48544604</v>
      </c>
      <c r="H88" s="177">
        <v>20.55894469</v>
      </c>
      <c r="I88" s="50"/>
    </row>
    <row r="89" spans="2:9" ht="12.75">
      <c r="B89" t="s">
        <v>81</v>
      </c>
      <c r="C89" s="177">
        <v>423.4183234</v>
      </c>
      <c r="D89" s="177">
        <v>442.9877343</v>
      </c>
      <c r="E89" s="177">
        <v>463.416675</v>
      </c>
      <c r="F89" s="177">
        <v>484.8496764</v>
      </c>
      <c r="G89" s="177">
        <v>507.3519815</v>
      </c>
      <c r="H89" s="177">
        <v>531.0421408000001</v>
      </c>
      <c r="I89" s="50"/>
    </row>
    <row r="90" spans="2:9" ht="12.75">
      <c r="B90" t="s">
        <v>82</v>
      </c>
      <c r="C90" s="177">
        <v>168.59343619999999</v>
      </c>
      <c r="D90" s="177">
        <v>168.97661480000002</v>
      </c>
      <c r="E90" s="177">
        <v>171.7124788</v>
      </c>
      <c r="F90" s="177">
        <v>174.81194299999999</v>
      </c>
      <c r="G90" s="177">
        <v>176.8454627</v>
      </c>
      <c r="H90" s="177">
        <v>179.31798360000002</v>
      </c>
      <c r="I90" s="50"/>
    </row>
    <row r="91" spans="2:9" ht="12.75">
      <c r="B91" t="s">
        <v>83</v>
      </c>
      <c r="C91" s="177">
        <v>1034.988346</v>
      </c>
      <c r="D91" s="177">
        <v>1062.3499140000001</v>
      </c>
      <c r="E91" s="177">
        <v>1088.357327</v>
      </c>
      <c r="F91" s="177">
        <v>1133.103639</v>
      </c>
      <c r="G91" s="177">
        <v>1166.998446</v>
      </c>
      <c r="H91" s="177">
        <v>1204.9463680000001</v>
      </c>
      <c r="I91" s="50"/>
    </row>
    <row r="92" spans="2:9" ht="12.75">
      <c r="B92" t="s">
        <v>84</v>
      </c>
      <c r="C92" s="177">
        <v>94.20102628000001</v>
      </c>
      <c r="D92" s="177">
        <v>98.36985979</v>
      </c>
      <c r="E92" s="177">
        <v>102.9247555</v>
      </c>
      <c r="F92" s="177">
        <v>108.4656287</v>
      </c>
      <c r="G92" s="177">
        <v>113.8316486</v>
      </c>
      <c r="H92" s="177">
        <v>119.11377159999999</v>
      </c>
      <c r="I92" s="50"/>
    </row>
    <row r="93" spans="2:9" ht="12.75">
      <c r="B93" t="s">
        <v>85</v>
      </c>
      <c r="C93" s="177">
        <v>233.8989953</v>
      </c>
      <c r="D93" s="177">
        <v>246.8792292</v>
      </c>
      <c r="E93" s="177">
        <v>268.1027869</v>
      </c>
      <c r="F93" s="177">
        <v>275.42894770000004</v>
      </c>
      <c r="G93" s="177">
        <v>288.96888909999996</v>
      </c>
      <c r="H93" s="177">
        <v>302.906629</v>
      </c>
      <c r="I93" s="50"/>
    </row>
    <row r="94" spans="2:9" ht="12.75">
      <c r="B94" t="s">
        <v>86</v>
      </c>
      <c r="C94" s="177">
        <v>94.04851947</v>
      </c>
      <c r="D94" s="177">
        <v>93.96581648</v>
      </c>
      <c r="E94" s="177">
        <v>94.33190664</v>
      </c>
      <c r="F94" s="177">
        <v>95.99575481</v>
      </c>
      <c r="G94" s="177">
        <v>97.94881409</v>
      </c>
      <c r="H94" s="177">
        <v>98.29837416000001</v>
      </c>
      <c r="I94" s="50"/>
    </row>
    <row r="95" spans="2:9" ht="12.75">
      <c r="B95" t="s">
        <v>87</v>
      </c>
      <c r="C95" s="177">
        <v>44.03325568</v>
      </c>
      <c r="D95" s="177">
        <v>43.42872797</v>
      </c>
      <c r="E95" s="177">
        <v>43.62605722</v>
      </c>
      <c r="F95" s="177">
        <v>44.04798135</v>
      </c>
      <c r="G95" s="177">
        <v>44.281625</v>
      </c>
      <c r="H95" s="177">
        <v>44.5885289</v>
      </c>
      <c r="I95" s="50"/>
    </row>
    <row r="96" spans="2:9" ht="12.75">
      <c r="B96" t="s">
        <v>88</v>
      </c>
      <c r="C96" s="177">
        <v>101.633114</v>
      </c>
      <c r="D96" s="177">
        <v>101.3203994</v>
      </c>
      <c r="E96" s="177">
        <v>101.94034500000001</v>
      </c>
      <c r="F96" s="177">
        <v>101.2878395</v>
      </c>
      <c r="G96" s="177">
        <v>102.1840864</v>
      </c>
      <c r="H96" s="177">
        <v>103.16723859999999</v>
      </c>
      <c r="I96" s="50"/>
    </row>
    <row r="97" spans="2:9" ht="12.75">
      <c r="B97" t="s">
        <v>89</v>
      </c>
      <c r="C97" s="177">
        <v>205.7177622</v>
      </c>
      <c r="D97" s="177">
        <v>206.093222</v>
      </c>
      <c r="E97" s="177">
        <v>209.4348406</v>
      </c>
      <c r="F97" s="177">
        <v>217.97290289999998</v>
      </c>
      <c r="G97" s="177">
        <v>226.3046652</v>
      </c>
      <c r="H97" s="177">
        <v>228.4083394</v>
      </c>
      <c r="I97" s="50"/>
    </row>
    <row r="98" spans="2:9" ht="12.75">
      <c r="B98" t="s">
        <v>90</v>
      </c>
      <c r="C98" s="177">
        <v>10.34895559</v>
      </c>
      <c r="D98" s="177">
        <v>10.39890897</v>
      </c>
      <c r="E98" s="177">
        <v>10.44280019</v>
      </c>
      <c r="F98" s="177">
        <v>10.46452605</v>
      </c>
      <c r="G98" s="177">
        <v>10.494170819999999</v>
      </c>
      <c r="H98" s="177">
        <v>10.516811890000001</v>
      </c>
      <c r="I98" s="50"/>
    </row>
    <row r="99" spans="2:9" ht="12.75">
      <c r="B99" t="s">
        <v>91</v>
      </c>
      <c r="C99" s="177">
        <v>24.74606161</v>
      </c>
      <c r="D99" s="177">
        <v>25.12019163</v>
      </c>
      <c r="E99" s="177">
        <v>25.52388463</v>
      </c>
      <c r="F99" s="177">
        <v>26.10048958</v>
      </c>
      <c r="G99" s="177">
        <v>26.45116296</v>
      </c>
      <c r="H99" s="177">
        <v>26.83303482</v>
      </c>
      <c r="I99" s="50"/>
    </row>
    <row r="100" spans="2:9" ht="12.75">
      <c r="B100" t="s">
        <v>92</v>
      </c>
      <c r="C100" s="177">
        <v>30.20746206</v>
      </c>
      <c r="D100" s="177">
        <v>30.989794709999998</v>
      </c>
      <c r="E100" s="177">
        <v>31.80666475</v>
      </c>
      <c r="F100" s="177">
        <v>32.65979916</v>
      </c>
      <c r="G100" s="177">
        <v>33.55101113</v>
      </c>
      <c r="H100" s="177">
        <v>34.48220456</v>
      </c>
      <c r="I100" s="50"/>
    </row>
    <row r="101" spans="2:9" ht="12.75">
      <c r="B101" t="s">
        <v>93</v>
      </c>
      <c r="C101" s="177">
        <v>5.25083818</v>
      </c>
      <c r="D101" s="177">
        <v>5.297983928</v>
      </c>
      <c r="E101" s="177">
        <v>5.34510703</v>
      </c>
      <c r="F101" s="177">
        <v>5.3922078760000005</v>
      </c>
      <c r="G101" s="177">
        <v>5.43928113</v>
      </c>
      <c r="H101" s="177">
        <v>5.486331854</v>
      </c>
      <c r="I101" s="50"/>
    </row>
    <row r="102" spans="2:9" ht="12.75">
      <c r="B102" t="s">
        <v>94</v>
      </c>
      <c r="C102" s="177">
        <v>4.994876907</v>
      </c>
      <c r="D102" s="177">
        <v>5.1571093</v>
      </c>
      <c r="E102" s="177">
        <v>5.327453290999999</v>
      </c>
      <c r="F102" s="177">
        <v>5.506314483</v>
      </c>
      <c r="G102" s="177">
        <v>5.694118733</v>
      </c>
      <c r="H102" s="177">
        <v>5.891313197000001</v>
      </c>
      <c r="I102" s="50"/>
    </row>
    <row r="103" spans="2:9" ht="12.75">
      <c r="B103" t="s">
        <v>95</v>
      </c>
      <c r="C103" s="177">
        <v>73.41045274</v>
      </c>
      <c r="D103" s="177">
        <v>75.51623713</v>
      </c>
      <c r="E103" s="177">
        <v>77.66498557999999</v>
      </c>
      <c r="F103" s="177">
        <v>79.85884638</v>
      </c>
      <c r="G103" s="177">
        <v>82.10007515000001</v>
      </c>
      <c r="H103" s="177">
        <v>84.3910403</v>
      </c>
      <c r="I103" s="50"/>
    </row>
    <row r="104" spans="2:9" ht="12.75">
      <c r="B104" t="s">
        <v>96</v>
      </c>
      <c r="C104" s="177">
        <v>391.1857581</v>
      </c>
      <c r="D104" s="177">
        <v>427.0986405</v>
      </c>
      <c r="E104" s="177">
        <v>455.8232686</v>
      </c>
      <c r="F104" s="177">
        <v>485.2124323</v>
      </c>
      <c r="G104" s="177">
        <v>507.3865461</v>
      </c>
      <c r="H104" s="177">
        <v>531.6997157</v>
      </c>
      <c r="I104" s="50"/>
    </row>
    <row r="105" spans="2:9" ht="12.75">
      <c r="B105" t="s">
        <v>97</v>
      </c>
      <c r="C105" s="177">
        <v>38.71055424</v>
      </c>
      <c r="D105" s="177">
        <v>39.03704591</v>
      </c>
      <c r="E105" s="177">
        <v>39.31656601</v>
      </c>
      <c r="F105" s="177">
        <v>39.579223299999995</v>
      </c>
      <c r="G105" s="177">
        <v>39.79248458</v>
      </c>
      <c r="H105" s="177">
        <v>40.08554805</v>
      </c>
      <c r="I105" s="50"/>
    </row>
    <row r="106" spans="2:9" ht="12.75">
      <c r="B106" t="s">
        <v>98</v>
      </c>
      <c r="C106" s="177">
        <v>21.958016899999997</v>
      </c>
      <c r="D106" s="177">
        <v>22.4739061</v>
      </c>
      <c r="E106" s="177">
        <v>23.00808615</v>
      </c>
      <c r="F106" s="177">
        <v>23.56147163</v>
      </c>
      <c r="G106" s="177">
        <v>24.13502283</v>
      </c>
      <c r="H106" s="177">
        <v>24.72974802</v>
      </c>
      <c r="I106" s="50"/>
    </row>
    <row r="107" spans="2:9" ht="12.75">
      <c r="B107" t="s">
        <v>99</v>
      </c>
      <c r="C107" s="177">
        <v>272.2959564</v>
      </c>
      <c r="D107" s="177">
        <v>286.99566480000004</v>
      </c>
      <c r="E107" s="177">
        <v>290.87633980000004</v>
      </c>
      <c r="F107" s="177">
        <v>298.49824329999996</v>
      </c>
      <c r="G107" s="177">
        <v>306.66557270000004</v>
      </c>
      <c r="H107" s="177">
        <v>308.2400472</v>
      </c>
      <c r="I107" s="50"/>
    </row>
    <row r="108" spans="2:9" ht="12.75">
      <c r="B108" t="s">
        <v>100</v>
      </c>
      <c r="C108" s="177">
        <v>121.0430382</v>
      </c>
      <c r="D108" s="177">
        <v>126.903315</v>
      </c>
      <c r="E108" s="177">
        <v>132.9570362</v>
      </c>
      <c r="F108" s="177">
        <v>139.2135569</v>
      </c>
      <c r="G108" s="177">
        <v>145.68741880000002</v>
      </c>
      <c r="H108" s="177">
        <v>152.40411079999998</v>
      </c>
      <c r="I108" s="50"/>
    </row>
    <row r="109" spans="2:9" ht="12.75">
      <c r="B109" t="s">
        <v>101</v>
      </c>
      <c r="C109" s="177">
        <v>1.5856203640000002</v>
      </c>
      <c r="D109" s="177">
        <v>1.67794388</v>
      </c>
      <c r="E109" s="177">
        <v>1.773368351</v>
      </c>
      <c r="F109" s="177">
        <v>1.8720488339999999</v>
      </c>
      <c r="G109" s="177">
        <v>1.9741481269999999</v>
      </c>
      <c r="H109" s="177">
        <v>2.079837172</v>
      </c>
      <c r="I109" s="50"/>
    </row>
    <row r="110" spans="2:9" ht="12.75">
      <c r="B110" t="s">
        <v>102</v>
      </c>
      <c r="C110" s="177">
        <v>61.17443518</v>
      </c>
      <c r="D110" s="177">
        <v>62.46082917</v>
      </c>
      <c r="E110" s="177">
        <v>65.41109419</v>
      </c>
      <c r="F110" s="177">
        <v>69.12709897</v>
      </c>
      <c r="G110" s="177">
        <v>71.90597591</v>
      </c>
      <c r="H110" s="177">
        <v>74.82520742999999</v>
      </c>
      <c r="I110" s="50"/>
    </row>
    <row r="111" spans="2:9" ht="12.75">
      <c r="B111" t="s">
        <v>103</v>
      </c>
      <c r="C111" s="177">
        <v>155.1275804</v>
      </c>
      <c r="D111" s="177">
        <v>158.4100263</v>
      </c>
      <c r="E111" s="177">
        <v>162.0978879</v>
      </c>
      <c r="F111" s="177">
        <v>165.2428962</v>
      </c>
      <c r="G111" s="177">
        <v>169.0643101</v>
      </c>
      <c r="H111" s="177">
        <v>172.95967439999998</v>
      </c>
      <c r="I111" s="50"/>
    </row>
    <row r="112" spans="2:9" ht="12.75">
      <c r="B112" t="s">
        <v>104</v>
      </c>
      <c r="C112" s="177">
        <v>18.8796441</v>
      </c>
      <c r="D112" s="177">
        <v>19.24760431</v>
      </c>
      <c r="E112" s="177">
        <v>19.626744879999997</v>
      </c>
      <c r="F112" s="177">
        <v>20.01740869</v>
      </c>
      <c r="G112" s="177">
        <v>20.41994228</v>
      </c>
      <c r="H112" s="177">
        <v>20.834715980000002</v>
      </c>
      <c r="I112" s="50"/>
    </row>
    <row r="113" spans="2:9" ht="12.75">
      <c r="B113" t="s">
        <v>105</v>
      </c>
      <c r="C113" s="177">
        <v>9.698266385</v>
      </c>
      <c r="D113" s="177">
        <v>9.952042206</v>
      </c>
      <c r="E113" s="177">
        <v>10.14302947</v>
      </c>
      <c r="F113" s="177">
        <v>10.44052646</v>
      </c>
      <c r="G113" s="177">
        <v>10.58301936</v>
      </c>
      <c r="H113" s="177">
        <v>10.73117834</v>
      </c>
      <c r="I113" s="50"/>
    </row>
    <row r="114" spans="2:9" ht="12.75">
      <c r="B114" t="s">
        <v>106</v>
      </c>
      <c r="C114" s="177">
        <v>7.581540328</v>
      </c>
      <c r="D114" s="177">
        <v>7.737820363</v>
      </c>
      <c r="E114" s="177">
        <v>7.900053688</v>
      </c>
      <c r="F114" s="177">
        <v>8.067541718000001</v>
      </c>
      <c r="G114" s="177">
        <v>8.240785127999999</v>
      </c>
      <c r="H114" s="177">
        <v>8.419806609</v>
      </c>
      <c r="I114" s="50"/>
    </row>
    <row r="115" spans="2:9" ht="12.75">
      <c r="B115" t="s">
        <v>107</v>
      </c>
      <c r="C115" s="177">
        <v>80.96417401000001</v>
      </c>
      <c r="D115" s="177">
        <v>82.67266556</v>
      </c>
      <c r="E115" s="177">
        <v>84.51806619</v>
      </c>
      <c r="F115" s="177">
        <v>86.21290189999999</v>
      </c>
      <c r="G115" s="177">
        <v>87.87363112999999</v>
      </c>
      <c r="H115" s="177">
        <v>89.53607608</v>
      </c>
      <c r="I115" s="50"/>
    </row>
    <row r="116" spans="2:9" ht="12.75">
      <c r="B116" t="s">
        <v>108</v>
      </c>
      <c r="C116" s="177">
        <v>14.30342275</v>
      </c>
      <c r="D116" s="177">
        <v>14.617105429999999</v>
      </c>
      <c r="E116" s="177">
        <v>14.899847540000001</v>
      </c>
      <c r="F116" s="177">
        <v>15.24740813</v>
      </c>
      <c r="G116" s="177">
        <v>15.50747177</v>
      </c>
      <c r="H116" s="177">
        <v>15.77742669</v>
      </c>
      <c r="I116" s="50"/>
    </row>
    <row r="117" spans="2:9" ht="12.75">
      <c r="B117" t="s">
        <v>109</v>
      </c>
      <c r="C117" s="177">
        <v>13.22847293</v>
      </c>
      <c r="D117" s="177">
        <v>13.75812074</v>
      </c>
      <c r="E117" s="177">
        <v>14.29946143</v>
      </c>
      <c r="F117" s="177">
        <v>14.853079690000001</v>
      </c>
      <c r="G117" s="177">
        <v>15.419589389999999</v>
      </c>
      <c r="H117" s="177">
        <v>15.99963511</v>
      </c>
      <c r="I117" s="50"/>
    </row>
    <row r="118" spans="2:9" ht="12.75">
      <c r="B118" t="s">
        <v>110</v>
      </c>
      <c r="C118" s="177">
        <v>161.8206044</v>
      </c>
      <c r="D118" s="177">
        <v>172.0892958</v>
      </c>
      <c r="E118" s="177">
        <v>174.2261686</v>
      </c>
      <c r="F118" s="177">
        <v>176.22948939999998</v>
      </c>
      <c r="G118" s="177">
        <v>177.0945074</v>
      </c>
      <c r="H118" s="177">
        <v>178.57740470000002</v>
      </c>
      <c r="I118" s="50"/>
    </row>
    <row r="119" spans="2:9" ht="12.75">
      <c r="B119" t="s">
        <v>111</v>
      </c>
      <c r="C119" s="177">
        <v>56.91133524</v>
      </c>
      <c r="D119" s="177">
        <v>59.49159291</v>
      </c>
      <c r="E119" s="177">
        <v>61.893750520000005</v>
      </c>
      <c r="F119" s="177">
        <v>64.71228312</v>
      </c>
      <c r="G119" s="177">
        <v>67.17644266</v>
      </c>
      <c r="H119" s="177">
        <v>69.75778779000001</v>
      </c>
      <c r="I119" s="50"/>
    </row>
    <row r="120" spans="2:9" ht="12.75">
      <c r="B120" t="s">
        <v>112</v>
      </c>
      <c r="C120" s="177">
        <v>34.99563769</v>
      </c>
      <c r="D120" s="177">
        <v>35.89994204</v>
      </c>
      <c r="E120" s="177">
        <v>36.83685215</v>
      </c>
      <c r="F120" s="177">
        <v>37.8074278</v>
      </c>
      <c r="G120" s="177">
        <v>38.7818584</v>
      </c>
      <c r="H120" s="177">
        <v>39.78942735</v>
      </c>
      <c r="I120" s="50"/>
    </row>
    <row r="121" spans="2:9" ht="12.75">
      <c r="B121" t="s">
        <v>113</v>
      </c>
      <c r="C121" s="177">
        <v>31.894479200000003</v>
      </c>
      <c r="D121" s="177">
        <v>32.65242969</v>
      </c>
      <c r="E121" s="177">
        <v>33.41579633</v>
      </c>
      <c r="F121" s="177">
        <v>34.18546406</v>
      </c>
      <c r="G121" s="177">
        <v>34.96142872</v>
      </c>
      <c r="H121" s="177">
        <v>35.75631196</v>
      </c>
      <c r="I121" s="50"/>
    </row>
    <row r="122" spans="2:9" ht="12.75">
      <c r="B122" t="s">
        <v>114</v>
      </c>
      <c r="C122" s="177">
        <v>79.53199212999999</v>
      </c>
      <c r="D122" s="177">
        <v>88.75895170000001</v>
      </c>
      <c r="E122" s="177">
        <v>90.1884502</v>
      </c>
      <c r="F122" s="177">
        <v>92.227845</v>
      </c>
      <c r="G122" s="177">
        <v>93.53771263</v>
      </c>
      <c r="H122" s="177">
        <v>95.02616392</v>
      </c>
      <c r="I122" s="50"/>
    </row>
    <row r="123" spans="2:9" ht="12.75">
      <c r="B123" t="s">
        <v>115</v>
      </c>
      <c r="C123" s="177">
        <v>57.41852466</v>
      </c>
      <c r="D123" s="177">
        <v>58.308731140000006</v>
      </c>
      <c r="E123" s="177">
        <v>59.42873024</v>
      </c>
      <c r="F123" s="177">
        <v>61.05368111</v>
      </c>
      <c r="G123" s="177">
        <v>62.15830149</v>
      </c>
      <c r="H123" s="177">
        <v>63.36842592</v>
      </c>
      <c r="I123" s="50"/>
    </row>
    <row r="124" spans="2:9" ht="12.75">
      <c r="B124" t="s">
        <v>949</v>
      </c>
      <c r="C124" s="177">
        <v>65.92066143</v>
      </c>
      <c r="D124" s="177">
        <v>67.38898375</v>
      </c>
      <c r="E124" s="177">
        <v>68.92869371</v>
      </c>
      <c r="F124" s="177">
        <v>70.52569283</v>
      </c>
      <c r="G124" s="177">
        <v>72.16677984</v>
      </c>
      <c r="H124" s="177">
        <v>73.79104603</v>
      </c>
      <c r="I124" s="50"/>
    </row>
    <row r="125" spans="2:9" ht="12.75">
      <c r="B125" t="s">
        <v>116</v>
      </c>
      <c r="C125" s="177">
        <v>87.5485093</v>
      </c>
      <c r="D125" s="177">
        <v>90.77533586999999</v>
      </c>
      <c r="E125" s="177">
        <v>94.02829052999999</v>
      </c>
      <c r="F125" s="177">
        <v>97.39183664</v>
      </c>
      <c r="G125" s="177">
        <v>100.8431356</v>
      </c>
      <c r="H125" s="177">
        <v>104.4335049</v>
      </c>
      <c r="I125" s="50"/>
    </row>
    <row r="126" spans="2:9" ht="12.75">
      <c r="B126" t="s">
        <v>117</v>
      </c>
      <c r="C126" s="177">
        <v>5.2818550459999996</v>
      </c>
      <c r="D126" s="177">
        <v>5.255207436</v>
      </c>
      <c r="E126" s="177">
        <v>5.281448797</v>
      </c>
      <c r="F126" s="177">
        <v>5.337574945</v>
      </c>
      <c r="G126" s="177">
        <v>5.36927876</v>
      </c>
      <c r="H126" s="177">
        <v>5.451927241</v>
      </c>
      <c r="I126" s="50"/>
    </row>
    <row r="127" spans="2:9" ht="12.75">
      <c r="B127" t="s">
        <v>118</v>
      </c>
      <c r="C127" s="177">
        <v>17.54694851</v>
      </c>
      <c r="D127" s="177">
        <v>18.151639579999998</v>
      </c>
      <c r="E127" s="177">
        <v>18.64759263</v>
      </c>
      <c r="F127" s="177">
        <v>19.35833423</v>
      </c>
      <c r="G127" s="177">
        <v>19.78283291</v>
      </c>
      <c r="H127" s="177">
        <v>20.22796967</v>
      </c>
      <c r="I127" s="50"/>
    </row>
    <row r="128" spans="2:9" ht="12.75">
      <c r="B128" t="s">
        <v>119</v>
      </c>
      <c r="C128" s="177">
        <v>22.74605318</v>
      </c>
      <c r="D128" s="177">
        <v>23.038829399999997</v>
      </c>
      <c r="E128" s="177">
        <v>23.47310576</v>
      </c>
      <c r="F128" s="177">
        <v>24.124157630000003</v>
      </c>
      <c r="G128" s="177">
        <v>24.58122932</v>
      </c>
      <c r="H128" s="177">
        <v>25.16274111</v>
      </c>
      <c r="I128" s="50"/>
    </row>
    <row r="129" spans="2:9" ht="12.75">
      <c r="B129" t="s">
        <v>120</v>
      </c>
      <c r="C129" s="177">
        <v>12.5345238</v>
      </c>
      <c r="D129" s="177">
        <v>12.85737968</v>
      </c>
      <c r="E129" s="177">
        <v>13.18206394</v>
      </c>
      <c r="F129" s="177">
        <v>13.507693569999999</v>
      </c>
      <c r="G129" s="177">
        <v>13.836036120000001</v>
      </c>
      <c r="H129" s="177">
        <v>14.173886280000001</v>
      </c>
      <c r="I129" s="50"/>
    </row>
    <row r="130" spans="2:9" ht="12.75">
      <c r="B130" t="s">
        <v>121</v>
      </c>
      <c r="C130" s="177">
        <v>107.2312351</v>
      </c>
      <c r="D130" s="177">
        <v>110.4576208</v>
      </c>
      <c r="E130" s="177">
        <v>113.9380027</v>
      </c>
      <c r="F130" s="177">
        <v>117.1757663</v>
      </c>
      <c r="G130" s="177">
        <v>120.374347</v>
      </c>
      <c r="H130" s="177">
        <v>123.6213585</v>
      </c>
      <c r="I130" s="50"/>
    </row>
    <row r="131" spans="2:9" ht="12.75">
      <c r="B131" t="s">
        <v>122</v>
      </c>
      <c r="C131" s="177">
        <v>56.046407249999994</v>
      </c>
      <c r="D131" s="177">
        <v>57.84849533</v>
      </c>
      <c r="E131" s="177">
        <v>59.65483186</v>
      </c>
      <c r="F131" s="177">
        <v>61.46640523</v>
      </c>
      <c r="G131" s="177">
        <v>63.28291075</v>
      </c>
      <c r="H131" s="177">
        <v>65.10436797</v>
      </c>
      <c r="I131" s="50"/>
    </row>
    <row r="132" spans="2:9" ht="12.75">
      <c r="B132" t="s">
        <v>123</v>
      </c>
      <c r="C132" s="177">
        <v>39.127023990000005</v>
      </c>
      <c r="D132" s="177">
        <v>39.693318379999994</v>
      </c>
      <c r="E132" s="177">
        <v>40.27289103</v>
      </c>
      <c r="F132" s="177">
        <v>43.51399666</v>
      </c>
      <c r="G132" s="177">
        <v>44.12013817</v>
      </c>
      <c r="H132" s="177">
        <v>44.739578390000005</v>
      </c>
      <c r="I132" s="50"/>
    </row>
    <row r="133" spans="2:9" ht="12.75">
      <c r="B133" t="s">
        <v>124</v>
      </c>
      <c r="C133" s="177">
        <v>629.8104032</v>
      </c>
      <c r="D133" s="177">
        <v>641.5934477999999</v>
      </c>
      <c r="E133" s="177">
        <v>647.5938196000001</v>
      </c>
      <c r="F133" s="177">
        <v>666.4095381999999</v>
      </c>
      <c r="G133" s="177">
        <v>681.1506112000001</v>
      </c>
      <c r="H133" s="177">
        <v>699.1132457</v>
      </c>
      <c r="I133" s="50"/>
    </row>
    <row r="134" spans="2:9" ht="12.75">
      <c r="B134" t="s">
        <v>125</v>
      </c>
      <c r="C134" s="177">
        <v>6.606590352</v>
      </c>
      <c r="D134" s="177">
        <v>6.936919911</v>
      </c>
      <c r="E134" s="177">
        <v>7.283765907</v>
      </c>
      <c r="F134" s="177">
        <v>7.647954202</v>
      </c>
      <c r="G134" s="177">
        <v>8.030351912</v>
      </c>
      <c r="H134" s="177">
        <v>8.431869508</v>
      </c>
      <c r="I134" s="50"/>
    </row>
    <row r="135" spans="2:15" ht="12.75">
      <c r="B135" t="s">
        <v>126</v>
      </c>
      <c r="C135" s="177">
        <v>163.96264650099997</v>
      </c>
      <c r="D135" s="177">
        <v>171.11150215100002</v>
      </c>
      <c r="E135" s="177">
        <v>177.749151224</v>
      </c>
      <c r="F135" s="177">
        <v>183.93172634</v>
      </c>
      <c r="G135" s="177">
        <v>190.94699675200002</v>
      </c>
      <c r="H135" s="177">
        <v>198.889087099</v>
      </c>
      <c r="I135" s="50"/>
      <c r="J135" s="74"/>
      <c r="K135" s="74"/>
      <c r="L135" s="74"/>
      <c r="M135" s="74"/>
      <c r="N135" s="74"/>
      <c r="O135" s="74"/>
    </row>
    <row r="136" spans="2:9" ht="12.75">
      <c r="B136" t="s">
        <v>127</v>
      </c>
      <c r="C136" s="177">
        <v>6.705269939</v>
      </c>
      <c r="D136" s="177">
        <v>6.7505127620000005</v>
      </c>
      <c r="E136" s="177">
        <v>6.800147505</v>
      </c>
      <c r="F136" s="177">
        <v>6.816590461</v>
      </c>
      <c r="G136" s="177">
        <v>6.845543284000001</v>
      </c>
      <c r="H136" s="177">
        <v>6.87620413</v>
      </c>
      <c r="I136" s="50"/>
    </row>
    <row r="137" spans="2:9" ht="12.75">
      <c r="B137" t="s">
        <v>128</v>
      </c>
      <c r="C137" s="177">
        <v>251.43930179999998</v>
      </c>
      <c r="D137" s="177">
        <v>256.1573088</v>
      </c>
      <c r="E137" s="177">
        <v>262.43519069999996</v>
      </c>
      <c r="F137" s="177">
        <v>266.8341974</v>
      </c>
      <c r="G137" s="177">
        <v>270.01347830000003</v>
      </c>
      <c r="H137" s="177">
        <v>273.6422933</v>
      </c>
      <c r="I137" s="50"/>
    </row>
    <row r="138" spans="2:9" ht="12.75">
      <c r="B138" t="s">
        <v>129</v>
      </c>
      <c r="C138" s="177">
        <v>64.29808222</v>
      </c>
      <c r="D138" s="177">
        <v>65.79739715999999</v>
      </c>
      <c r="E138" s="177">
        <v>67.75471508</v>
      </c>
      <c r="F138" s="177">
        <v>70.14605508000001</v>
      </c>
      <c r="G138" s="177">
        <v>71.88299203999999</v>
      </c>
      <c r="H138" s="177">
        <v>73.78399375</v>
      </c>
      <c r="I138" s="50"/>
    </row>
    <row r="139" spans="2:9" ht="12.75">
      <c r="B139" t="s">
        <v>130</v>
      </c>
      <c r="C139" s="177">
        <v>7.913943353</v>
      </c>
      <c r="D139" s="177">
        <v>8.190098223</v>
      </c>
      <c r="E139" s="177">
        <v>8.394166401</v>
      </c>
      <c r="F139" s="177">
        <v>8.648713683</v>
      </c>
      <c r="G139" s="177">
        <v>8.837655281</v>
      </c>
      <c r="H139" s="177">
        <v>9.032400383</v>
      </c>
      <c r="I139" s="50"/>
    </row>
    <row r="140" spans="2:9" ht="12.75">
      <c r="B140" t="s">
        <v>131</v>
      </c>
      <c r="C140" s="177">
        <v>21.2978026</v>
      </c>
      <c r="D140" s="177">
        <v>22.113912889999998</v>
      </c>
      <c r="E140" s="177">
        <v>24.81442609</v>
      </c>
      <c r="F140" s="177">
        <v>25.5531147</v>
      </c>
      <c r="G140" s="177">
        <v>26.17523396</v>
      </c>
      <c r="H140" s="177">
        <v>26.84025719</v>
      </c>
      <c r="I140" s="50"/>
    </row>
    <row r="141" spans="2:9" ht="12.75">
      <c r="B141" t="s">
        <v>132</v>
      </c>
      <c r="C141" s="177">
        <v>53.507677799999996</v>
      </c>
      <c r="D141" s="177">
        <v>56.01049065</v>
      </c>
      <c r="E141" s="177">
        <v>58.35495160999999</v>
      </c>
      <c r="F141" s="177">
        <v>61.19326645</v>
      </c>
      <c r="G141" s="177">
        <v>63.524226230000004</v>
      </c>
      <c r="H141" s="177">
        <v>65.86081628</v>
      </c>
      <c r="I141" s="50"/>
    </row>
    <row r="142" spans="2:9" ht="12.75">
      <c r="B142" t="s">
        <v>133</v>
      </c>
      <c r="C142" s="177">
        <v>197.312</v>
      </c>
      <c r="D142" s="177">
        <v>206.866</v>
      </c>
      <c r="E142" s="177">
        <v>215.021</v>
      </c>
      <c r="F142" s="177">
        <v>222.418</v>
      </c>
      <c r="G142" s="177">
        <v>231.218</v>
      </c>
      <c r="H142" s="177">
        <v>240.391</v>
      </c>
      <c r="I142" s="50"/>
    </row>
    <row r="143" spans="2:9" ht="12.75">
      <c r="B143" t="s">
        <v>134</v>
      </c>
      <c r="C143" s="177">
        <v>4.10020158</v>
      </c>
      <c r="D143" s="177">
        <v>4.151393594999999</v>
      </c>
      <c r="E143" s="177">
        <v>4.249395441</v>
      </c>
      <c r="F143" s="177">
        <v>4.251729527</v>
      </c>
      <c r="G143" s="177">
        <v>4.253929319</v>
      </c>
      <c r="H143" s="177">
        <v>4.256371427</v>
      </c>
      <c r="I143" s="50"/>
    </row>
    <row r="144" spans="2:9" ht="12.75">
      <c r="B144" t="s">
        <v>135</v>
      </c>
      <c r="C144" s="177">
        <v>161.08321239999998</v>
      </c>
      <c r="D144" s="177">
        <v>158.97393739999998</v>
      </c>
      <c r="E144" s="177">
        <v>159.5797176</v>
      </c>
      <c r="F144" s="177">
        <v>160.8506452</v>
      </c>
      <c r="G144" s="177">
        <v>161.545152</v>
      </c>
      <c r="H144" s="177">
        <v>162.5568773</v>
      </c>
      <c r="I144" s="50"/>
    </row>
    <row r="145" spans="2:9" ht="12.75">
      <c r="B145" t="s">
        <v>136</v>
      </c>
      <c r="C145" s="177">
        <v>174.2390058</v>
      </c>
      <c r="D145" s="177">
        <v>176.0854507</v>
      </c>
      <c r="E145" s="177">
        <v>179.2010706</v>
      </c>
      <c r="F145" s="177">
        <v>183.6701729</v>
      </c>
      <c r="G145" s="177">
        <v>186.8358933</v>
      </c>
      <c r="H145" s="177">
        <v>190.31257209999998</v>
      </c>
      <c r="I145" s="50"/>
    </row>
    <row r="146" spans="2:9" ht="12.75">
      <c r="B146" t="s">
        <v>137</v>
      </c>
      <c r="C146" s="177">
        <v>60.951584110000006</v>
      </c>
      <c r="D146" s="177">
        <v>60.78135572</v>
      </c>
      <c r="E146" s="177">
        <v>61.33021592</v>
      </c>
      <c r="F146" s="177">
        <v>61.88423195</v>
      </c>
      <c r="G146" s="177">
        <v>62.382434090000004</v>
      </c>
      <c r="H146" s="177">
        <v>62.85707338</v>
      </c>
      <c r="I146" s="50"/>
    </row>
    <row r="147" spans="2:9" ht="12.75">
      <c r="B147" t="s">
        <v>138</v>
      </c>
      <c r="C147" s="177">
        <v>860.2140574</v>
      </c>
      <c r="D147" s="177">
        <v>879.1840389</v>
      </c>
      <c r="E147" s="177">
        <v>893.2660756</v>
      </c>
      <c r="F147" s="177">
        <v>909.9874782</v>
      </c>
      <c r="G147" s="177">
        <v>927.3347167</v>
      </c>
      <c r="H147" s="177">
        <v>944.0725205</v>
      </c>
      <c r="I147" s="50"/>
    </row>
    <row r="148" spans="2:9" ht="12.75">
      <c r="B148" t="s">
        <v>139</v>
      </c>
      <c r="C148" s="177">
        <v>70.87627676</v>
      </c>
      <c r="D148" s="177">
        <v>72.41308930999999</v>
      </c>
      <c r="E148" s="177">
        <v>74.70354407</v>
      </c>
      <c r="F148" s="177">
        <v>77.49059252</v>
      </c>
      <c r="G148" s="177">
        <v>79.85997119</v>
      </c>
      <c r="H148" s="177">
        <v>82.4425631</v>
      </c>
      <c r="I148" s="50"/>
    </row>
    <row r="149" spans="2:9" ht="12.75">
      <c r="B149" t="s">
        <v>140</v>
      </c>
      <c r="C149" s="177">
        <v>351.9410835</v>
      </c>
      <c r="D149" s="177">
        <v>370.2099497</v>
      </c>
      <c r="E149" s="177">
        <v>382.47562430000005</v>
      </c>
      <c r="F149" s="177">
        <v>397.7209201</v>
      </c>
      <c r="G149" s="177">
        <v>389.00456929999996</v>
      </c>
      <c r="H149" s="177">
        <v>377.1571873</v>
      </c>
      <c r="I149" s="50"/>
    </row>
    <row r="150" spans="2:9" ht="12.75">
      <c r="B150" t="s">
        <v>141</v>
      </c>
      <c r="C150" s="177">
        <v>73.65599863</v>
      </c>
      <c r="D150" s="177">
        <v>74.55998769</v>
      </c>
      <c r="E150" s="177">
        <v>75.55185637</v>
      </c>
      <c r="F150" s="177">
        <v>76.46111954</v>
      </c>
      <c r="G150" s="177">
        <v>77.39348663</v>
      </c>
      <c r="H150" s="177">
        <v>78.39144317</v>
      </c>
      <c r="I150" s="50"/>
    </row>
    <row r="151" spans="2:9" ht="12.75">
      <c r="B151" t="s">
        <v>142</v>
      </c>
      <c r="C151" s="177">
        <v>10.62481186</v>
      </c>
      <c r="D151" s="177">
        <v>10.8270902</v>
      </c>
      <c r="E151" s="177">
        <v>11.03269333</v>
      </c>
      <c r="F151" s="177">
        <v>11.242511850000001</v>
      </c>
      <c r="G151" s="177">
        <v>11.45729847</v>
      </c>
      <c r="H151" s="177">
        <v>11.67536271</v>
      </c>
      <c r="I151" s="50"/>
    </row>
    <row r="152" spans="2:9" ht="12.75">
      <c r="B152" t="s">
        <v>143</v>
      </c>
      <c r="C152" s="177">
        <v>13.620323119999998</v>
      </c>
      <c r="D152" s="177">
        <v>13.21249706</v>
      </c>
      <c r="E152" s="177">
        <v>13.393590490000001</v>
      </c>
      <c r="F152" s="177">
        <v>13.954720250000001</v>
      </c>
      <c r="G152" s="177">
        <v>14.45731339</v>
      </c>
      <c r="H152" s="177">
        <v>14.19213008</v>
      </c>
      <c r="I152" s="50"/>
    </row>
    <row r="153" spans="2:9" ht="12.75">
      <c r="B153" t="s">
        <v>144</v>
      </c>
      <c r="C153" s="177">
        <v>11.88618766</v>
      </c>
      <c r="D153" s="177">
        <v>12.075466109999999</v>
      </c>
      <c r="E153" s="177">
        <v>12.26194226</v>
      </c>
      <c r="F153" s="177">
        <v>12.416631659999998</v>
      </c>
      <c r="G153" s="177">
        <v>12.58579701</v>
      </c>
      <c r="H153" s="177">
        <v>12.75642051</v>
      </c>
      <c r="I153" s="50"/>
    </row>
    <row r="154" spans="2:9" ht="12.75">
      <c r="B154" t="s">
        <v>145</v>
      </c>
      <c r="C154" s="177">
        <v>13.543463659999999</v>
      </c>
      <c r="D154" s="177">
        <v>14.02579632</v>
      </c>
      <c r="E154" s="177">
        <v>14.50812904</v>
      </c>
      <c r="F154" s="177">
        <v>14.990461799999999</v>
      </c>
      <c r="G154" s="177">
        <v>15.472881009999998</v>
      </c>
      <c r="H154" s="177">
        <v>15.95521374</v>
      </c>
      <c r="I154" s="50"/>
    </row>
    <row r="155" spans="2:9" ht="12.75">
      <c r="B155" t="s">
        <v>146</v>
      </c>
      <c r="C155" s="177">
        <v>21.00229908</v>
      </c>
      <c r="D155" s="177">
        <v>21.06756262</v>
      </c>
      <c r="E155" s="177">
        <v>21.36562666</v>
      </c>
      <c r="F155" s="177">
        <v>21.62342139</v>
      </c>
      <c r="G155" s="177">
        <v>21.73840285</v>
      </c>
      <c r="H155" s="177">
        <v>21.95278858</v>
      </c>
      <c r="I155" s="50"/>
    </row>
    <row r="156" spans="2:9" ht="12.75">
      <c r="B156" t="s">
        <v>147</v>
      </c>
      <c r="C156" s="177">
        <v>36.30804673</v>
      </c>
      <c r="D156" s="177">
        <v>36.55907022</v>
      </c>
      <c r="E156" s="177">
        <v>36.85595745</v>
      </c>
      <c r="F156" s="177">
        <v>37.17967107</v>
      </c>
      <c r="G156" s="177">
        <v>37.49263964</v>
      </c>
      <c r="H156" s="177">
        <v>37.81759441</v>
      </c>
      <c r="I156" s="50"/>
    </row>
    <row r="157" spans="2:9" ht="12.75">
      <c r="B157" t="s">
        <v>148</v>
      </c>
      <c r="C157" s="177">
        <v>19.45453299</v>
      </c>
      <c r="D157" s="177">
        <v>19.65424648</v>
      </c>
      <c r="E157" s="177">
        <v>19.85972884</v>
      </c>
      <c r="F157" s="177">
        <v>20.071268510000003</v>
      </c>
      <c r="G157" s="177">
        <v>20.28916837</v>
      </c>
      <c r="H157" s="177">
        <v>20.51374641</v>
      </c>
      <c r="I157" s="50"/>
    </row>
    <row r="158" spans="2:9" ht="12.75">
      <c r="B158" t="s">
        <v>149</v>
      </c>
      <c r="C158" s="177">
        <v>22.10247799</v>
      </c>
      <c r="D158" s="177">
        <v>19.32600896</v>
      </c>
      <c r="E158" s="177">
        <v>19.913836340000003</v>
      </c>
      <c r="F158" s="177">
        <v>20.69517984</v>
      </c>
      <c r="G158" s="177">
        <v>21.29470071</v>
      </c>
      <c r="H158" s="177">
        <v>21.93216122</v>
      </c>
      <c r="I158" s="50"/>
    </row>
    <row r="159" spans="2:9" ht="12.75">
      <c r="B159" t="s">
        <v>150</v>
      </c>
      <c r="C159" s="177">
        <v>182.0645867</v>
      </c>
      <c r="D159" s="177">
        <v>186.4128578</v>
      </c>
      <c r="E159" s="177">
        <v>194.0932266</v>
      </c>
      <c r="F159" s="177">
        <v>203.54576500000002</v>
      </c>
      <c r="G159" s="177">
        <v>212.3429696</v>
      </c>
      <c r="H159" s="177">
        <v>224.85762229999997</v>
      </c>
      <c r="I159" s="50"/>
    </row>
    <row r="160" spans="2:9" ht="12.75">
      <c r="B160" t="s">
        <v>151</v>
      </c>
      <c r="C160" s="177">
        <v>28.83994834</v>
      </c>
      <c r="D160" s="177">
        <v>28.99309504</v>
      </c>
      <c r="E160" s="177">
        <v>29.12957775</v>
      </c>
      <c r="F160" s="177">
        <v>29.27513992</v>
      </c>
      <c r="G160" s="177">
        <v>29.39796637</v>
      </c>
      <c r="H160" s="177">
        <v>29.53176495</v>
      </c>
      <c r="I160" s="50"/>
    </row>
    <row r="161" spans="2:9" ht="12.75">
      <c r="B161" t="s">
        <v>152</v>
      </c>
      <c r="C161" s="177">
        <v>13.36551989</v>
      </c>
      <c r="D161" s="177">
        <v>12.45924684</v>
      </c>
      <c r="E161" s="177">
        <v>12.484092389999999</v>
      </c>
      <c r="F161" s="177">
        <v>12.53040203</v>
      </c>
      <c r="G161" s="177">
        <v>12.54868119</v>
      </c>
      <c r="H161" s="177">
        <v>12.5857438</v>
      </c>
      <c r="I161" s="50"/>
    </row>
    <row r="162" spans="2:9" ht="12.75">
      <c r="B162" t="s">
        <v>153</v>
      </c>
      <c r="C162" s="177">
        <v>137.6123466</v>
      </c>
      <c r="D162" s="177">
        <v>140.4797895</v>
      </c>
      <c r="E162" s="177">
        <v>143.51116810000002</v>
      </c>
      <c r="F162" s="177">
        <v>146.32228800000001</v>
      </c>
      <c r="G162" s="177">
        <v>149.0724195</v>
      </c>
      <c r="H162" s="177">
        <v>151.8223992</v>
      </c>
      <c r="I162" s="50"/>
    </row>
    <row r="163" spans="2:9" ht="12.75">
      <c r="B163" t="s">
        <v>154</v>
      </c>
      <c r="C163" s="177">
        <v>11.039901169999998</v>
      </c>
      <c r="D163" s="177">
        <v>11.27542116</v>
      </c>
      <c r="E163" s="177">
        <v>11.51626856</v>
      </c>
      <c r="F163" s="177">
        <v>11.762447700000001</v>
      </c>
      <c r="G163" s="177">
        <v>12.01483858</v>
      </c>
      <c r="H163" s="177">
        <v>12.272769389999999</v>
      </c>
      <c r="I163" s="50"/>
    </row>
    <row r="164" spans="2:9" ht="12.75">
      <c r="B164" t="s">
        <v>155</v>
      </c>
      <c r="C164" s="177">
        <v>10.83525596</v>
      </c>
      <c r="D164" s="177">
        <v>11.00636574</v>
      </c>
      <c r="E164" s="177">
        <v>11.16051152</v>
      </c>
      <c r="F164" s="177">
        <v>11.22722058</v>
      </c>
      <c r="G164" s="177">
        <v>11.334128210000001</v>
      </c>
      <c r="H164" s="177">
        <v>11.44634884</v>
      </c>
      <c r="I164" s="50"/>
    </row>
    <row r="165" spans="2:9" ht="12.75">
      <c r="B165" t="s">
        <v>156</v>
      </c>
      <c r="C165" s="177">
        <v>937.0909266</v>
      </c>
      <c r="D165" s="177">
        <v>926.0970067999999</v>
      </c>
      <c r="E165" s="177">
        <v>924.5701463</v>
      </c>
      <c r="F165" s="177">
        <v>928.0539107</v>
      </c>
      <c r="G165" s="177">
        <v>927.4040964000001</v>
      </c>
      <c r="H165" s="177">
        <v>928.2886168</v>
      </c>
      <c r="I165" s="50"/>
    </row>
    <row r="166" spans="2:9" ht="12.75">
      <c r="B166" t="s">
        <v>157</v>
      </c>
      <c r="C166" s="177">
        <v>23.89506225</v>
      </c>
      <c r="D166" s="177">
        <v>24.24768057</v>
      </c>
      <c r="E166" s="177">
        <v>24.580616539999998</v>
      </c>
      <c r="F166" s="177">
        <v>24.959809529999998</v>
      </c>
      <c r="G166" s="177">
        <v>25.28144322</v>
      </c>
      <c r="H166" s="177">
        <v>25.61817182</v>
      </c>
      <c r="I166" s="50"/>
    </row>
    <row r="167" spans="2:9" ht="12.75">
      <c r="B167" t="s">
        <v>158</v>
      </c>
      <c r="C167" s="177">
        <v>486.10660249999995</v>
      </c>
      <c r="D167" s="177">
        <v>489.2583492</v>
      </c>
      <c r="E167" s="177">
        <v>491.5188668</v>
      </c>
      <c r="F167" s="177">
        <v>495.88202210000003</v>
      </c>
      <c r="G167" s="177">
        <v>498.416216</v>
      </c>
      <c r="H167" s="177">
        <v>501.8921353</v>
      </c>
      <c r="I167" s="50"/>
    </row>
    <row r="168" spans="2:9" ht="12.75">
      <c r="B168" t="s">
        <v>159</v>
      </c>
      <c r="C168" s="177">
        <v>34.3419273</v>
      </c>
      <c r="D168" s="177">
        <v>34.83445749</v>
      </c>
      <c r="E168" s="177">
        <v>38.85827986</v>
      </c>
      <c r="F168" s="177">
        <v>40.751356359999996</v>
      </c>
      <c r="G168" s="177">
        <v>42.49531253</v>
      </c>
      <c r="H168" s="177">
        <v>44.36708317</v>
      </c>
      <c r="I168" s="50"/>
    </row>
    <row r="169" spans="2:9" ht="12.75">
      <c r="B169" t="s">
        <v>160</v>
      </c>
      <c r="C169" s="177">
        <v>78.36018119</v>
      </c>
      <c r="D169" s="177">
        <v>79.52054359</v>
      </c>
      <c r="E169" s="177">
        <v>80.69676956</v>
      </c>
      <c r="F169" s="177">
        <v>81.88965232</v>
      </c>
      <c r="G169" s="177">
        <v>83.10002469999999</v>
      </c>
      <c r="H169" s="177">
        <v>84.32876119999999</v>
      </c>
      <c r="I169" s="50"/>
    </row>
    <row r="170" spans="2:9" ht="12.75">
      <c r="B170" t="s">
        <v>161</v>
      </c>
      <c r="C170" s="177">
        <v>54.31706125</v>
      </c>
      <c r="D170" s="177">
        <v>54.586640440000004</v>
      </c>
      <c r="E170" s="177">
        <v>55.388065000000005</v>
      </c>
      <c r="F170" s="177">
        <v>56.5086948</v>
      </c>
      <c r="G170" s="177">
        <v>57.36476229</v>
      </c>
      <c r="H170" s="177">
        <v>58.31701794</v>
      </c>
      <c r="I170" s="50"/>
    </row>
    <row r="171" spans="2:9" ht="12.75">
      <c r="B171" t="s">
        <v>162</v>
      </c>
      <c r="C171" s="177">
        <v>10.94397626</v>
      </c>
      <c r="D171" s="177">
        <v>11.01069957</v>
      </c>
      <c r="E171" s="177">
        <v>11.05534424</v>
      </c>
      <c r="F171" s="177">
        <v>11.09885731</v>
      </c>
      <c r="G171" s="177">
        <v>11.15115128</v>
      </c>
      <c r="H171" s="177">
        <v>11.16927337</v>
      </c>
      <c r="I171" s="50"/>
    </row>
    <row r="172" spans="2:9" ht="12.75">
      <c r="B172" t="s">
        <v>163</v>
      </c>
      <c r="C172" s="177">
        <v>7.296847489</v>
      </c>
      <c r="D172" s="177">
        <v>7.439317654000001</v>
      </c>
      <c r="E172" s="177">
        <v>7.556981278</v>
      </c>
      <c r="F172" s="177">
        <v>7.714914676999999</v>
      </c>
      <c r="G172" s="177">
        <v>7.813351986</v>
      </c>
      <c r="H172" s="177">
        <v>7.913653396</v>
      </c>
      <c r="I172" s="50"/>
    </row>
    <row r="173" spans="2:9" ht="12.75">
      <c r="B173" t="s">
        <v>164</v>
      </c>
      <c r="C173" s="177">
        <v>17.14473917</v>
      </c>
      <c r="D173" s="177">
        <v>17.29076939</v>
      </c>
      <c r="E173" s="177">
        <v>17.45330914</v>
      </c>
      <c r="F173" s="177">
        <v>17.49356709</v>
      </c>
      <c r="G173" s="177">
        <v>17.57642693</v>
      </c>
      <c r="H173" s="177">
        <v>17.66521758</v>
      </c>
      <c r="I173" s="50"/>
    </row>
    <row r="174" spans="2:9" ht="12.75">
      <c r="B174" t="s">
        <v>165</v>
      </c>
      <c r="C174" s="177">
        <v>4108.649299</v>
      </c>
      <c r="D174" s="177">
        <v>4204.027872000001</v>
      </c>
      <c r="E174" s="177">
        <v>4283.1608590000005</v>
      </c>
      <c r="F174" s="177">
        <v>4409.44775</v>
      </c>
      <c r="G174" s="177">
        <v>4534.635547</v>
      </c>
      <c r="H174" s="177">
        <v>4658.3037269999995</v>
      </c>
      <c r="I174" s="50"/>
    </row>
    <row r="175" spans="2:9" ht="12.75">
      <c r="B175" t="s">
        <v>166</v>
      </c>
      <c r="C175" s="177">
        <v>262.4637748</v>
      </c>
      <c r="D175" s="177">
        <v>265.0791879</v>
      </c>
      <c r="E175" s="177">
        <v>267.5003958</v>
      </c>
      <c r="F175" s="177">
        <v>269.87320520000003</v>
      </c>
      <c r="G175" s="177">
        <v>272.2773232</v>
      </c>
      <c r="H175" s="177">
        <v>274.7448005</v>
      </c>
      <c r="I175" s="50"/>
    </row>
    <row r="176" spans="2:9" ht="12.75">
      <c r="B176" t="s">
        <v>167</v>
      </c>
      <c r="C176" s="177">
        <v>1.871363379</v>
      </c>
      <c r="D176" s="177">
        <v>1.8893966</v>
      </c>
      <c r="E176" s="177">
        <v>1.9073708360000001</v>
      </c>
      <c r="F176" s="177">
        <v>1.925231255</v>
      </c>
      <c r="G176" s="177">
        <v>1.943783931</v>
      </c>
      <c r="H176" s="177">
        <v>1.962502155</v>
      </c>
      <c r="I176" s="50"/>
    </row>
    <row r="177" spans="2:9" ht="12.75">
      <c r="B177" t="s">
        <v>168</v>
      </c>
      <c r="C177" s="177">
        <v>7.5759765980000005</v>
      </c>
      <c r="D177" s="177">
        <v>7.671664549</v>
      </c>
      <c r="E177" s="177">
        <v>7.7492286020000005</v>
      </c>
      <c r="F177" s="177">
        <v>7.8595179</v>
      </c>
      <c r="G177" s="177">
        <v>7.925719727</v>
      </c>
      <c r="H177" s="177">
        <v>7.994523211</v>
      </c>
      <c r="I177" s="50"/>
    </row>
    <row r="178" spans="2:9" ht="12.75">
      <c r="B178" t="s">
        <v>1113</v>
      </c>
      <c r="C178" s="177">
        <v>0</v>
      </c>
      <c r="D178" s="177">
        <v>0</v>
      </c>
      <c r="E178" s="177">
        <v>0</v>
      </c>
      <c r="F178" s="177">
        <v>0</v>
      </c>
      <c r="G178" s="177">
        <v>0</v>
      </c>
      <c r="H178" s="177">
        <v>0</v>
      </c>
      <c r="I178" s="50"/>
    </row>
    <row r="179" spans="2:9" ht="12.75">
      <c r="B179" t="s">
        <v>169</v>
      </c>
      <c r="C179" s="177">
        <v>199.7613379</v>
      </c>
      <c r="D179" s="177">
        <v>200.8350389</v>
      </c>
      <c r="E179" s="177">
        <v>201.8446416</v>
      </c>
      <c r="F179" s="177">
        <v>202.85399280000001</v>
      </c>
      <c r="G179" s="177">
        <v>203.8641711</v>
      </c>
      <c r="H179" s="177">
        <v>204.8183391</v>
      </c>
      <c r="I179" s="50"/>
    </row>
    <row r="180" spans="2:9" ht="12.75">
      <c r="B180" t="s">
        <v>170</v>
      </c>
      <c r="C180" s="177">
        <v>2035.3206969999999</v>
      </c>
      <c r="D180" s="177">
        <v>2147.382158</v>
      </c>
      <c r="E180" s="177">
        <v>2210.9524229999997</v>
      </c>
      <c r="F180" s="177">
        <v>2279.743763</v>
      </c>
      <c r="G180" s="177">
        <v>2358.458565</v>
      </c>
      <c r="H180" s="177">
        <v>2404.6510550000003</v>
      </c>
      <c r="I180" s="50"/>
    </row>
    <row r="181" spans="2:9" ht="12.75">
      <c r="B181" t="s">
        <v>171</v>
      </c>
      <c r="C181" s="177">
        <v>19.38380479</v>
      </c>
      <c r="D181" s="177">
        <v>19.766315549999998</v>
      </c>
      <c r="E181" s="177">
        <v>20.25254816</v>
      </c>
      <c r="F181" s="177">
        <v>20.80163595</v>
      </c>
      <c r="G181" s="177">
        <v>21.29897276</v>
      </c>
      <c r="H181" s="177">
        <v>21.81502215</v>
      </c>
      <c r="I181" s="50"/>
    </row>
    <row r="182" spans="2:9" ht="12.75">
      <c r="B182" t="s">
        <v>172</v>
      </c>
      <c r="C182" s="177">
        <v>48.88199306</v>
      </c>
      <c r="D182" s="177">
        <v>50.07350371</v>
      </c>
      <c r="E182" s="177">
        <v>51.29104049</v>
      </c>
      <c r="F182" s="177">
        <v>52.53499623</v>
      </c>
      <c r="G182" s="177">
        <v>53.80657773</v>
      </c>
      <c r="H182" s="177">
        <v>55.107984519999995</v>
      </c>
      <c r="I182" s="50"/>
    </row>
    <row r="183" spans="2:9" ht="12.75">
      <c r="B183" t="s">
        <v>173</v>
      </c>
      <c r="C183" s="177">
        <v>70.27614449000001</v>
      </c>
      <c r="D183" s="177">
        <v>71.80390195</v>
      </c>
      <c r="E183" s="177">
        <v>73.33676149</v>
      </c>
      <c r="F183" s="177">
        <v>74.87400661</v>
      </c>
      <c r="G183" s="177">
        <v>76.41617873</v>
      </c>
      <c r="H183" s="177">
        <v>77.96415217</v>
      </c>
      <c r="I183" s="50"/>
    </row>
    <row r="184" spans="2:9" ht="12.75">
      <c r="B184" t="s">
        <v>174</v>
      </c>
      <c r="C184" s="177">
        <v>83.89578228</v>
      </c>
      <c r="D184" s="177">
        <v>83.95876668</v>
      </c>
      <c r="E184" s="177">
        <v>90.23308433</v>
      </c>
      <c r="F184" s="177">
        <v>91.53693236999999</v>
      </c>
      <c r="G184" s="177">
        <v>92.11174146</v>
      </c>
      <c r="H184" s="177">
        <v>93.16834883</v>
      </c>
      <c r="I184" s="50"/>
    </row>
    <row r="185" spans="2:9" ht="12.75">
      <c r="B185" t="s">
        <v>175</v>
      </c>
      <c r="C185" s="177">
        <v>256.7099723</v>
      </c>
      <c r="D185" s="177">
        <v>261.9208159</v>
      </c>
      <c r="E185" s="177">
        <v>267.7209277</v>
      </c>
      <c r="F185" s="177">
        <v>272.89505099999997</v>
      </c>
      <c r="G185" s="177">
        <v>277.948889</v>
      </c>
      <c r="H185" s="177">
        <v>283.06421029999996</v>
      </c>
      <c r="I185" s="50"/>
    </row>
    <row r="186" spans="2:9" ht="12.75">
      <c r="B186" t="s">
        <v>176</v>
      </c>
      <c r="C186" s="177">
        <v>170.71456560000001</v>
      </c>
      <c r="D186" s="177">
        <v>175.609116</v>
      </c>
      <c r="E186" s="177">
        <v>180.3939834</v>
      </c>
      <c r="F186" s="177">
        <v>186.2790576</v>
      </c>
      <c r="G186" s="177">
        <v>191.3877017</v>
      </c>
      <c r="H186" s="177">
        <v>196.65556469999999</v>
      </c>
      <c r="I186" s="50"/>
    </row>
    <row r="187" spans="2:9" ht="12.75">
      <c r="B187" t="s">
        <v>177</v>
      </c>
      <c r="C187" s="177">
        <v>50.16952014</v>
      </c>
      <c r="D187" s="177">
        <v>48.828517119999994</v>
      </c>
      <c r="E187" s="177">
        <v>49.077650840000004</v>
      </c>
      <c r="F187" s="177">
        <v>49.55037582</v>
      </c>
      <c r="G187" s="177">
        <v>49.84498014</v>
      </c>
      <c r="H187" s="177">
        <v>50.20843891</v>
      </c>
      <c r="I187" s="50"/>
    </row>
    <row r="188" spans="2:9" ht="12.75">
      <c r="B188" t="s">
        <v>178</v>
      </c>
      <c r="C188" s="177">
        <v>118.8850472</v>
      </c>
      <c r="D188" s="177">
        <v>125.0641257</v>
      </c>
      <c r="E188" s="177">
        <v>126.3245098</v>
      </c>
      <c r="F188" s="177">
        <v>131.17957149999998</v>
      </c>
      <c r="G188" s="177">
        <v>136.04496479999997</v>
      </c>
      <c r="H188" s="177">
        <v>141.4707082</v>
      </c>
      <c r="I188" s="50"/>
    </row>
    <row r="189" spans="2:9" ht="12.75">
      <c r="B189" t="s">
        <v>179</v>
      </c>
      <c r="C189" s="177">
        <v>326.5466227</v>
      </c>
      <c r="D189" s="177">
        <v>337.07101650000004</v>
      </c>
      <c r="E189" s="177">
        <v>347.907555</v>
      </c>
      <c r="F189" s="177">
        <v>358.18733380000003</v>
      </c>
      <c r="G189" s="177">
        <v>368.4915229</v>
      </c>
      <c r="H189" s="177">
        <v>378.821343</v>
      </c>
      <c r="I189" s="50"/>
    </row>
    <row r="190" spans="2:9" ht="12.75">
      <c r="B190" t="s">
        <v>180</v>
      </c>
      <c r="C190" s="177">
        <v>130.4684886</v>
      </c>
      <c r="D190" s="177">
        <v>132.38044159999998</v>
      </c>
      <c r="E190" s="177">
        <v>134.3467617</v>
      </c>
      <c r="F190" s="177">
        <v>136.3699172</v>
      </c>
      <c r="G190" s="177">
        <v>138.4555001</v>
      </c>
      <c r="H190" s="177">
        <v>140.3092316</v>
      </c>
      <c r="I190" s="50"/>
    </row>
    <row r="191" spans="2:9" ht="12.75">
      <c r="B191" t="s">
        <v>181</v>
      </c>
      <c r="C191" s="177">
        <v>336.05461959999997</v>
      </c>
      <c r="D191" s="177">
        <v>334.5431421</v>
      </c>
      <c r="E191" s="177">
        <v>341.8447075</v>
      </c>
      <c r="F191" s="177">
        <v>344.1861654</v>
      </c>
      <c r="G191" s="177">
        <v>346.8814154</v>
      </c>
      <c r="H191" s="177">
        <v>350.1990944</v>
      </c>
      <c r="I191" s="50"/>
    </row>
    <row r="192" spans="2:9" ht="12.75">
      <c r="B192" t="s">
        <v>182</v>
      </c>
      <c r="C192" s="177">
        <v>28.27283423</v>
      </c>
      <c r="D192" s="177">
        <v>28.267478960000002</v>
      </c>
      <c r="E192" s="177">
        <v>28.26210039</v>
      </c>
      <c r="F192" s="177">
        <v>28.2567012</v>
      </c>
      <c r="G192" s="177">
        <v>28.25125421</v>
      </c>
      <c r="H192" s="177">
        <v>28.24578675</v>
      </c>
      <c r="I192" s="50"/>
    </row>
    <row r="193" spans="2:9" ht="12.75">
      <c r="B193" t="s">
        <v>183</v>
      </c>
      <c r="C193" s="177">
        <v>27.37594662</v>
      </c>
      <c r="D193" s="177">
        <v>28.37408726</v>
      </c>
      <c r="E193" s="177">
        <v>29.39333104</v>
      </c>
      <c r="F193" s="177">
        <v>30.43473319</v>
      </c>
      <c r="G193" s="177">
        <v>31.499401600000002</v>
      </c>
      <c r="H193" s="177">
        <v>32.5884996</v>
      </c>
      <c r="I193" s="50"/>
    </row>
    <row r="194" spans="2:9" ht="12.75">
      <c r="B194" t="s">
        <v>184</v>
      </c>
      <c r="C194" s="177">
        <v>842.7937691999999</v>
      </c>
      <c r="D194" s="177">
        <v>871.3575463000001</v>
      </c>
      <c r="E194" s="177">
        <v>949.6726807</v>
      </c>
      <c r="F194" s="177">
        <v>978.0991221</v>
      </c>
      <c r="G194" s="177">
        <v>1021.535103</v>
      </c>
      <c r="H194" s="177">
        <v>1066.435833</v>
      </c>
      <c r="I194" s="50"/>
    </row>
    <row r="195" spans="2:9" ht="12.75">
      <c r="B195" t="s">
        <v>185</v>
      </c>
      <c r="C195" s="177">
        <v>72.91485269</v>
      </c>
      <c r="D195" s="177">
        <v>75.0582276</v>
      </c>
      <c r="E195" s="177">
        <v>80.23631887</v>
      </c>
      <c r="F195" s="177">
        <v>83.45734853</v>
      </c>
      <c r="G195" s="177">
        <v>77.50877312</v>
      </c>
      <c r="H195" s="177">
        <v>80.06708933</v>
      </c>
      <c r="I195" s="50"/>
    </row>
    <row r="196" spans="2:9" ht="12.75">
      <c r="B196" t="s">
        <v>186</v>
      </c>
      <c r="C196" s="177">
        <v>50.57630013</v>
      </c>
      <c r="D196" s="177">
        <v>50.650051440000006</v>
      </c>
      <c r="E196" s="177">
        <v>51.128453470000004</v>
      </c>
      <c r="F196" s="177">
        <v>51.837676800000004</v>
      </c>
      <c r="G196" s="177">
        <v>52.36074629</v>
      </c>
      <c r="H196" s="177">
        <v>52.95469008</v>
      </c>
      <c r="I196" s="50"/>
    </row>
    <row r="197" spans="2:9" ht="12.75">
      <c r="B197" t="s">
        <v>187</v>
      </c>
      <c r="C197" s="177">
        <v>242.942011</v>
      </c>
      <c r="D197" s="177">
        <v>252.16639360000002</v>
      </c>
      <c r="E197" s="177">
        <v>264.81601059999997</v>
      </c>
      <c r="F197" s="177">
        <v>273.5948018</v>
      </c>
      <c r="G197" s="177">
        <v>286.25134149999997</v>
      </c>
      <c r="H197" s="177">
        <v>300.462984</v>
      </c>
      <c r="I197" s="50"/>
    </row>
    <row r="198" spans="2:9" ht="12.75">
      <c r="B198" t="s">
        <v>188</v>
      </c>
      <c r="C198" s="177">
        <v>60.9418927</v>
      </c>
      <c r="D198" s="177">
        <v>56.02188563</v>
      </c>
      <c r="E198" s="177">
        <v>57.278929559999995</v>
      </c>
      <c r="F198" s="177">
        <v>59.12202838</v>
      </c>
      <c r="G198" s="177">
        <v>60.36108174</v>
      </c>
      <c r="H198" s="177">
        <v>61.885415619999996</v>
      </c>
      <c r="I198" s="50"/>
    </row>
    <row r="199" spans="2:9" ht="12.75">
      <c r="B199" t="s">
        <v>189</v>
      </c>
      <c r="C199" s="177">
        <v>24.23066096</v>
      </c>
      <c r="D199" s="177">
        <v>25.012041280000002</v>
      </c>
      <c r="E199" s="177">
        <v>25.80656798</v>
      </c>
      <c r="F199" s="177">
        <v>26.614898420000003</v>
      </c>
      <c r="G199" s="177">
        <v>27.43772278</v>
      </c>
      <c r="H199" s="177">
        <v>28.275765770000003</v>
      </c>
      <c r="I199" s="50"/>
    </row>
    <row r="200" spans="2:9" ht="12.75">
      <c r="B200" t="s">
        <v>190</v>
      </c>
      <c r="C200" s="177">
        <v>26.476845549999997</v>
      </c>
      <c r="D200" s="177">
        <v>27.295306949999997</v>
      </c>
      <c r="E200" s="177">
        <v>28.141071970000002</v>
      </c>
      <c r="F200" s="177">
        <v>29.015470020000002</v>
      </c>
      <c r="G200" s="177">
        <v>29.91973362</v>
      </c>
      <c r="H200" s="177">
        <v>30.85528138</v>
      </c>
      <c r="I200" s="50"/>
    </row>
    <row r="201" spans="3:14" ht="12.75">
      <c r="C201" s="50"/>
      <c r="D201" s="50"/>
      <c r="E201" s="50"/>
      <c r="F201" s="50"/>
      <c r="G201" s="50"/>
      <c r="H201" s="50"/>
      <c r="I201" s="50"/>
      <c r="J201" s="74"/>
      <c r="K201" s="74"/>
      <c r="L201" s="74"/>
      <c r="M201" s="74"/>
      <c r="N201" s="74"/>
    </row>
    <row r="202" spans="2:14" ht="12.75">
      <c r="B202" s="125"/>
      <c r="C202" s="50"/>
      <c r="D202" s="50"/>
      <c r="E202" s="50"/>
      <c r="F202" s="50"/>
      <c r="G202" s="50"/>
      <c r="H202" s="50"/>
      <c r="I202" s="50"/>
      <c r="J202" s="74"/>
      <c r="K202" s="74"/>
      <c r="L202" s="74"/>
      <c r="M202" s="74"/>
      <c r="N202" s="74"/>
    </row>
    <row r="203" spans="4:9" ht="12.75">
      <c r="D203" s="50"/>
      <c r="E203" s="50"/>
      <c r="F203" s="50"/>
      <c r="G203" s="50"/>
      <c r="H203" s="50"/>
      <c r="I203" s="74"/>
    </row>
    <row r="204" spans="3:8" ht="12.75">
      <c r="C204" s="74"/>
      <c r="D204" s="74"/>
      <c r="E204" s="74"/>
      <c r="F204" s="74"/>
      <c r="G204" s="74"/>
      <c r="H204" s="74"/>
    </row>
  </sheetData>
  <sheetProtection/>
  <mergeCells count="3">
    <mergeCell ref="B1:H1"/>
    <mergeCell ref="C5:H5"/>
    <mergeCell ref="B3:H3"/>
  </mergeCells>
  <printOptions horizontalCentered="1"/>
  <pageMargins left="0.75" right="0.75" top="1" bottom="1" header="0.5" footer="0.5"/>
  <pageSetup fitToHeight="8" fitToWidth="1" horizontalDpi="600" verticalDpi="600" orientation="portrait" r:id="rId1"/>
</worksheet>
</file>

<file path=xl/worksheets/sheet16.xml><?xml version="1.0" encoding="utf-8"?>
<worksheet xmlns="http://schemas.openxmlformats.org/spreadsheetml/2006/main" xmlns:r="http://schemas.openxmlformats.org/officeDocument/2006/relationships">
  <sheetPr codeName="Sheet16">
    <tabColor indexed="13"/>
    <pageSetUpPr fitToPage="1"/>
  </sheetPr>
  <dimension ref="B1:R204"/>
  <sheetViews>
    <sheetView showGridLines="0" zoomScalePageLayoutView="0" workbookViewId="0" topLeftCell="A1">
      <selection activeCell="B3" sqref="B3:H3"/>
    </sheetView>
  </sheetViews>
  <sheetFormatPr defaultColWidth="9.140625" defaultRowHeight="12.75"/>
  <cols>
    <col min="1" max="1" width="1.421875" style="0" customWidth="1"/>
    <col min="2" max="2" width="16.7109375" style="0" bestFit="1" customWidth="1"/>
  </cols>
  <sheetData>
    <row r="1" spans="2:8" ht="25.5" customHeight="1">
      <c r="B1" s="205" t="s">
        <v>238</v>
      </c>
      <c r="C1" s="205"/>
      <c r="D1" s="205"/>
      <c r="E1" s="205"/>
      <c r="F1" s="205"/>
      <c r="G1" s="205"/>
      <c r="H1" s="205"/>
    </row>
    <row r="2" ht="12.75" customHeight="1"/>
    <row r="3" spans="2:8" ht="79.5" customHeight="1">
      <c r="B3" s="223" t="s">
        <v>598</v>
      </c>
      <c r="C3" s="223"/>
      <c r="D3" s="223"/>
      <c r="E3" s="223"/>
      <c r="F3" s="223"/>
      <c r="G3" s="223"/>
      <c r="H3" s="223"/>
    </row>
    <row r="4" spans="3:13" ht="12.75" customHeight="1">
      <c r="C4" s="74"/>
      <c r="D4" s="74"/>
      <c r="E4" s="74"/>
      <c r="F4" s="74"/>
      <c r="G4" s="74"/>
      <c r="H4" s="74"/>
      <c r="I4" s="74"/>
      <c r="J4" s="74"/>
      <c r="K4" s="74"/>
      <c r="L4" s="74"/>
      <c r="M4" s="74"/>
    </row>
    <row r="5" spans="3:13" ht="12.75" customHeight="1">
      <c r="C5" s="222" t="s">
        <v>214</v>
      </c>
      <c r="D5" s="222"/>
      <c r="E5" s="222"/>
      <c r="F5" s="222"/>
      <c r="G5" s="222"/>
      <c r="H5" s="222"/>
      <c r="I5" s="74"/>
      <c r="J5" s="74"/>
      <c r="K5" s="74"/>
      <c r="L5" s="74"/>
      <c r="M5" s="74"/>
    </row>
    <row r="6" spans="2:11" ht="12.75" customHeight="1">
      <c r="B6" s="122" t="s">
        <v>451</v>
      </c>
      <c r="C6" s="173" t="s">
        <v>1041</v>
      </c>
      <c r="D6" s="173" t="s">
        <v>1042</v>
      </c>
      <c r="E6" s="174" t="s">
        <v>1043</v>
      </c>
      <c r="F6" s="174" t="s">
        <v>1044</v>
      </c>
      <c r="G6" s="174" t="s">
        <v>1045</v>
      </c>
      <c r="H6" s="174" t="s">
        <v>1050</v>
      </c>
      <c r="I6" s="123"/>
      <c r="J6" s="123"/>
      <c r="K6" s="123"/>
    </row>
    <row r="7" spans="2:9" ht="12.75" customHeight="1">
      <c r="B7" s="122"/>
      <c r="D7" s="124"/>
      <c r="E7" s="124"/>
      <c r="F7" s="124"/>
      <c r="G7" s="124"/>
      <c r="H7" s="124"/>
      <c r="I7" s="83"/>
    </row>
    <row r="8" spans="2:9" ht="12.75" customHeight="1">
      <c r="B8" s="125" t="s">
        <v>258</v>
      </c>
      <c r="C8" s="50">
        <v>0</v>
      </c>
      <c r="D8" s="50">
        <v>0</v>
      </c>
      <c r="E8" s="50">
        <v>0</v>
      </c>
      <c r="F8" s="50">
        <v>0</v>
      </c>
      <c r="G8" s="50">
        <v>0</v>
      </c>
      <c r="H8" s="50">
        <v>0</v>
      </c>
      <c r="I8" s="129"/>
    </row>
    <row r="9" spans="2:9" ht="12.75" customHeight="1">
      <c r="B9" s="125" t="s">
        <v>259</v>
      </c>
      <c r="C9" s="50">
        <v>0</v>
      </c>
      <c r="D9" s="50">
        <v>0</v>
      </c>
      <c r="E9" s="50">
        <v>0</v>
      </c>
      <c r="F9" s="50">
        <v>0</v>
      </c>
      <c r="G9" s="50">
        <v>0</v>
      </c>
      <c r="H9" s="50">
        <v>0</v>
      </c>
      <c r="I9" s="129"/>
    </row>
    <row r="10" spans="2:9" ht="12.75" customHeight="1">
      <c r="B10" s="125" t="s">
        <v>260</v>
      </c>
      <c r="C10" s="50">
        <v>45</v>
      </c>
      <c r="D10" s="50">
        <v>45</v>
      </c>
      <c r="E10" s="50">
        <v>45</v>
      </c>
      <c r="F10" s="50">
        <v>45</v>
      </c>
      <c r="G10" s="50">
        <v>45</v>
      </c>
      <c r="H10" s="50">
        <v>45</v>
      </c>
      <c r="I10" s="129"/>
    </row>
    <row r="11" spans="2:9" ht="12.75" customHeight="1">
      <c r="B11" s="125" t="s">
        <v>261</v>
      </c>
      <c r="C11" s="50">
        <v>0</v>
      </c>
      <c r="D11" s="50">
        <v>0</v>
      </c>
      <c r="E11" s="50">
        <v>0</v>
      </c>
      <c r="F11" s="50">
        <v>0</v>
      </c>
      <c r="G11" s="50">
        <v>0</v>
      </c>
      <c r="H11" s="50">
        <v>0</v>
      </c>
      <c r="I11" s="129"/>
    </row>
    <row r="12" spans="2:9" ht="12.75" customHeight="1">
      <c r="B12" s="125" t="s">
        <v>262</v>
      </c>
      <c r="C12" s="50">
        <v>0</v>
      </c>
      <c r="D12" s="50">
        <v>0</v>
      </c>
      <c r="E12" s="50">
        <v>0</v>
      </c>
      <c r="F12" s="50">
        <v>0</v>
      </c>
      <c r="G12" s="50">
        <v>0</v>
      </c>
      <c r="H12" s="50">
        <v>0</v>
      </c>
      <c r="I12" s="129"/>
    </row>
    <row r="13" spans="2:9" ht="12.75" customHeight="1">
      <c r="B13" s="125" t="s">
        <v>263</v>
      </c>
      <c r="C13" s="50">
        <v>396.32</v>
      </c>
      <c r="D13" s="50">
        <v>396.32</v>
      </c>
      <c r="E13" s="50">
        <v>396.32</v>
      </c>
      <c r="F13" s="50">
        <v>396.32</v>
      </c>
      <c r="G13" s="50">
        <v>396.32</v>
      </c>
      <c r="H13" s="50">
        <v>396.32</v>
      </c>
      <c r="I13" s="129"/>
    </row>
    <row r="14" spans="2:9" ht="12.75" customHeight="1">
      <c r="B14" s="125" t="s">
        <v>264</v>
      </c>
      <c r="C14" s="50">
        <v>0</v>
      </c>
      <c r="D14" s="50">
        <v>0</v>
      </c>
      <c r="E14" s="50">
        <v>0</v>
      </c>
      <c r="F14" s="50">
        <v>0</v>
      </c>
      <c r="G14" s="50">
        <v>0</v>
      </c>
      <c r="H14" s="50">
        <v>0</v>
      </c>
      <c r="I14" s="129"/>
    </row>
    <row r="15" spans="2:18" ht="12.75">
      <c r="B15" s="125" t="s">
        <v>265</v>
      </c>
      <c r="C15" s="50">
        <v>0</v>
      </c>
      <c r="D15" s="50">
        <v>0</v>
      </c>
      <c r="E15" s="50">
        <v>0</v>
      </c>
      <c r="F15" s="50">
        <v>0</v>
      </c>
      <c r="G15" s="50">
        <v>0</v>
      </c>
      <c r="H15" s="50">
        <v>0</v>
      </c>
      <c r="I15" s="129"/>
      <c r="J15" s="14"/>
      <c r="K15" s="14"/>
      <c r="L15" s="14"/>
      <c r="M15" s="14"/>
      <c r="N15" s="14"/>
      <c r="O15" s="14"/>
      <c r="P15" s="14"/>
      <c r="Q15" s="14"/>
      <c r="R15" s="14"/>
    </row>
    <row r="16" spans="2:18" ht="12.75">
      <c r="B16" s="125" t="s">
        <v>266</v>
      </c>
      <c r="C16" s="50">
        <v>1717.5</v>
      </c>
      <c r="D16" s="50">
        <v>1717.5</v>
      </c>
      <c r="E16" s="50">
        <v>1717.5</v>
      </c>
      <c r="F16" s="50">
        <v>1717.5</v>
      </c>
      <c r="G16" s="50">
        <v>1717.5</v>
      </c>
      <c r="H16" s="50">
        <v>1717.5</v>
      </c>
      <c r="I16" s="129"/>
      <c r="J16" s="14"/>
      <c r="K16" s="14"/>
      <c r="L16" s="14"/>
      <c r="M16" s="14"/>
      <c r="N16" s="14"/>
      <c r="O16" s="14"/>
      <c r="P16" s="14"/>
      <c r="Q16" s="14"/>
      <c r="R16" s="14"/>
    </row>
    <row r="17" spans="2:18" ht="12.75">
      <c r="B17" s="125" t="s">
        <v>267</v>
      </c>
      <c r="C17" s="50">
        <v>0</v>
      </c>
      <c r="D17" s="50">
        <v>0</v>
      </c>
      <c r="E17" s="50">
        <v>0</v>
      </c>
      <c r="F17" s="50">
        <v>0</v>
      </c>
      <c r="G17" s="50">
        <v>0</v>
      </c>
      <c r="H17" s="50">
        <v>0</v>
      </c>
      <c r="I17" s="129"/>
      <c r="J17" s="14"/>
      <c r="K17" s="14"/>
      <c r="L17" s="14"/>
      <c r="M17" s="14"/>
      <c r="N17" s="14"/>
      <c r="O17" s="14"/>
      <c r="P17" s="14"/>
      <c r="Q17" s="14"/>
      <c r="R17" s="14"/>
    </row>
    <row r="18" spans="2:18" ht="12.75">
      <c r="B18" s="125" t="s">
        <v>268</v>
      </c>
      <c r="C18" s="50">
        <v>0</v>
      </c>
      <c r="D18" s="50">
        <v>0</v>
      </c>
      <c r="E18" s="50">
        <v>0</v>
      </c>
      <c r="F18" s="50">
        <v>0</v>
      </c>
      <c r="G18" s="50">
        <v>0</v>
      </c>
      <c r="H18" s="50">
        <v>0</v>
      </c>
      <c r="I18" s="129"/>
      <c r="J18" s="14"/>
      <c r="K18" s="14"/>
      <c r="L18" s="14"/>
      <c r="M18" s="14"/>
      <c r="N18" s="14"/>
      <c r="O18" s="14"/>
      <c r="P18" s="14"/>
      <c r="Q18" s="14"/>
      <c r="R18" s="14"/>
    </row>
    <row r="19" spans="2:18" ht="12.75">
      <c r="B19" s="125" t="s">
        <v>269</v>
      </c>
      <c r="C19" s="50">
        <v>0</v>
      </c>
      <c r="D19" s="50">
        <v>0</v>
      </c>
      <c r="E19" s="50">
        <v>0</v>
      </c>
      <c r="F19" s="50">
        <v>0</v>
      </c>
      <c r="G19" s="50">
        <v>0</v>
      </c>
      <c r="H19" s="50">
        <v>0</v>
      </c>
      <c r="I19" s="129"/>
      <c r="J19" s="14"/>
      <c r="K19" s="14"/>
      <c r="L19" s="14"/>
      <c r="M19" s="14"/>
      <c r="N19" s="14"/>
      <c r="O19" s="14"/>
      <c r="P19" s="14"/>
      <c r="Q19" s="14"/>
      <c r="R19" s="14"/>
    </row>
    <row r="20" spans="2:18" ht="12.75">
      <c r="B20" s="125" t="s">
        <v>270</v>
      </c>
      <c r="C20" s="50">
        <v>4230.8</v>
      </c>
      <c r="D20" s="50">
        <v>4980.8</v>
      </c>
      <c r="E20" s="50">
        <v>4980.8</v>
      </c>
      <c r="F20" s="50">
        <v>4980.8</v>
      </c>
      <c r="G20" s="50">
        <v>4980.8</v>
      </c>
      <c r="H20" s="50">
        <v>4980.8</v>
      </c>
      <c r="I20" s="129"/>
      <c r="J20" s="14"/>
      <c r="K20" s="14"/>
      <c r="L20" s="14"/>
      <c r="M20" s="14"/>
      <c r="N20" s="14"/>
      <c r="O20" s="14"/>
      <c r="P20" s="14"/>
      <c r="Q20" s="14"/>
      <c r="R20" s="14"/>
    </row>
    <row r="21" spans="2:18" ht="12.75">
      <c r="B21" s="125" t="s">
        <v>271</v>
      </c>
      <c r="C21" s="50">
        <v>0</v>
      </c>
      <c r="D21" s="50">
        <v>0</v>
      </c>
      <c r="E21" s="50">
        <v>0</v>
      </c>
      <c r="F21" s="50">
        <v>0</v>
      </c>
      <c r="G21" s="50">
        <v>0</v>
      </c>
      <c r="H21" s="50">
        <v>0</v>
      </c>
      <c r="I21" s="129"/>
      <c r="J21" s="14"/>
      <c r="K21" s="14"/>
      <c r="L21" s="14"/>
      <c r="M21" s="14"/>
      <c r="N21" s="14"/>
      <c r="O21" s="14"/>
      <c r="P21" s="14"/>
      <c r="Q21" s="14"/>
      <c r="R21" s="14"/>
    </row>
    <row r="22" spans="2:18" ht="12.75">
      <c r="B22" s="125" t="s">
        <v>272</v>
      </c>
      <c r="C22" s="50">
        <v>36.888</v>
      </c>
      <c r="D22" s="50">
        <v>56.463</v>
      </c>
      <c r="E22" s="50">
        <v>56.463</v>
      </c>
      <c r="F22" s="50">
        <v>56.463</v>
      </c>
      <c r="G22" s="50">
        <v>56.463</v>
      </c>
      <c r="H22" s="50">
        <v>261.888</v>
      </c>
      <c r="I22" s="129"/>
      <c r="J22" s="14"/>
      <c r="K22" s="14"/>
      <c r="L22" s="14"/>
      <c r="M22" s="14"/>
      <c r="N22" s="14"/>
      <c r="O22" s="14"/>
      <c r="P22" s="14"/>
      <c r="Q22" s="14"/>
      <c r="R22" s="14"/>
    </row>
    <row r="23" spans="2:18" ht="12.75">
      <c r="B23" s="125" t="s">
        <v>273</v>
      </c>
      <c r="C23" s="50">
        <v>820.39305</v>
      </c>
      <c r="D23" s="50">
        <v>820.39305</v>
      </c>
      <c r="E23" s="50">
        <v>820.39305</v>
      </c>
      <c r="F23" s="50">
        <v>820.39305</v>
      </c>
      <c r="G23" s="50">
        <v>820.39305</v>
      </c>
      <c r="H23" s="50">
        <v>820.39305</v>
      </c>
      <c r="I23" s="129"/>
      <c r="J23" s="14"/>
      <c r="K23" s="14"/>
      <c r="L23" s="14"/>
      <c r="M23" s="14"/>
      <c r="N23" s="14"/>
      <c r="O23" s="14"/>
      <c r="P23" s="14"/>
      <c r="Q23" s="14"/>
      <c r="R23" s="14"/>
    </row>
    <row r="24" spans="2:18" ht="12.75">
      <c r="B24" s="125" t="s">
        <v>274</v>
      </c>
      <c r="C24" s="50">
        <v>411</v>
      </c>
      <c r="D24" s="50">
        <v>411</v>
      </c>
      <c r="E24" s="50">
        <v>411</v>
      </c>
      <c r="F24" s="50">
        <v>411</v>
      </c>
      <c r="G24" s="50">
        <v>411</v>
      </c>
      <c r="H24" s="50">
        <v>411</v>
      </c>
      <c r="I24" s="129"/>
      <c r="J24" s="14"/>
      <c r="K24" s="14"/>
      <c r="L24" s="14"/>
      <c r="M24" s="14"/>
      <c r="N24" s="14"/>
      <c r="O24" s="14"/>
      <c r="P24" s="14"/>
      <c r="Q24" s="14"/>
      <c r="R24" s="14"/>
    </row>
    <row r="25" spans="2:18" ht="12.75">
      <c r="B25" s="125" t="s">
        <v>275</v>
      </c>
      <c r="C25" s="50">
        <v>223.3</v>
      </c>
      <c r="D25" s="50">
        <v>223.3</v>
      </c>
      <c r="E25" s="50">
        <v>223.3</v>
      </c>
      <c r="F25" s="50">
        <v>223.3</v>
      </c>
      <c r="G25" s="50">
        <v>223.3</v>
      </c>
      <c r="H25" s="50">
        <v>223.3</v>
      </c>
      <c r="I25" s="129"/>
      <c r="J25" s="14"/>
      <c r="K25" s="14"/>
      <c r="L25" s="14"/>
      <c r="M25" s="14"/>
      <c r="N25" s="14"/>
      <c r="O25" s="14"/>
      <c r="P25" s="14"/>
      <c r="Q25" s="14"/>
      <c r="R25" s="14"/>
    </row>
    <row r="26" spans="2:18" ht="12.75">
      <c r="B26" s="125" t="s">
        <v>276</v>
      </c>
      <c r="C26" s="50">
        <v>0</v>
      </c>
      <c r="D26" s="50">
        <v>0</v>
      </c>
      <c r="E26" s="50">
        <v>0</v>
      </c>
      <c r="F26" s="50">
        <v>0</v>
      </c>
      <c r="G26" s="50">
        <v>0</v>
      </c>
      <c r="H26" s="50">
        <v>0</v>
      </c>
      <c r="I26" s="129"/>
      <c r="J26" s="14"/>
      <c r="K26" s="14"/>
      <c r="L26" s="14"/>
      <c r="M26" s="14"/>
      <c r="N26" s="14"/>
      <c r="O26" s="14"/>
      <c r="P26" s="14"/>
      <c r="Q26" s="14"/>
      <c r="R26" s="14"/>
    </row>
    <row r="27" spans="2:18" ht="12.75">
      <c r="B27" s="125" t="s">
        <v>277</v>
      </c>
      <c r="C27" s="50">
        <v>0</v>
      </c>
      <c r="D27" s="50">
        <v>0</v>
      </c>
      <c r="E27" s="50">
        <v>0</v>
      </c>
      <c r="F27" s="50">
        <v>0</v>
      </c>
      <c r="G27" s="50">
        <v>0</v>
      </c>
      <c r="H27" s="50">
        <v>0</v>
      </c>
      <c r="I27" s="129"/>
      <c r="J27" s="14"/>
      <c r="K27" s="14"/>
      <c r="L27" s="14"/>
      <c r="M27" s="14"/>
      <c r="N27" s="14"/>
      <c r="O27" s="14"/>
      <c r="P27" s="14"/>
      <c r="Q27" s="14"/>
      <c r="R27" s="14"/>
    </row>
    <row r="28" spans="2:18" ht="12.75">
      <c r="B28" s="125" t="s">
        <v>278</v>
      </c>
      <c r="C28" s="50">
        <v>0</v>
      </c>
      <c r="D28" s="50">
        <v>0</v>
      </c>
      <c r="E28" s="50">
        <v>0</v>
      </c>
      <c r="F28" s="50">
        <v>0</v>
      </c>
      <c r="G28" s="50">
        <v>0</v>
      </c>
      <c r="H28" s="50">
        <v>0</v>
      </c>
      <c r="I28" s="129"/>
      <c r="J28" s="14"/>
      <c r="K28" s="14"/>
      <c r="L28" s="14"/>
      <c r="M28" s="14"/>
      <c r="N28" s="14"/>
      <c r="O28" s="14"/>
      <c r="P28" s="14"/>
      <c r="Q28" s="14"/>
      <c r="R28" s="14"/>
    </row>
    <row r="29" spans="2:18" ht="12.75">
      <c r="B29" s="125" t="s">
        <v>279</v>
      </c>
      <c r="C29" s="50">
        <v>0</v>
      </c>
      <c r="D29" s="50">
        <v>0</v>
      </c>
      <c r="E29" s="50">
        <v>0</v>
      </c>
      <c r="F29" s="50">
        <v>0</v>
      </c>
      <c r="G29" s="50">
        <v>0</v>
      </c>
      <c r="H29" s="50">
        <v>0</v>
      </c>
      <c r="I29" s="129"/>
      <c r="J29" s="14"/>
      <c r="K29" s="14"/>
      <c r="L29" s="14"/>
      <c r="M29" s="14"/>
      <c r="N29" s="14"/>
      <c r="O29" s="14"/>
      <c r="P29" s="14"/>
      <c r="Q29" s="14"/>
      <c r="R29" s="14"/>
    </row>
    <row r="30" spans="2:18" ht="12.75">
      <c r="B30" s="125" t="s">
        <v>280</v>
      </c>
      <c r="C30" s="50">
        <v>94.5</v>
      </c>
      <c r="D30" s="50">
        <v>94.5</v>
      </c>
      <c r="E30" s="50">
        <v>94.5</v>
      </c>
      <c r="F30" s="50">
        <v>94.5</v>
      </c>
      <c r="G30" s="50">
        <v>94.5</v>
      </c>
      <c r="H30" s="50">
        <v>94.5</v>
      </c>
      <c r="I30" s="129"/>
      <c r="J30" s="14"/>
      <c r="K30" s="14"/>
      <c r="L30" s="14"/>
      <c r="M30" s="14"/>
      <c r="N30" s="14"/>
      <c r="O30" s="14"/>
      <c r="P30" s="14"/>
      <c r="Q30" s="14"/>
      <c r="R30" s="14"/>
    </row>
    <row r="31" spans="2:18" ht="12.75">
      <c r="B31" s="125" t="s">
        <v>281</v>
      </c>
      <c r="C31" s="50">
        <v>0</v>
      </c>
      <c r="D31" s="50">
        <v>0</v>
      </c>
      <c r="E31" s="50">
        <v>0</v>
      </c>
      <c r="F31" s="50">
        <v>0</v>
      </c>
      <c r="G31" s="50">
        <v>0</v>
      </c>
      <c r="H31" s="50">
        <v>0</v>
      </c>
      <c r="I31" s="129"/>
      <c r="J31" s="14"/>
      <c r="K31" s="14"/>
      <c r="L31" s="14"/>
      <c r="M31" s="14"/>
      <c r="N31" s="14"/>
      <c r="O31" s="14"/>
      <c r="P31" s="14"/>
      <c r="Q31" s="14"/>
      <c r="R31" s="14"/>
    </row>
    <row r="32" spans="2:18" ht="12.75">
      <c r="B32" s="125" t="s">
        <v>282</v>
      </c>
      <c r="C32" s="50">
        <v>77</v>
      </c>
      <c r="D32" s="50">
        <v>77</v>
      </c>
      <c r="E32" s="50">
        <v>89</v>
      </c>
      <c r="F32" s="50">
        <v>89</v>
      </c>
      <c r="G32" s="50">
        <v>89</v>
      </c>
      <c r="H32" s="50">
        <v>89</v>
      </c>
      <c r="I32" s="129"/>
      <c r="J32" s="14"/>
      <c r="K32" s="14"/>
      <c r="L32" s="14"/>
      <c r="M32" s="14"/>
      <c r="N32" s="14"/>
      <c r="O32" s="14"/>
      <c r="P32" s="14"/>
      <c r="Q32" s="14"/>
      <c r="R32" s="14"/>
    </row>
    <row r="33" spans="2:18" ht="12.75">
      <c r="B33" s="125" t="s">
        <v>283</v>
      </c>
      <c r="C33" s="50">
        <v>9.918</v>
      </c>
      <c r="D33" s="50">
        <v>9.918</v>
      </c>
      <c r="E33" s="50">
        <v>9.918</v>
      </c>
      <c r="F33" s="50">
        <v>9.918</v>
      </c>
      <c r="G33" s="50">
        <v>9.918</v>
      </c>
      <c r="H33" s="50">
        <v>9.918</v>
      </c>
      <c r="I33" s="129"/>
      <c r="J33" s="14"/>
      <c r="K33" s="14"/>
      <c r="L33" s="14"/>
      <c r="M33" s="14"/>
      <c r="N33" s="14"/>
      <c r="O33" s="14"/>
      <c r="P33" s="14"/>
      <c r="Q33" s="14"/>
      <c r="R33" s="14"/>
    </row>
    <row r="34" spans="2:18" ht="12.75">
      <c r="B34" s="125" t="s">
        <v>284</v>
      </c>
      <c r="C34" s="50">
        <v>127.43</v>
      </c>
      <c r="D34" s="50">
        <v>127.43</v>
      </c>
      <c r="E34" s="50">
        <v>127.43</v>
      </c>
      <c r="F34" s="50">
        <v>127.43</v>
      </c>
      <c r="G34" s="50">
        <v>127.43</v>
      </c>
      <c r="H34" s="50">
        <v>127.43</v>
      </c>
      <c r="I34" s="129"/>
      <c r="J34" s="14"/>
      <c r="K34" s="14"/>
      <c r="L34" s="14"/>
      <c r="M34" s="14"/>
      <c r="N34" s="14"/>
      <c r="O34" s="14"/>
      <c r="P34" s="14"/>
      <c r="Q34" s="14"/>
      <c r="R34" s="14"/>
    </row>
    <row r="35" spans="2:18" ht="12.75">
      <c r="B35" s="125" t="s">
        <v>285</v>
      </c>
      <c r="C35" s="50">
        <v>2120.9</v>
      </c>
      <c r="D35" s="50">
        <v>2120.9</v>
      </c>
      <c r="E35" s="50">
        <v>2120.9</v>
      </c>
      <c r="F35" s="50">
        <v>2120.9</v>
      </c>
      <c r="G35" s="50">
        <v>2120.9</v>
      </c>
      <c r="H35" s="50">
        <v>2120.9</v>
      </c>
      <c r="I35" s="129"/>
      <c r="J35" s="14"/>
      <c r="K35" s="14"/>
      <c r="L35" s="14"/>
      <c r="M35" s="14"/>
      <c r="N35" s="14"/>
      <c r="O35" s="14"/>
      <c r="P35" s="14"/>
      <c r="Q35" s="14"/>
      <c r="R35" s="14"/>
    </row>
    <row r="36" spans="2:18" ht="12.75">
      <c r="B36" s="125" t="s">
        <v>286</v>
      </c>
      <c r="C36" s="50">
        <v>703</v>
      </c>
      <c r="D36" s="50">
        <v>703</v>
      </c>
      <c r="E36" s="50">
        <v>703</v>
      </c>
      <c r="F36" s="50">
        <v>703</v>
      </c>
      <c r="G36" s="50">
        <v>703</v>
      </c>
      <c r="H36" s="50">
        <v>703</v>
      </c>
      <c r="I36" s="129"/>
      <c r="J36" s="14"/>
      <c r="K36" s="14"/>
      <c r="L36" s="14"/>
      <c r="M36" s="14"/>
      <c r="N36" s="14"/>
      <c r="O36" s="14"/>
      <c r="P36" s="14"/>
      <c r="Q36" s="14"/>
      <c r="R36" s="14"/>
    </row>
    <row r="37" spans="2:18" ht="12.75">
      <c r="B37" s="125" t="s">
        <v>287</v>
      </c>
      <c r="C37" s="50">
        <v>0</v>
      </c>
      <c r="D37" s="50">
        <v>0</v>
      </c>
      <c r="E37" s="50">
        <v>0</v>
      </c>
      <c r="F37" s="50">
        <v>0</v>
      </c>
      <c r="G37" s="50">
        <v>0</v>
      </c>
      <c r="H37" s="50">
        <v>0</v>
      </c>
      <c r="I37" s="129"/>
      <c r="J37" s="14"/>
      <c r="K37" s="14"/>
      <c r="L37" s="14"/>
      <c r="M37" s="14"/>
      <c r="N37" s="14"/>
      <c r="O37" s="14"/>
      <c r="P37" s="14"/>
      <c r="Q37" s="14"/>
      <c r="R37" s="14"/>
    </row>
    <row r="38" spans="2:18" ht="12.75">
      <c r="B38" s="125" t="s">
        <v>288</v>
      </c>
      <c r="C38" s="50">
        <v>0</v>
      </c>
      <c r="D38" s="50">
        <v>0</v>
      </c>
      <c r="E38" s="50">
        <v>0</v>
      </c>
      <c r="F38" s="50">
        <v>0</v>
      </c>
      <c r="G38" s="50">
        <v>0</v>
      </c>
      <c r="H38" s="50">
        <v>0</v>
      </c>
      <c r="I38" s="129"/>
      <c r="J38" s="14"/>
      <c r="K38" s="14"/>
      <c r="L38" s="14"/>
      <c r="M38" s="14"/>
      <c r="N38" s="14"/>
      <c r="O38" s="14"/>
      <c r="P38" s="14"/>
      <c r="Q38" s="14"/>
      <c r="R38" s="14"/>
    </row>
    <row r="39" spans="2:18" ht="12.75">
      <c r="B39" s="125" t="s">
        <v>289</v>
      </c>
      <c r="C39" s="50">
        <v>0</v>
      </c>
      <c r="D39" s="50">
        <v>0</v>
      </c>
      <c r="E39" s="50">
        <v>0</v>
      </c>
      <c r="F39" s="50">
        <v>0</v>
      </c>
      <c r="G39" s="50">
        <v>0</v>
      </c>
      <c r="H39" s="50">
        <v>0</v>
      </c>
      <c r="I39" s="129"/>
      <c r="J39" s="14"/>
      <c r="K39" s="14"/>
      <c r="L39" s="14"/>
      <c r="M39" s="14"/>
      <c r="N39" s="14"/>
      <c r="O39" s="14"/>
      <c r="P39" s="14"/>
      <c r="Q39" s="14"/>
      <c r="R39" s="14"/>
    </row>
    <row r="40" spans="2:18" ht="12.75">
      <c r="B40" s="125" t="s">
        <v>290</v>
      </c>
      <c r="C40" s="50">
        <v>0</v>
      </c>
      <c r="D40" s="50">
        <v>0</v>
      </c>
      <c r="E40" s="50">
        <v>0</v>
      </c>
      <c r="F40" s="50">
        <v>0</v>
      </c>
      <c r="G40" s="50">
        <v>0</v>
      </c>
      <c r="H40" s="50">
        <v>0</v>
      </c>
      <c r="I40" s="129"/>
      <c r="J40" s="14"/>
      <c r="K40" s="14"/>
      <c r="L40" s="14"/>
      <c r="M40" s="14"/>
      <c r="N40" s="14"/>
      <c r="O40" s="14"/>
      <c r="P40" s="14"/>
      <c r="Q40" s="14"/>
      <c r="R40" s="14"/>
    </row>
    <row r="41" spans="2:18" ht="12.75">
      <c r="B41" s="125" t="s">
        <v>291</v>
      </c>
      <c r="C41" s="50">
        <v>420.2226415</v>
      </c>
      <c r="D41" s="50">
        <v>420.2226415</v>
      </c>
      <c r="E41" s="50">
        <v>420.2226415</v>
      </c>
      <c r="F41" s="50">
        <v>420.2226415</v>
      </c>
      <c r="G41" s="50">
        <v>420.2226415</v>
      </c>
      <c r="H41" s="50">
        <v>420.2226415</v>
      </c>
      <c r="I41" s="129"/>
      <c r="J41" s="14"/>
      <c r="K41" s="14"/>
      <c r="L41" s="14"/>
      <c r="M41" s="14"/>
      <c r="N41" s="14"/>
      <c r="O41" s="14"/>
      <c r="P41" s="14"/>
      <c r="Q41" s="14"/>
      <c r="R41" s="14"/>
    </row>
    <row r="42" spans="2:18" ht="12.75">
      <c r="B42" s="125" t="s">
        <v>292</v>
      </c>
      <c r="C42" s="50">
        <v>0</v>
      </c>
      <c r="D42" s="50">
        <v>0</v>
      </c>
      <c r="E42" s="50">
        <v>0</v>
      </c>
      <c r="F42" s="50">
        <v>0</v>
      </c>
      <c r="G42" s="50">
        <v>0</v>
      </c>
      <c r="H42" s="50">
        <v>0</v>
      </c>
      <c r="I42" s="129"/>
      <c r="J42" s="14"/>
      <c r="K42" s="14"/>
      <c r="L42" s="14"/>
      <c r="M42" s="14"/>
      <c r="N42" s="14"/>
      <c r="O42" s="14"/>
      <c r="P42" s="14"/>
      <c r="Q42" s="14"/>
      <c r="R42" s="14"/>
    </row>
    <row r="43" spans="2:18" ht="12.75">
      <c r="B43" s="125" t="s">
        <v>293</v>
      </c>
      <c r="C43" s="50">
        <v>9</v>
      </c>
      <c r="D43" s="50">
        <v>9</v>
      </c>
      <c r="E43" s="50">
        <v>9</v>
      </c>
      <c r="F43" s="50">
        <v>9</v>
      </c>
      <c r="G43" s="50">
        <v>9</v>
      </c>
      <c r="H43" s="50">
        <v>9</v>
      </c>
      <c r="I43" s="129"/>
      <c r="J43" s="14"/>
      <c r="K43" s="14"/>
      <c r="L43" s="14"/>
      <c r="M43" s="14"/>
      <c r="N43" s="14"/>
      <c r="O43" s="14"/>
      <c r="P43" s="14"/>
      <c r="Q43" s="14"/>
      <c r="R43" s="14"/>
    </row>
    <row r="44" spans="2:18" ht="12.75">
      <c r="B44" s="125" t="s">
        <v>294</v>
      </c>
      <c r="C44" s="50">
        <v>0</v>
      </c>
      <c r="D44" s="50">
        <v>0</v>
      </c>
      <c r="E44" s="50">
        <v>0</v>
      </c>
      <c r="F44" s="50">
        <v>0</v>
      </c>
      <c r="G44" s="50">
        <v>0</v>
      </c>
      <c r="H44" s="50">
        <v>0</v>
      </c>
      <c r="I44" s="129"/>
      <c r="J44" s="14"/>
      <c r="K44" s="14"/>
      <c r="L44" s="14"/>
      <c r="M44" s="14"/>
      <c r="N44" s="14"/>
      <c r="O44" s="14"/>
      <c r="P44" s="14"/>
      <c r="Q44" s="14"/>
      <c r="R44" s="14"/>
    </row>
    <row r="45" spans="2:18" ht="12.75">
      <c r="B45" s="125" t="s">
        <v>295</v>
      </c>
      <c r="C45" s="50">
        <v>0</v>
      </c>
      <c r="D45" s="50">
        <v>0</v>
      </c>
      <c r="E45" s="50">
        <v>0</v>
      </c>
      <c r="F45" s="50">
        <v>0</v>
      </c>
      <c r="G45" s="50">
        <v>0</v>
      </c>
      <c r="H45" s="50">
        <v>0</v>
      </c>
      <c r="I45" s="129"/>
      <c r="J45" s="14"/>
      <c r="K45" s="14"/>
      <c r="L45" s="14"/>
      <c r="M45" s="14"/>
      <c r="N45" s="14"/>
      <c r="O45" s="14"/>
      <c r="P45" s="14"/>
      <c r="Q45" s="14"/>
      <c r="R45" s="14"/>
    </row>
    <row r="46" spans="2:18" ht="12.75">
      <c r="B46" s="125" t="s">
        <v>296</v>
      </c>
      <c r="C46" s="50">
        <v>9.831</v>
      </c>
      <c r="D46" s="50">
        <v>9.831</v>
      </c>
      <c r="E46" s="50">
        <v>9.831</v>
      </c>
      <c r="F46" s="50">
        <v>9.831</v>
      </c>
      <c r="G46" s="50">
        <v>9.831</v>
      </c>
      <c r="H46" s="50">
        <v>9.831</v>
      </c>
      <c r="I46" s="129"/>
      <c r="J46" s="14"/>
      <c r="K46" s="14"/>
      <c r="L46" s="14"/>
      <c r="M46" s="14"/>
      <c r="N46" s="14"/>
      <c r="O46" s="14"/>
      <c r="P46" s="14"/>
      <c r="Q46" s="14"/>
      <c r="R46" s="14"/>
    </row>
    <row r="47" spans="2:18" ht="12.75">
      <c r="B47" s="125" t="s">
        <v>297</v>
      </c>
      <c r="C47" s="50">
        <v>0</v>
      </c>
      <c r="D47" s="50">
        <v>0</v>
      </c>
      <c r="E47" s="50">
        <v>0</v>
      </c>
      <c r="F47" s="50">
        <v>0</v>
      </c>
      <c r="G47" s="50">
        <v>0</v>
      </c>
      <c r="H47" s="50">
        <v>0</v>
      </c>
      <c r="I47" s="129"/>
      <c r="J47" s="14"/>
      <c r="K47" s="14"/>
      <c r="L47" s="14"/>
      <c r="M47" s="14"/>
      <c r="N47" s="14"/>
      <c r="O47" s="14"/>
      <c r="P47" s="14"/>
      <c r="Q47" s="14"/>
      <c r="R47" s="14"/>
    </row>
    <row r="48" spans="2:18" ht="12.75">
      <c r="B48" s="125" t="s">
        <v>298</v>
      </c>
      <c r="C48" s="50">
        <v>0</v>
      </c>
      <c r="D48" s="50">
        <v>0</v>
      </c>
      <c r="E48" s="50">
        <v>0</v>
      </c>
      <c r="F48" s="50">
        <v>0</v>
      </c>
      <c r="G48" s="50">
        <v>0</v>
      </c>
      <c r="H48" s="50">
        <v>0</v>
      </c>
      <c r="I48" s="129"/>
      <c r="J48" s="14"/>
      <c r="K48" s="14"/>
      <c r="L48" s="14"/>
      <c r="M48" s="14"/>
      <c r="N48" s="14"/>
      <c r="O48" s="14"/>
      <c r="P48" s="14"/>
      <c r="Q48" s="14"/>
      <c r="R48" s="14"/>
    </row>
    <row r="49" spans="2:18" ht="12.75">
      <c r="B49" s="125" t="s">
        <v>299</v>
      </c>
      <c r="C49" s="50">
        <v>0</v>
      </c>
      <c r="D49" s="50">
        <v>0</v>
      </c>
      <c r="E49" s="50">
        <v>0</v>
      </c>
      <c r="F49" s="50">
        <v>0</v>
      </c>
      <c r="G49" s="50">
        <v>0</v>
      </c>
      <c r="H49" s="50">
        <v>0</v>
      </c>
      <c r="I49" s="129"/>
      <c r="J49" s="14"/>
      <c r="K49" s="14"/>
      <c r="L49" s="14"/>
      <c r="M49" s="14"/>
      <c r="N49" s="14"/>
      <c r="O49" s="14"/>
      <c r="P49" s="14"/>
      <c r="Q49" s="14"/>
      <c r="R49" s="14"/>
    </row>
    <row r="50" spans="2:18" ht="12.75">
      <c r="B50" s="125" t="s">
        <v>300</v>
      </c>
      <c r="C50" s="50">
        <v>6.09</v>
      </c>
      <c r="D50" s="50">
        <v>6.09</v>
      </c>
      <c r="E50" s="50">
        <v>6.09</v>
      </c>
      <c r="F50" s="50">
        <v>6.09</v>
      </c>
      <c r="G50" s="50">
        <v>6.09</v>
      </c>
      <c r="H50" s="50">
        <v>6.09</v>
      </c>
      <c r="I50" s="129"/>
      <c r="J50" s="14"/>
      <c r="K50" s="14"/>
      <c r="L50" s="14"/>
      <c r="M50" s="14"/>
      <c r="N50" s="14"/>
      <c r="O50" s="14"/>
      <c r="P50" s="14"/>
      <c r="Q50" s="14"/>
      <c r="R50" s="14"/>
    </row>
    <row r="51" spans="2:18" ht="12.75">
      <c r="B51" s="125" t="s">
        <v>301</v>
      </c>
      <c r="C51" s="50">
        <v>0</v>
      </c>
      <c r="D51" s="50">
        <v>0</v>
      </c>
      <c r="E51" s="50">
        <v>0</v>
      </c>
      <c r="F51" s="50">
        <v>0</v>
      </c>
      <c r="G51" s="50">
        <v>0</v>
      </c>
      <c r="H51" s="50">
        <v>0</v>
      </c>
      <c r="I51" s="129"/>
      <c r="J51" s="14"/>
      <c r="K51" s="14"/>
      <c r="L51" s="14"/>
      <c r="M51" s="14"/>
      <c r="N51" s="14"/>
      <c r="O51" s="14"/>
      <c r="P51" s="14"/>
      <c r="Q51" s="14"/>
      <c r="R51" s="14"/>
    </row>
    <row r="52" spans="2:18" ht="12.75">
      <c r="B52" s="125" t="s">
        <v>302</v>
      </c>
      <c r="C52" s="50">
        <v>5.655</v>
      </c>
      <c r="D52" s="50">
        <v>5.655</v>
      </c>
      <c r="E52" s="50">
        <v>5.655</v>
      </c>
      <c r="F52" s="50">
        <v>5.655</v>
      </c>
      <c r="G52" s="50">
        <v>5.655</v>
      </c>
      <c r="H52" s="50">
        <v>5.655</v>
      </c>
      <c r="I52" s="129"/>
      <c r="J52" s="14"/>
      <c r="K52" s="14"/>
      <c r="L52" s="14"/>
      <c r="M52" s="14"/>
      <c r="N52" s="14"/>
      <c r="O52" s="14"/>
      <c r="P52" s="14"/>
      <c r="Q52" s="14"/>
      <c r="R52" s="14"/>
    </row>
    <row r="53" spans="2:18" ht="12.75">
      <c r="B53" s="125" t="s">
        <v>303</v>
      </c>
      <c r="C53" s="50">
        <v>1782</v>
      </c>
      <c r="D53" s="50">
        <v>1782</v>
      </c>
      <c r="E53" s="50">
        <v>1782</v>
      </c>
      <c r="F53" s="50">
        <v>1782</v>
      </c>
      <c r="G53" s="50">
        <v>1782</v>
      </c>
      <c r="H53" s="50">
        <v>1782</v>
      </c>
      <c r="I53" s="129"/>
      <c r="J53" s="14"/>
      <c r="K53" s="14"/>
      <c r="L53" s="14"/>
      <c r="M53" s="14"/>
      <c r="N53" s="14"/>
      <c r="O53" s="14"/>
      <c r="P53" s="14"/>
      <c r="Q53" s="14"/>
      <c r="R53" s="14"/>
    </row>
    <row r="54" spans="2:18" ht="12.75">
      <c r="B54" s="125" t="s">
        <v>304</v>
      </c>
      <c r="C54" s="50">
        <v>0</v>
      </c>
      <c r="D54" s="50">
        <v>0</v>
      </c>
      <c r="E54" s="50">
        <v>0</v>
      </c>
      <c r="F54" s="50">
        <v>0</v>
      </c>
      <c r="G54" s="50">
        <v>0</v>
      </c>
      <c r="H54" s="50">
        <v>0</v>
      </c>
      <c r="I54" s="129"/>
      <c r="J54" s="14"/>
      <c r="K54" s="14"/>
      <c r="L54" s="14"/>
      <c r="M54" s="14"/>
      <c r="N54" s="14"/>
      <c r="O54" s="14"/>
      <c r="P54" s="14"/>
      <c r="Q54" s="14"/>
      <c r="R54" s="14"/>
    </row>
    <row r="55" spans="2:18" ht="12.75">
      <c r="B55" s="125" t="s">
        <v>305</v>
      </c>
      <c r="C55" s="50">
        <v>0</v>
      </c>
      <c r="D55" s="50">
        <v>0</v>
      </c>
      <c r="E55" s="50">
        <v>0</v>
      </c>
      <c r="F55" s="50">
        <v>0</v>
      </c>
      <c r="G55" s="50">
        <v>0</v>
      </c>
      <c r="H55" s="50">
        <v>0</v>
      </c>
      <c r="I55" s="129"/>
      <c r="J55" s="14"/>
      <c r="K55" s="14"/>
      <c r="L55" s="14"/>
      <c r="M55" s="14"/>
      <c r="N55" s="14"/>
      <c r="O55" s="14"/>
      <c r="P55" s="14"/>
      <c r="Q55" s="14"/>
      <c r="R55" s="14"/>
    </row>
    <row r="56" spans="2:18" ht="12.75">
      <c r="B56" s="125" t="s">
        <v>306</v>
      </c>
      <c r="C56" s="50">
        <v>134.4</v>
      </c>
      <c r="D56" s="50">
        <v>134.4</v>
      </c>
      <c r="E56" s="50">
        <v>134.4</v>
      </c>
      <c r="F56" s="50">
        <v>134.4</v>
      </c>
      <c r="G56" s="50">
        <v>134.4</v>
      </c>
      <c r="H56" s="50">
        <v>134.4</v>
      </c>
      <c r="I56" s="129"/>
      <c r="J56" s="14"/>
      <c r="K56" s="14"/>
      <c r="L56" s="14"/>
      <c r="M56" s="14"/>
      <c r="N56" s="14"/>
      <c r="O56" s="14"/>
      <c r="P56" s="14"/>
      <c r="Q56" s="14"/>
      <c r="R56" s="14"/>
    </row>
    <row r="57" spans="2:18" ht="12.75">
      <c r="B57" s="125" t="s">
        <v>307</v>
      </c>
      <c r="C57" s="50">
        <v>12</v>
      </c>
      <c r="D57" s="50">
        <v>12</v>
      </c>
      <c r="E57" s="50">
        <v>12</v>
      </c>
      <c r="F57" s="50">
        <v>12</v>
      </c>
      <c r="G57" s="50">
        <v>12</v>
      </c>
      <c r="H57" s="50">
        <v>12</v>
      </c>
      <c r="I57" s="129"/>
      <c r="J57" s="14"/>
      <c r="K57" s="14"/>
      <c r="L57" s="14"/>
      <c r="M57" s="14"/>
      <c r="N57" s="14"/>
      <c r="O57" s="14"/>
      <c r="P57" s="14"/>
      <c r="Q57" s="14"/>
      <c r="R57" s="14"/>
    </row>
    <row r="58" spans="2:18" ht="12.75">
      <c r="B58" s="125" t="s">
        <v>308</v>
      </c>
      <c r="C58" s="50">
        <v>13.05</v>
      </c>
      <c r="D58" s="50">
        <v>13.05</v>
      </c>
      <c r="E58" s="50">
        <v>13.05</v>
      </c>
      <c r="F58" s="50">
        <v>13.05</v>
      </c>
      <c r="G58" s="50">
        <v>13.05</v>
      </c>
      <c r="H58" s="50">
        <v>13.05</v>
      </c>
      <c r="I58" s="129"/>
      <c r="J58" s="14"/>
      <c r="K58" s="14"/>
      <c r="L58" s="14"/>
      <c r="M58" s="14"/>
      <c r="N58" s="14"/>
      <c r="O58" s="14"/>
      <c r="P58" s="14"/>
      <c r="Q58" s="14"/>
      <c r="R58" s="14"/>
    </row>
    <row r="59" spans="2:18" ht="12.75">
      <c r="B59" s="125" t="s">
        <v>309</v>
      </c>
      <c r="C59" s="50">
        <v>0</v>
      </c>
      <c r="D59" s="50">
        <v>0</v>
      </c>
      <c r="E59" s="50">
        <v>0</v>
      </c>
      <c r="F59" s="50">
        <v>0</v>
      </c>
      <c r="G59" s="50">
        <v>0</v>
      </c>
      <c r="H59" s="50">
        <v>0</v>
      </c>
      <c r="I59" s="129"/>
      <c r="J59" s="14"/>
      <c r="K59" s="14"/>
      <c r="L59" s="14"/>
      <c r="M59" s="14"/>
      <c r="N59" s="14"/>
      <c r="O59" s="14"/>
      <c r="P59" s="14"/>
      <c r="Q59" s="14"/>
      <c r="R59" s="14"/>
    </row>
    <row r="60" spans="2:18" ht="12.75">
      <c r="B60" s="125" t="s">
        <v>310</v>
      </c>
      <c r="C60" s="50">
        <v>0</v>
      </c>
      <c r="D60" s="50">
        <v>0</v>
      </c>
      <c r="E60" s="50">
        <v>0</v>
      </c>
      <c r="F60" s="50">
        <v>0</v>
      </c>
      <c r="G60" s="50">
        <v>0</v>
      </c>
      <c r="H60" s="50">
        <v>0</v>
      </c>
      <c r="I60" s="129"/>
      <c r="J60" s="14"/>
      <c r="K60" s="14"/>
      <c r="L60" s="14"/>
      <c r="M60" s="14"/>
      <c r="N60" s="14"/>
      <c r="O60" s="14"/>
      <c r="P60" s="14"/>
      <c r="Q60" s="14"/>
      <c r="R60" s="14"/>
    </row>
    <row r="61" spans="2:18" ht="12.75">
      <c r="B61" s="125" t="s">
        <v>311</v>
      </c>
      <c r="C61" s="50">
        <v>5.22</v>
      </c>
      <c r="D61" s="50">
        <v>5.22</v>
      </c>
      <c r="E61" s="50">
        <v>5.22</v>
      </c>
      <c r="F61" s="50">
        <v>5.22</v>
      </c>
      <c r="G61" s="50">
        <v>5.22</v>
      </c>
      <c r="H61" s="50">
        <v>5.22</v>
      </c>
      <c r="I61" s="129"/>
      <c r="J61" s="14"/>
      <c r="K61" s="14"/>
      <c r="L61" s="14"/>
      <c r="M61" s="14"/>
      <c r="N61" s="14"/>
      <c r="O61" s="14"/>
      <c r="P61" s="14"/>
      <c r="Q61" s="14"/>
      <c r="R61" s="14"/>
    </row>
    <row r="62" spans="2:18" ht="12.75">
      <c r="B62" s="125" t="s">
        <v>312</v>
      </c>
      <c r="C62" s="50">
        <v>1632.911</v>
      </c>
      <c r="D62" s="50">
        <v>1632.911</v>
      </c>
      <c r="E62" s="50">
        <v>1632.911</v>
      </c>
      <c r="F62" s="50">
        <v>1632.911</v>
      </c>
      <c r="G62" s="50">
        <v>1632.911</v>
      </c>
      <c r="H62" s="50">
        <v>1632.911</v>
      </c>
      <c r="I62" s="129"/>
      <c r="J62" s="14"/>
      <c r="K62" s="14"/>
      <c r="L62" s="14"/>
      <c r="M62" s="14"/>
      <c r="N62" s="14"/>
      <c r="O62" s="14"/>
      <c r="P62" s="14"/>
      <c r="Q62" s="14"/>
      <c r="R62" s="14"/>
    </row>
    <row r="63" spans="2:18" ht="12.75">
      <c r="B63" s="125" t="s">
        <v>313</v>
      </c>
      <c r="C63" s="50">
        <v>0</v>
      </c>
      <c r="D63" s="50">
        <v>0</v>
      </c>
      <c r="E63" s="50">
        <v>0</v>
      </c>
      <c r="F63" s="50">
        <v>0</v>
      </c>
      <c r="G63" s="50">
        <v>0</v>
      </c>
      <c r="H63" s="50">
        <v>0</v>
      </c>
      <c r="I63" s="129"/>
      <c r="J63" s="14"/>
      <c r="K63" s="14"/>
      <c r="L63" s="14"/>
      <c r="M63" s="14"/>
      <c r="N63" s="14"/>
      <c r="O63" s="14"/>
      <c r="P63" s="14"/>
      <c r="Q63" s="14"/>
      <c r="R63" s="14"/>
    </row>
    <row r="64" spans="2:18" ht="12.75">
      <c r="B64" s="125" t="s">
        <v>314</v>
      </c>
      <c r="C64" s="50">
        <v>1646.118774</v>
      </c>
      <c r="D64" s="50">
        <v>1646.118774</v>
      </c>
      <c r="E64" s="50">
        <v>1646.118774</v>
      </c>
      <c r="F64" s="50">
        <v>1646.118774</v>
      </c>
      <c r="G64" s="50">
        <v>1646.118774</v>
      </c>
      <c r="H64" s="50">
        <v>1646.118774</v>
      </c>
      <c r="I64" s="129"/>
      <c r="J64" s="14"/>
      <c r="K64" s="14"/>
      <c r="L64" s="14"/>
      <c r="M64" s="14"/>
      <c r="N64" s="14"/>
      <c r="O64" s="14"/>
      <c r="P64" s="14"/>
      <c r="Q64" s="14"/>
      <c r="R64" s="14"/>
    </row>
    <row r="65" spans="2:18" ht="12.75">
      <c r="B65" s="125" t="s">
        <v>315</v>
      </c>
      <c r="C65" s="50">
        <v>0</v>
      </c>
      <c r="D65" s="50">
        <v>0</v>
      </c>
      <c r="E65" s="50">
        <v>0</v>
      </c>
      <c r="F65" s="50">
        <v>0</v>
      </c>
      <c r="G65" s="50">
        <v>0</v>
      </c>
      <c r="H65" s="50">
        <v>0</v>
      </c>
      <c r="I65" s="129"/>
      <c r="J65" s="14"/>
      <c r="K65" s="14"/>
      <c r="L65" s="14"/>
      <c r="M65" s="14"/>
      <c r="N65" s="14"/>
      <c r="O65" s="14"/>
      <c r="P65" s="14"/>
      <c r="Q65" s="14"/>
      <c r="R65" s="14"/>
    </row>
    <row r="66" spans="2:18" ht="12.75">
      <c r="B66" s="125" t="s">
        <v>316</v>
      </c>
      <c r="C66" s="50">
        <v>0</v>
      </c>
      <c r="D66" s="50">
        <v>0</v>
      </c>
      <c r="E66" s="50">
        <v>0</v>
      </c>
      <c r="F66" s="50">
        <v>0</v>
      </c>
      <c r="G66" s="50">
        <v>0</v>
      </c>
      <c r="H66" s="50">
        <v>0</v>
      </c>
      <c r="I66" s="129"/>
      <c r="J66" s="14"/>
      <c r="K66" s="14"/>
      <c r="L66" s="14"/>
      <c r="M66" s="14"/>
      <c r="N66" s="14"/>
      <c r="O66" s="14"/>
      <c r="P66" s="14"/>
      <c r="Q66" s="14"/>
      <c r="R66" s="14"/>
    </row>
    <row r="67" spans="2:18" ht="12.75">
      <c r="B67" s="125" t="s">
        <v>317</v>
      </c>
      <c r="C67" s="50">
        <v>2387</v>
      </c>
      <c r="D67" s="50">
        <v>2229</v>
      </c>
      <c r="E67" s="50">
        <v>2229</v>
      </c>
      <c r="F67" s="50">
        <v>2229</v>
      </c>
      <c r="G67" s="50">
        <v>2229</v>
      </c>
      <c r="H67" s="50">
        <v>2229</v>
      </c>
      <c r="I67" s="129"/>
      <c r="J67" s="14"/>
      <c r="K67" s="14"/>
      <c r="L67" s="14"/>
      <c r="M67" s="14"/>
      <c r="N67" s="14"/>
      <c r="O67" s="14"/>
      <c r="P67" s="14"/>
      <c r="Q67" s="14"/>
      <c r="R67" s="14"/>
    </row>
    <row r="68" spans="2:18" ht="12.75">
      <c r="B68" s="125" t="s">
        <v>318</v>
      </c>
      <c r="C68" s="50">
        <v>1909</v>
      </c>
      <c r="D68" s="50">
        <v>1909</v>
      </c>
      <c r="E68" s="50">
        <v>1909</v>
      </c>
      <c r="F68" s="50">
        <v>1909</v>
      </c>
      <c r="G68" s="50">
        <v>1909</v>
      </c>
      <c r="H68" s="50">
        <v>1909</v>
      </c>
      <c r="I68" s="129"/>
      <c r="J68" s="14"/>
      <c r="K68" s="14"/>
      <c r="L68" s="14"/>
      <c r="M68" s="14"/>
      <c r="N68" s="14"/>
      <c r="O68" s="14"/>
      <c r="P68" s="14"/>
      <c r="Q68" s="14"/>
      <c r="R68" s="14"/>
    </row>
    <row r="69" spans="2:18" ht="12.75">
      <c r="B69" s="125" t="s">
        <v>319</v>
      </c>
      <c r="C69" s="50">
        <v>0</v>
      </c>
      <c r="D69" s="50">
        <v>0</v>
      </c>
      <c r="E69" s="50">
        <v>0</v>
      </c>
      <c r="F69" s="50">
        <v>0</v>
      </c>
      <c r="G69" s="50">
        <v>0</v>
      </c>
      <c r="H69" s="50">
        <v>0</v>
      </c>
      <c r="I69" s="129"/>
      <c r="J69" s="14"/>
      <c r="K69" s="14"/>
      <c r="L69" s="14"/>
      <c r="M69" s="14"/>
      <c r="N69" s="14"/>
      <c r="O69" s="14"/>
      <c r="P69" s="14"/>
      <c r="Q69" s="14"/>
      <c r="R69" s="14"/>
    </row>
    <row r="70" spans="2:18" ht="12.75">
      <c r="B70" s="126" t="s">
        <v>320</v>
      </c>
      <c r="C70" s="50">
        <v>5.22</v>
      </c>
      <c r="D70" s="50">
        <v>5.22</v>
      </c>
      <c r="E70" s="50">
        <v>5.22</v>
      </c>
      <c r="F70" s="50">
        <v>5.22</v>
      </c>
      <c r="G70" s="50">
        <v>5.22</v>
      </c>
      <c r="H70" s="50">
        <v>5.22</v>
      </c>
      <c r="I70" s="129"/>
      <c r="J70" s="14"/>
      <c r="K70" s="14"/>
      <c r="L70" s="14"/>
      <c r="M70" s="14"/>
      <c r="N70" s="14"/>
      <c r="O70" s="14"/>
      <c r="P70" s="14"/>
      <c r="Q70" s="14"/>
      <c r="R70" s="14"/>
    </row>
    <row r="71" spans="2:18" ht="12.75">
      <c r="B71" s="125" t="s">
        <v>321</v>
      </c>
      <c r="C71" s="50">
        <v>0</v>
      </c>
      <c r="D71" s="50">
        <v>0</v>
      </c>
      <c r="E71" s="50">
        <v>0</v>
      </c>
      <c r="F71" s="50">
        <v>0</v>
      </c>
      <c r="G71" s="50">
        <v>0</v>
      </c>
      <c r="H71" s="50">
        <v>0</v>
      </c>
      <c r="I71" s="129"/>
      <c r="J71" s="14"/>
      <c r="K71" s="14"/>
      <c r="L71" s="14"/>
      <c r="M71" s="14"/>
      <c r="N71" s="14"/>
      <c r="O71" s="14"/>
      <c r="P71" s="14"/>
      <c r="Q71" s="14"/>
      <c r="R71" s="14"/>
    </row>
    <row r="72" spans="2:18" ht="12.75">
      <c r="B72" s="125" t="s">
        <v>322</v>
      </c>
      <c r="C72" s="50">
        <v>4209.6</v>
      </c>
      <c r="D72" s="50">
        <v>4209.6</v>
      </c>
      <c r="E72" s="50">
        <v>4209.6</v>
      </c>
      <c r="F72" s="50">
        <v>4209.6</v>
      </c>
      <c r="G72" s="50">
        <v>4209.6</v>
      </c>
      <c r="H72" s="50">
        <v>4209.6</v>
      </c>
      <c r="I72" s="129"/>
      <c r="J72" s="14"/>
      <c r="K72" s="14"/>
      <c r="L72" s="14"/>
      <c r="M72" s="14"/>
      <c r="N72" s="14"/>
      <c r="O72" s="14"/>
      <c r="P72" s="14"/>
      <c r="Q72" s="14"/>
      <c r="R72" s="14"/>
    </row>
    <row r="73" spans="2:18" ht="12.75">
      <c r="B73" s="125" t="s">
        <v>323</v>
      </c>
      <c r="C73" s="50">
        <v>0</v>
      </c>
      <c r="D73" s="50">
        <v>0</v>
      </c>
      <c r="E73" s="50">
        <v>0</v>
      </c>
      <c r="F73" s="50">
        <v>0</v>
      </c>
      <c r="G73" s="50">
        <v>0</v>
      </c>
      <c r="H73" s="50">
        <v>0</v>
      </c>
      <c r="I73" s="129"/>
      <c r="J73" s="14"/>
      <c r="K73" s="14"/>
      <c r="L73" s="14"/>
      <c r="M73" s="14"/>
      <c r="N73" s="14"/>
      <c r="O73" s="14"/>
      <c r="P73" s="14"/>
      <c r="Q73" s="14"/>
      <c r="R73" s="14"/>
    </row>
    <row r="74" spans="2:18" ht="12.75">
      <c r="B74" s="125" t="s">
        <v>324</v>
      </c>
      <c r="C74" s="50">
        <v>2248.4</v>
      </c>
      <c r="D74" s="50">
        <v>2248.4</v>
      </c>
      <c r="E74" s="50">
        <v>2248.4</v>
      </c>
      <c r="F74" s="50">
        <v>2248.4</v>
      </c>
      <c r="G74" s="50">
        <v>2248.4</v>
      </c>
      <c r="H74" s="50">
        <v>2248.4</v>
      </c>
      <c r="I74" s="129"/>
      <c r="J74" s="14"/>
      <c r="K74" s="14"/>
      <c r="L74" s="14"/>
      <c r="M74" s="14"/>
      <c r="N74" s="14"/>
      <c r="O74" s="14"/>
      <c r="P74" s="14"/>
      <c r="Q74" s="14"/>
      <c r="R74" s="14"/>
    </row>
    <row r="75" spans="2:18" ht="12.75">
      <c r="B75" s="125" t="s">
        <v>325</v>
      </c>
      <c r="C75" s="50">
        <v>274</v>
      </c>
      <c r="D75" s="50">
        <v>274</v>
      </c>
      <c r="E75" s="50">
        <v>274</v>
      </c>
      <c r="F75" s="50">
        <v>274</v>
      </c>
      <c r="G75" s="50">
        <v>274</v>
      </c>
      <c r="H75" s="50">
        <v>274</v>
      </c>
      <c r="I75" s="129"/>
      <c r="J75" s="14"/>
      <c r="K75" s="14"/>
      <c r="L75" s="14"/>
      <c r="M75" s="14"/>
      <c r="N75" s="14"/>
      <c r="O75" s="14"/>
      <c r="P75" s="14"/>
      <c r="Q75" s="14"/>
      <c r="R75" s="14"/>
    </row>
    <row r="76" spans="2:18" ht="12.75">
      <c r="B76" s="125" t="s">
        <v>326</v>
      </c>
      <c r="C76" s="50">
        <v>1189.6</v>
      </c>
      <c r="D76" s="50">
        <v>1189.6</v>
      </c>
      <c r="E76" s="50">
        <v>1189.6</v>
      </c>
      <c r="F76" s="50">
        <v>1189.6</v>
      </c>
      <c r="G76" s="50">
        <v>1189.6</v>
      </c>
      <c r="H76" s="50">
        <v>1189.6</v>
      </c>
      <c r="I76" s="129"/>
      <c r="J76" s="14"/>
      <c r="K76" s="14"/>
      <c r="L76" s="14"/>
      <c r="M76" s="14"/>
      <c r="N76" s="14"/>
      <c r="O76" s="14"/>
      <c r="P76" s="14"/>
      <c r="Q76" s="14"/>
      <c r="R76" s="14"/>
    </row>
    <row r="77" spans="2:18" ht="12.75">
      <c r="B77" s="125" t="s">
        <v>327</v>
      </c>
      <c r="C77" s="50">
        <v>0</v>
      </c>
      <c r="D77" s="50">
        <v>0</v>
      </c>
      <c r="E77" s="50">
        <v>0</v>
      </c>
      <c r="F77" s="50">
        <v>0</v>
      </c>
      <c r="G77" s="50">
        <v>0</v>
      </c>
      <c r="H77" s="50">
        <v>0</v>
      </c>
      <c r="I77" s="129"/>
      <c r="J77" s="14"/>
      <c r="K77" s="14"/>
      <c r="L77" s="14"/>
      <c r="M77" s="14"/>
      <c r="N77" s="14"/>
      <c r="O77" s="14"/>
      <c r="P77" s="14"/>
      <c r="Q77" s="14"/>
      <c r="R77" s="14"/>
    </row>
    <row r="78" spans="2:18" ht="12.75">
      <c r="B78" s="125" t="s">
        <v>328</v>
      </c>
      <c r="C78" s="50">
        <v>18.618</v>
      </c>
      <c r="D78" s="50">
        <v>18.618</v>
      </c>
      <c r="E78" s="50">
        <v>18.618</v>
      </c>
      <c r="F78" s="50">
        <v>18.618</v>
      </c>
      <c r="G78" s="50">
        <v>18.618</v>
      </c>
      <c r="H78" s="50">
        <v>18.618</v>
      </c>
      <c r="I78" s="129"/>
      <c r="J78" s="14"/>
      <c r="K78" s="14"/>
      <c r="L78" s="14"/>
      <c r="M78" s="14"/>
      <c r="N78" s="14"/>
      <c r="O78" s="14"/>
      <c r="P78" s="14"/>
      <c r="Q78" s="14"/>
      <c r="R78" s="14"/>
    </row>
    <row r="79" spans="2:18" ht="12.75">
      <c r="B79" s="125" t="s">
        <v>329</v>
      </c>
      <c r="C79" s="50">
        <v>634.4</v>
      </c>
      <c r="D79" s="50">
        <v>634.4</v>
      </c>
      <c r="E79" s="50">
        <v>634.4</v>
      </c>
      <c r="F79" s="50">
        <v>634.4</v>
      </c>
      <c r="G79" s="50">
        <v>634.4</v>
      </c>
      <c r="H79" s="50">
        <v>634.4</v>
      </c>
      <c r="I79" s="129"/>
      <c r="J79" s="14"/>
      <c r="K79" s="14"/>
      <c r="L79" s="14"/>
      <c r="M79" s="14"/>
      <c r="N79" s="14"/>
      <c r="O79" s="14"/>
      <c r="P79" s="14"/>
      <c r="Q79" s="14"/>
      <c r="R79" s="14"/>
    </row>
    <row r="80" spans="2:18" ht="12.75">
      <c r="B80" s="125" t="s">
        <v>330</v>
      </c>
      <c r="C80" s="50">
        <v>4.8</v>
      </c>
      <c r="D80" s="50">
        <v>4.8</v>
      </c>
      <c r="E80" s="50">
        <v>4.8</v>
      </c>
      <c r="F80" s="50">
        <v>4.8</v>
      </c>
      <c r="G80" s="50">
        <v>4.8</v>
      </c>
      <c r="H80" s="50">
        <v>4.8</v>
      </c>
      <c r="I80" s="129"/>
      <c r="J80" s="14"/>
      <c r="K80" s="14"/>
      <c r="L80" s="14"/>
      <c r="M80" s="14"/>
      <c r="N80" s="14"/>
      <c r="O80" s="14"/>
      <c r="P80" s="14"/>
      <c r="Q80" s="14"/>
      <c r="R80" s="14"/>
    </row>
    <row r="81" spans="2:18" ht="12.75">
      <c r="B81" s="125" t="s">
        <v>331</v>
      </c>
      <c r="C81" s="50">
        <v>80</v>
      </c>
      <c r="D81" s="50">
        <v>80</v>
      </c>
      <c r="E81" s="50">
        <v>80</v>
      </c>
      <c r="F81" s="50">
        <v>80</v>
      </c>
      <c r="G81" s="50">
        <v>80</v>
      </c>
      <c r="H81" s="50">
        <v>80</v>
      </c>
      <c r="I81" s="129"/>
      <c r="J81" s="14"/>
      <c r="K81" s="14"/>
      <c r="L81" s="14"/>
      <c r="M81" s="14"/>
      <c r="N81" s="14"/>
      <c r="O81" s="14"/>
      <c r="P81" s="14"/>
      <c r="Q81" s="14"/>
      <c r="R81" s="14"/>
    </row>
    <row r="82" spans="2:18" ht="12.75">
      <c r="B82" s="125" t="s">
        <v>332</v>
      </c>
      <c r="C82" s="50">
        <v>1330.6</v>
      </c>
      <c r="D82" s="50">
        <v>1319</v>
      </c>
      <c r="E82" s="50">
        <v>1319</v>
      </c>
      <c r="F82" s="50">
        <v>1319</v>
      </c>
      <c r="G82" s="50">
        <v>1319</v>
      </c>
      <c r="H82" s="50">
        <v>1319</v>
      </c>
      <c r="I82" s="129"/>
      <c r="J82" s="14"/>
      <c r="K82" s="14"/>
      <c r="L82" s="14"/>
      <c r="M82" s="14"/>
      <c r="N82" s="14"/>
      <c r="O82" s="14"/>
      <c r="P82" s="14"/>
      <c r="Q82" s="14"/>
      <c r="R82" s="14"/>
    </row>
    <row r="83" spans="2:18" ht="12.75">
      <c r="B83" s="125" t="s">
        <v>333</v>
      </c>
      <c r="C83" s="50">
        <v>1856.6</v>
      </c>
      <c r="D83" s="50">
        <v>1856.6</v>
      </c>
      <c r="E83" s="50">
        <v>1856.6</v>
      </c>
      <c r="F83" s="50">
        <v>1856.6</v>
      </c>
      <c r="G83" s="50">
        <v>1856.6</v>
      </c>
      <c r="H83" s="50">
        <v>1856.6</v>
      </c>
      <c r="I83" s="129"/>
      <c r="J83" s="14"/>
      <c r="K83" s="14"/>
      <c r="L83" s="14"/>
      <c r="M83" s="14"/>
      <c r="N83" s="14"/>
      <c r="O83" s="14"/>
      <c r="P83" s="14"/>
      <c r="Q83" s="14"/>
      <c r="R83" s="14"/>
    </row>
    <row r="84" spans="2:18" ht="12.75">
      <c r="B84" s="125" t="s">
        <v>334</v>
      </c>
      <c r="C84" s="50">
        <v>0.87</v>
      </c>
      <c r="D84" s="50">
        <v>0.87</v>
      </c>
      <c r="E84" s="50">
        <v>0.87</v>
      </c>
      <c r="F84" s="50">
        <v>0.87</v>
      </c>
      <c r="G84" s="50">
        <v>0.87</v>
      </c>
      <c r="H84" s="50">
        <v>0.87</v>
      </c>
      <c r="I84" s="129"/>
      <c r="J84" s="14"/>
      <c r="K84" s="14"/>
      <c r="L84" s="14"/>
      <c r="M84" s="14"/>
      <c r="N84" s="14"/>
      <c r="O84" s="14"/>
      <c r="P84" s="14"/>
      <c r="Q84" s="14"/>
      <c r="R84" s="14"/>
    </row>
    <row r="85" spans="2:18" ht="12.75">
      <c r="B85" s="125" t="s">
        <v>335</v>
      </c>
      <c r="C85" s="50">
        <v>0</v>
      </c>
      <c r="D85" s="50">
        <v>0</v>
      </c>
      <c r="E85" s="50">
        <v>0</v>
      </c>
      <c r="F85" s="50">
        <v>0</v>
      </c>
      <c r="G85" s="50">
        <v>0</v>
      </c>
      <c r="H85" s="50">
        <v>0</v>
      </c>
      <c r="I85" s="129"/>
      <c r="J85" s="14"/>
      <c r="K85" s="14"/>
      <c r="L85" s="14"/>
      <c r="M85" s="14"/>
      <c r="N85" s="14"/>
      <c r="O85" s="14"/>
      <c r="P85" s="14"/>
      <c r="Q85" s="14"/>
      <c r="R85" s="14"/>
    </row>
    <row r="86" spans="2:18" ht="12.75">
      <c r="B86" s="125" t="s">
        <v>336</v>
      </c>
      <c r="C86" s="50">
        <v>0</v>
      </c>
      <c r="D86" s="50">
        <v>0</v>
      </c>
      <c r="E86" s="50">
        <v>0</v>
      </c>
      <c r="F86" s="50">
        <v>0</v>
      </c>
      <c r="G86" s="50">
        <v>0</v>
      </c>
      <c r="H86" s="50">
        <v>0</v>
      </c>
      <c r="I86" s="129"/>
      <c r="J86" s="14"/>
      <c r="K86" s="14"/>
      <c r="L86" s="14"/>
      <c r="M86" s="14"/>
      <c r="N86" s="14"/>
      <c r="O86" s="14"/>
      <c r="P86" s="14"/>
      <c r="Q86" s="14"/>
      <c r="R86" s="14"/>
    </row>
    <row r="87" spans="2:18" ht="12.75">
      <c r="B87" s="125" t="s">
        <v>337</v>
      </c>
      <c r="C87" s="50">
        <v>7067</v>
      </c>
      <c r="D87" s="50">
        <v>7117</v>
      </c>
      <c r="E87" s="50">
        <v>7117</v>
      </c>
      <c r="F87" s="50">
        <v>7117</v>
      </c>
      <c r="G87" s="50">
        <v>7117</v>
      </c>
      <c r="H87" s="50">
        <v>7117</v>
      </c>
      <c r="I87" s="129"/>
      <c r="J87" s="14"/>
      <c r="K87" s="14"/>
      <c r="L87" s="14"/>
      <c r="M87" s="14"/>
      <c r="N87" s="14"/>
      <c r="O87" s="14"/>
      <c r="P87" s="14"/>
      <c r="Q87" s="14"/>
      <c r="R87" s="14"/>
    </row>
    <row r="88" spans="2:18" ht="12.75">
      <c r="B88" s="125" t="s">
        <v>338</v>
      </c>
      <c r="C88" s="50">
        <v>0</v>
      </c>
      <c r="D88" s="50">
        <v>0</v>
      </c>
      <c r="E88" s="50">
        <v>0</v>
      </c>
      <c r="F88" s="50">
        <v>0</v>
      </c>
      <c r="G88" s="50">
        <v>0</v>
      </c>
      <c r="H88" s="50">
        <v>0</v>
      </c>
      <c r="I88" s="129"/>
      <c r="J88" s="14"/>
      <c r="K88" s="14"/>
      <c r="L88" s="14"/>
      <c r="M88" s="14"/>
      <c r="N88" s="14"/>
      <c r="O88" s="14"/>
      <c r="P88" s="14"/>
      <c r="Q88" s="14"/>
      <c r="R88" s="14"/>
    </row>
    <row r="89" spans="2:18" ht="12.75">
      <c r="B89" s="125" t="s">
        <v>339</v>
      </c>
      <c r="C89" s="50">
        <v>963.6</v>
      </c>
      <c r="D89" s="50">
        <v>963.6</v>
      </c>
      <c r="E89" s="50">
        <v>963.6</v>
      </c>
      <c r="F89" s="50">
        <v>963.6</v>
      </c>
      <c r="G89" s="50">
        <v>963.6</v>
      </c>
      <c r="H89" s="50">
        <v>963.6</v>
      </c>
      <c r="I89" s="14"/>
      <c r="J89" s="14"/>
      <c r="K89" s="14"/>
      <c r="L89" s="14"/>
      <c r="M89" s="14"/>
      <c r="N89" s="14"/>
      <c r="O89" s="14"/>
      <c r="P89" s="14"/>
      <c r="Q89" s="14"/>
      <c r="R89" s="14"/>
    </row>
    <row r="90" spans="2:18" ht="12.75">
      <c r="B90" s="125" t="s">
        <v>340</v>
      </c>
      <c r="C90" s="50">
        <v>240</v>
      </c>
      <c r="D90" s="50">
        <v>240</v>
      </c>
      <c r="E90" s="50">
        <v>240</v>
      </c>
      <c r="F90" s="50">
        <v>240</v>
      </c>
      <c r="G90" s="50">
        <v>240</v>
      </c>
      <c r="H90" s="50">
        <v>240</v>
      </c>
      <c r="I90" s="14"/>
      <c r="J90" s="14"/>
      <c r="K90" s="14"/>
      <c r="L90" s="14"/>
      <c r="M90" s="14"/>
      <c r="N90" s="14"/>
      <c r="O90" s="14"/>
      <c r="P90" s="14"/>
      <c r="Q90" s="14"/>
      <c r="R90" s="14"/>
    </row>
    <row r="91" spans="2:18" ht="12.75">
      <c r="B91" s="125" t="s">
        <v>341</v>
      </c>
      <c r="C91" s="50">
        <v>1737.55</v>
      </c>
      <c r="D91" s="50">
        <v>1737.55</v>
      </c>
      <c r="E91" s="50">
        <v>1737.55</v>
      </c>
      <c r="F91" s="50">
        <v>1737.55</v>
      </c>
      <c r="G91" s="50">
        <v>1737.55</v>
      </c>
      <c r="H91" s="50">
        <v>1737.55</v>
      </c>
      <c r="I91" s="14"/>
      <c r="J91" s="14"/>
      <c r="K91" s="14"/>
      <c r="L91" s="14"/>
      <c r="M91" s="14"/>
      <c r="N91" s="14"/>
      <c r="O91" s="14"/>
      <c r="P91" s="14"/>
      <c r="Q91" s="14"/>
      <c r="R91" s="14"/>
    </row>
    <row r="92" spans="2:18" ht="12.75">
      <c r="B92" s="125" t="s">
        <v>342</v>
      </c>
      <c r="C92" s="50">
        <v>0</v>
      </c>
      <c r="D92" s="50">
        <v>0</v>
      </c>
      <c r="E92" s="50">
        <v>0</v>
      </c>
      <c r="F92" s="50">
        <v>0</v>
      </c>
      <c r="G92" s="50">
        <v>0</v>
      </c>
      <c r="H92" s="50">
        <v>0</v>
      </c>
      <c r="I92" s="14"/>
      <c r="J92" s="14"/>
      <c r="K92" s="14"/>
      <c r="L92" s="14"/>
      <c r="M92" s="14"/>
      <c r="N92" s="14"/>
      <c r="O92" s="14"/>
      <c r="P92" s="14"/>
      <c r="Q92" s="14"/>
      <c r="R92" s="14"/>
    </row>
    <row r="93" spans="2:18" ht="12.75">
      <c r="B93" s="125" t="s">
        <v>343</v>
      </c>
      <c r="C93" s="50">
        <v>1039</v>
      </c>
      <c r="D93" s="50">
        <v>1039</v>
      </c>
      <c r="E93" s="50">
        <v>1039</v>
      </c>
      <c r="F93" s="50">
        <v>1039</v>
      </c>
      <c r="G93" s="50">
        <v>1039</v>
      </c>
      <c r="H93" s="50">
        <v>1039</v>
      </c>
      <c r="I93" s="14"/>
      <c r="J93" s="14"/>
      <c r="K93" s="14"/>
      <c r="L93" s="14"/>
      <c r="M93" s="14"/>
      <c r="N93" s="14"/>
      <c r="O93" s="14"/>
      <c r="P93" s="14"/>
      <c r="Q93" s="14"/>
      <c r="R93" s="14"/>
    </row>
    <row r="94" spans="2:18" ht="12.75">
      <c r="B94" s="125" t="s">
        <v>344</v>
      </c>
      <c r="C94" s="50">
        <v>0</v>
      </c>
      <c r="D94" s="50">
        <v>0</v>
      </c>
      <c r="E94" s="50">
        <v>0</v>
      </c>
      <c r="F94" s="50">
        <v>0</v>
      </c>
      <c r="G94" s="50">
        <v>0</v>
      </c>
      <c r="H94" s="50">
        <v>0</v>
      </c>
      <c r="I94" s="14"/>
      <c r="J94" s="14"/>
      <c r="K94" s="14"/>
      <c r="L94" s="14"/>
      <c r="M94" s="14"/>
      <c r="N94" s="14"/>
      <c r="O94" s="14"/>
      <c r="P94" s="14"/>
      <c r="Q94" s="14"/>
      <c r="R94" s="14"/>
    </row>
    <row r="95" spans="2:18" ht="12.75">
      <c r="B95" s="125" t="s">
        <v>345</v>
      </c>
      <c r="C95" s="50">
        <v>0</v>
      </c>
      <c r="D95" s="50">
        <v>0</v>
      </c>
      <c r="E95" s="50">
        <v>0</v>
      </c>
      <c r="F95" s="50">
        <v>0</v>
      </c>
      <c r="G95" s="50">
        <v>0</v>
      </c>
      <c r="H95" s="50">
        <v>0</v>
      </c>
      <c r="I95" s="14"/>
      <c r="J95" s="14"/>
      <c r="K95" s="14"/>
      <c r="L95" s="14"/>
      <c r="M95" s="14"/>
      <c r="N95" s="14"/>
      <c r="O95" s="14"/>
      <c r="P95" s="14"/>
      <c r="Q95" s="14"/>
      <c r="R95" s="14"/>
    </row>
    <row r="96" spans="2:18" ht="12.75">
      <c r="B96" s="125" t="s">
        <v>346</v>
      </c>
      <c r="C96" s="50">
        <v>277.238</v>
      </c>
      <c r="D96" s="50">
        <v>277.238</v>
      </c>
      <c r="E96" s="50">
        <v>298.118</v>
      </c>
      <c r="F96" s="50">
        <v>298.118</v>
      </c>
      <c r="G96" s="50">
        <v>298.118</v>
      </c>
      <c r="H96" s="50">
        <v>517.238</v>
      </c>
      <c r="I96" s="130"/>
      <c r="J96" s="14"/>
      <c r="K96" s="14"/>
      <c r="L96" s="14"/>
      <c r="M96" s="14"/>
      <c r="N96" s="14"/>
      <c r="O96" s="14"/>
      <c r="P96" s="14"/>
      <c r="Q96" s="14"/>
      <c r="R96" s="14"/>
    </row>
    <row r="97" spans="2:18" ht="12.75">
      <c r="B97" s="125" t="s">
        <v>347</v>
      </c>
      <c r="C97" s="50">
        <v>87</v>
      </c>
      <c r="D97" s="50">
        <v>87</v>
      </c>
      <c r="E97" s="50">
        <v>87</v>
      </c>
      <c r="F97" s="50">
        <v>87</v>
      </c>
      <c r="G97" s="50">
        <v>1879</v>
      </c>
      <c r="H97" s="50">
        <v>1879</v>
      </c>
      <c r="I97" s="130"/>
      <c r="J97" s="14"/>
      <c r="K97" s="14"/>
      <c r="L97" s="14"/>
      <c r="M97" s="14"/>
      <c r="N97" s="14"/>
      <c r="O97" s="14"/>
      <c r="P97" s="14"/>
      <c r="Q97" s="14"/>
      <c r="R97" s="14"/>
    </row>
    <row r="98" spans="2:18" ht="12.75">
      <c r="B98" s="125" t="s">
        <v>348</v>
      </c>
      <c r="C98" s="50">
        <v>0</v>
      </c>
      <c r="D98" s="50">
        <v>0</v>
      </c>
      <c r="E98" s="50">
        <v>0</v>
      </c>
      <c r="F98" s="50">
        <v>0</v>
      </c>
      <c r="G98" s="50">
        <v>0</v>
      </c>
      <c r="H98" s="50">
        <v>0</v>
      </c>
      <c r="I98" s="130"/>
      <c r="J98" s="14"/>
      <c r="K98" s="14"/>
      <c r="L98" s="14"/>
      <c r="M98" s="14"/>
      <c r="N98" s="14"/>
      <c r="O98" s="14"/>
      <c r="P98" s="14"/>
      <c r="Q98" s="14"/>
      <c r="R98" s="14"/>
    </row>
    <row r="99" spans="2:18" ht="12.75">
      <c r="B99" s="125" t="s">
        <v>349</v>
      </c>
      <c r="C99" s="50">
        <v>630.44</v>
      </c>
      <c r="D99" s="50">
        <v>643.49</v>
      </c>
      <c r="E99" s="50">
        <v>1263.49</v>
      </c>
      <c r="F99" s="50">
        <v>1263.49</v>
      </c>
      <c r="G99" s="50">
        <v>1263.49</v>
      </c>
      <c r="H99" s="50">
        <v>1400.44</v>
      </c>
      <c r="I99" s="130"/>
      <c r="J99" s="14"/>
      <c r="K99" s="14"/>
      <c r="L99" s="14"/>
      <c r="M99" s="14"/>
      <c r="N99" s="14"/>
      <c r="O99" s="14"/>
      <c r="P99" s="14"/>
      <c r="Q99" s="14"/>
      <c r="R99" s="14"/>
    </row>
    <row r="100" spans="2:18" ht="12.75">
      <c r="B100" s="125" t="s">
        <v>350</v>
      </c>
      <c r="C100" s="50">
        <v>0</v>
      </c>
      <c r="D100" s="50">
        <v>0</v>
      </c>
      <c r="E100" s="50">
        <v>0</v>
      </c>
      <c r="F100" s="50">
        <v>0</v>
      </c>
      <c r="G100" s="50">
        <v>0</v>
      </c>
      <c r="H100" s="50">
        <v>0</v>
      </c>
      <c r="I100" s="130"/>
      <c r="J100" s="14"/>
      <c r="K100" s="14"/>
      <c r="L100" s="14"/>
      <c r="M100" s="14"/>
      <c r="N100" s="14"/>
      <c r="O100" s="14"/>
      <c r="P100" s="14"/>
      <c r="Q100" s="14"/>
      <c r="R100" s="14"/>
    </row>
    <row r="101" spans="2:18" ht="12.75">
      <c r="B101" s="125" t="s">
        <v>351</v>
      </c>
      <c r="C101" s="50">
        <v>0</v>
      </c>
      <c r="D101" s="50">
        <v>0</v>
      </c>
      <c r="E101" s="50">
        <v>0</v>
      </c>
      <c r="F101" s="50">
        <v>0</v>
      </c>
      <c r="G101" s="50">
        <v>0</v>
      </c>
      <c r="H101" s="50">
        <v>0</v>
      </c>
      <c r="I101" s="130"/>
      <c r="J101" s="14"/>
      <c r="K101" s="14"/>
      <c r="L101" s="14"/>
      <c r="M101" s="14"/>
      <c r="N101" s="14"/>
      <c r="O101" s="14"/>
      <c r="P101" s="14"/>
      <c r="Q101" s="14"/>
      <c r="R101" s="14"/>
    </row>
    <row r="102" spans="2:18" ht="12.75">
      <c r="B102" s="125" t="s">
        <v>352</v>
      </c>
      <c r="C102" s="50">
        <v>0</v>
      </c>
      <c r="D102" s="50">
        <v>0</v>
      </c>
      <c r="E102" s="50">
        <v>0</v>
      </c>
      <c r="F102" s="50">
        <v>0</v>
      </c>
      <c r="G102" s="50">
        <v>0</v>
      </c>
      <c r="H102" s="50">
        <v>0</v>
      </c>
      <c r="I102" s="130"/>
      <c r="J102" s="14"/>
      <c r="K102" s="14"/>
      <c r="L102" s="14"/>
      <c r="M102" s="14"/>
      <c r="N102" s="14"/>
      <c r="O102" s="14"/>
      <c r="P102" s="14"/>
      <c r="Q102" s="14"/>
      <c r="R102" s="14"/>
    </row>
    <row r="103" spans="2:18" ht="12.75">
      <c r="B103" s="125" t="s">
        <v>353</v>
      </c>
      <c r="C103" s="50">
        <v>0</v>
      </c>
      <c r="D103" s="50">
        <v>0</v>
      </c>
      <c r="E103" s="50">
        <v>0</v>
      </c>
      <c r="F103" s="50">
        <v>0</v>
      </c>
      <c r="G103" s="50">
        <v>0</v>
      </c>
      <c r="H103" s="50">
        <v>0</v>
      </c>
      <c r="I103" s="130"/>
      <c r="J103" s="14"/>
      <c r="K103" s="14"/>
      <c r="L103" s="14"/>
      <c r="M103" s="14"/>
      <c r="N103" s="14"/>
      <c r="O103" s="14"/>
      <c r="P103" s="14"/>
      <c r="Q103" s="14"/>
      <c r="R103" s="14"/>
    </row>
    <row r="104" spans="2:18" ht="12.75">
      <c r="B104" s="125" t="s">
        <v>354</v>
      </c>
      <c r="C104" s="50">
        <v>258</v>
      </c>
      <c r="D104" s="50">
        <v>258</v>
      </c>
      <c r="E104" s="50">
        <v>258</v>
      </c>
      <c r="F104" s="50">
        <v>258</v>
      </c>
      <c r="G104" s="50">
        <v>258</v>
      </c>
      <c r="H104" s="50">
        <v>258</v>
      </c>
      <c r="I104" s="130"/>
      <c r="J104" s="14"/>
      <c r="K104" s="14"/>
      <c r="L104" s="14"/>
      <c r="M104" s="14"/>
      <c r="N104" s="14"/>
      <c r="O104" s="14"/>
      <c r="P104" s="14"/>
      <c r="Q104" s="14"/>
      <c r="R104" s="14"/>
    </row>
    <row r="105" spans="2:18" ht="12.75">
      <c r="B105" s="125" t="s">
        <v>355</v>
      </c>
      <c r="C105" s="50">
        <v>0</v>
      </c>
      <c r="D105" s="50">
        <v>0</v>
      </c>
      <c r="E105" s="50">
        <v>0</v>
      </c>
      <c r="F105" s="50">
        <v>0</v>
      </c>
      <c r="G105" s="50">
        <v>0</v>
      </c>
      <c r="H105" s="50">
        <v>0</v>
      </c>
      <c r="I105" s="130"/>
      <c r="J105" s="14"/>
      <c r="K105" s="14"/>
      <c r="L105" s="14"/>
      <c r="M105" s="14"/>
      <c r="N105" s="14"/>
      <c r="O105" s="14"/>
      <c r="P105" s="14"/>
      <c r="Q105" s="14"/>
      <c r="R105" s="14"/>
    </row>
    <row r="106" spans="2:18" ht="12.75">
      <c r="B106" s="125" t="s">
        <v>356</v>
      </c>
      <c r="C106" s="50">
        <v>0</v>
      </c>
      <c r="D106" s="50">
        <v>0</v>
      </c>
      <c r="E106" s="50">
        <v>0</v>
      </c>
      <c r="F106" s="50">
        <v>0</v>
      </c>
      <c r="G106" s="50">
        <v>0</v>
      </c>
      <c r="H106" s="50">
        <v>0</v>
      </c>
      <c r="I106" s="130"/>
      <c r="J106" s="14"/>
      <c r="K106" s="14"/>
      <c r="L106" s="14"/>
      <c r="M106" s="14"/>
      <c r="N106" s="14"/>
      <c r="O106" s="14"/>
      <c r="P106" s="14"/>
      <c r="Q106" s="14"/>
      <c r="R106" s="14"/>
    </row>
    <row r="107" spans="2:18" ht="12.75">
      <c r="B107" s="125" t="s">
        <v>357</v>
      </c>
      <c r="C107" s="50">
        <v>1926</v>
      </c>
      <c r="D107" s="50">
        <v>1926</v>
      </c>
      <c r="E107" s="50">
        <v>1926</v>
      </c>
      <c r="F107" s="50">
        <v>1926</v>
      </c>
      <c r="G107" s="50">
        <v>1926</v>
      </c>
      <c r="H107" s="50">
        <v>1926</v>
      </c>
      <c r="I107" s="130"/>
      <c r="J107" s="14"/>
      <c r="K107" s="14"/>
      <c r="L107" s="14"/>
      <c r="M107" s="14"/>
      <c r="N107" s="14"/>
      <c r="O107" s="14"/>
      <c r="P107" s="14"/>
      <c r="Q107" s="14"/>
      <c r="R107" s="14"/>
    </row>
    <row r="108" spans="2:18" ht="12.75">
      <c r="B108" s="125" t="s">
        <v>358</v>
      </c>
      <c r="C108" s="50">
        <v>0</v>
      </c>
      <c r="D108" s="50">
        <v>0</v>
      </c>
      <c r="E108" s="50">
        <v>0</v>
      </c>
      <c r="F108" s="50">
        <v>0</v>
      </c>
      <c r="G108" s="50">
        <v>0</v>
      </c>
      <c r="H108" s="50">
        <v>0</v>
      </c>
      <c r="I108" s="130"/>
      <c r="J108" s="14"/>
      <c r="K108" s="14"/>
      <c r="L108" s="14"/>
      <c r="M108" s="14"/>
      <c r="N108" s="14"/>
      <c r="O108" s="14"/>
      <c r="P108" s="14"/>
      <c r="Q108" s="14"/>
      <c r="R108" s="14"/>
    </row>
    <row r="109" spans="2:18" ht="12.75">
      <c r="B109" s="125" t="s">
        <v>359</v>
      </c>
      <c r="C109" s="50">
        <v>42.195</v>
      </c>
      <c r="D109" s="50">
        <v>42.195</v>
      </c>
      <c r="E109" s="50">
        <v>42.195</v>
      </c>
      <c r="F109" s="50">
        <v>42.195</v>
      </c>
      <c r="G109" s="50">
        <v>42.195</v>
      </c>
      <c r="H109" s="50">
        <v>42.195</v>
      </c>
      <c r="I109" s="130"/>
      <c r="J109" s="14"/>
      <c r="K109" s="14"/>
      <c r="L109" s="14"/>
      <c r="M109" s="14"/>
      <c r="N109" s="14"/>
      <c r="O109" s="14"/>
      <c r="P109" s="14"/>
      <c r="Q109" s="14"/>
      <c r="R109" s="14"/>
    </row>
    <row r="110" spans="2:18" ht="12.75">
      <c r="B110" s="125" t="s">
        <v>360</v>
      </c>
      <c r="C110" s="50">
        <v>0</v>
      </c>
      <c r="D110" s="50">
        <v>0</v>
      </c>
      <c r="E110" s="50">
        <v>0</v>
      </c>
      <c r="F110" s="50">
        <v>0</v>
      </c>
      <c r="G110" s="50">
        <v>0</v>
      </c>
      <c r="H110" s="50">
        <v>0</v>
      </c>
      <c r="I110" s="130"/>
      <c r="J110" s="14"/>
      <c r="K110" s="14"/>
      <c r="L110" s="14"/>
      <c r="M110" s="14"/>
      <c r="N110" s="14"/>
      <c r="O110" s="14"/>
      <c r="P110" s="14"/>
      <c r="Q110" s="14"/>
      <c r="R110" s="14"/>
    </row>
    <row r="111" spans="2:18" ht="12.75">
      <c r="B111" s="125" t="s">
        <v>361</v>
      </c>
      <c r="C111" s="50">
        <v>0</v>
      </c>
      <c r="D111" s="50">
        <v>0</v>
      </c>
      <c r="E111" s="50">
        <v>0</v>
      </c>
      <c r="F111" s="50">
        <v>0</v>
      </c>
      <c r="G111" s="50">
        <v>0</v>
      </c>
      <c r="H111" s="50">
        <v>0</v>
      </c>
      <c r="I111" s="130"/>
      <c r="J111" s="14"/>
      <c r="K111" s="14"/>
      <c r="L111" s="14"/>
      <c r="M111" s="14"/>
      <c r="N111" s="14"/>
      <c r="O111" s="14"/>
      <c r="P111" s="14"/>
      <c r="Q111" s="14"/>
      <c r="R111" s="14"/>
    </row>
    <row r="112" spans="2:18" ht="12.75">
      <c r="B112" s="125" t="s">
        <v>362</v>
      </c>
      <c r="C112" s="50">
        <v>0</v>
      </c>
      <c r="D112" s="50">
        <v>0</v>
      </c>
      <c r="E112" s="50">
        <v>0</v>
      </c>
      <c r="F112" s="50">
        <v>0</v>
      </c>
      <c r="G112" s="50">
        <v>0</v>
      </c>
      <c r="H112" s="50">
        <v>0</v>
      </c>
      <c r="I112" s="130"/>
      <c r="J112" s="14"/>
      <c r="K112" s="14"/>
      <c r="L112" s="14"/>
      <c r="M112" s="14"/>
      <c r="N112" s="14"/>
      <c r="O112" s="14"/>
      <c r="P112" s="14"/>
      <c r="Q112" s="14"/>
      <c r="R112" s="14"/>
    </row>
    <row r="113" spans="2:18" ht="12.75">
      <c r="B113" s="125" t="s">
        <v>363</v>
      </c>
      <c r="C113" s="50">
        <v>0</v>
      </c>
      <c r="D113" s="50">
        <v>0</v>
      </c>
      <c r="E113" s="50">
        <v>0</v>
      </c>
      <c r="F113" s="50">
        <v>0</v>
      </c>
      <c r="G113" s="50">
        <v>0</v>
      </c>
      <c r="H113" s="50">
        <v>0</v>
      </c>
      <c r="I113" s="130"/>
      <c r="J113" s="14"/>
      <c r="K113" s="14"/>
      <c r="L113" s="14"/>
      <c r="M113" s="14"/>
      <c r="N113" s="14"/>
      <c r="O113" s="14"/>
      <c r="P113" s="14"/>
      <c r="Q113" s="14"/>
      <c r="R113" s="14"/>
    </row>
    <row r="114" spans="2:18" ht="12.75">
      <c r="B114" s="125" t="s">
        <v>364</v>
      </c>
      <c r="C114" s="50">
        <v>0</v>
      </c>
      <c r="D114" s="50">
        <v>0</v>
      </c>
      <c r="E114" s="50">
        <v>0</v>
      </c>
      <c r="F114" s="50">
        <v>0</v>
      </c>
      <c r="G114" s="50">
        <v>0</v>
      </c>
      <c r="H114" s="50">
        <v>0</v>
      </c>
      <c r="I114" s="130"/>
      <c r="J114" s="14"/>
      <c r="K114" s="14"/>
      <c r="L114" s="14"/>
      <c r="M114" s="14"/>
      <c r="N114" s="14"/>
      <c r="O114" s="14"/>
      <c r="P114" s="14"/>
      <c r="Q114" s="14"/>
      <c r="R114" s="14"/>
    </row>
    <row r="115" spans="2:18" ht="12.75">
      <c r="B115" s="125" t="s">
        <v>365</v>
      </c>
      <c r="C115" s="50">
        <v>0</v>
      </c>
      <c r="D115" s="50">
        <v>0</v>
      </c>
      <c r="E115" s="50">
        <v>0</v>
      </c>
      <c r="F115" s="50">
        <v>0</v>
      </c>
      <c r="G115" s="50">
        <v>0</v>
      </c>
      <c r="H115" s="50">
        <v>0</v>
      </c>
      <c r="I115" s="130"/>
      <c r="J115" s="14"/>
      <c r="K115" s="14"/>
      <c r="L115" s="14"/>
      <c r="M115" s="14"/>
      <c r="N115" s="14"/>
      <c r="O115" s="14"/>
      <c r="P115" s="14"/>
      <c r="Q115" s="14"/>
      <c r="R115" s="14"/>
    </row>
    <row r="116" spans="2:18" ht="12.75">
      <c r="B116" s="125" t="s">
        <v>366</v>
      </c>
      <c r="C116" s="50">
        <v>0</v>
      </c>
      <c r="D116" s="50">
        <v>0</v>
      </c>
      <c r="E116" s="50">
        <v>0</v>
      </c>
      <c r="F116" s="50">
        <v>0</v>
      </c>
      <c r="G116" s="50">
        <v>0</v>
      </c>
      <c r="H116" s="50">
        <v>0</v>
      </c>
      <c r="I116" s="130"/>
      <c r="J116" s="14"/>
      <c r="K116" s="14"/>
      <c r="L116" s="14"/>
      <c r="M116" s="14"/>
      <c r="N116" s="14"/>
      <c r="O116" s="14"/>
      <c r="P116" s="14"/>
      <c r="Q116" s="14"/>
      <c r="R116" s="14"/>
    </row>
    <row r="117" spans="2:18" ht="12.75">
      <c r="B117" s="125" t="s">
        <v>367</v>
      </c>
      <c r="C117" s="50">
        <v>0</v>
      </c>
      <c r="D117" s="50">
        <v>0</v>
      </c>
      <c r="E117" s="50">
        <v>0</v>
      </c>
      <c r="F117" s="50">
        <v>0</v>
      </c>
      <c r="G117" s="50">
        <v>0</v>
      </c>
      <c r="H117" s="50">
        <v>0</v>
      </c>
      <c r="I117" s="130"/>
      <c r="J117" s="14"/>
      <c r="K117" s="14"/>
      <c r="L117" s="14"/>
      <c r="M117" s="14"/>
      <c r="N117" s="14"/>
      <c r="O117" s="14"/>
      <c r="P117" s="14"/>
      <c r="Q117" s="14"/>
      <c r="R117" s="14"/>
    </row>
    <row r="118" spans="2:18" ht="12.75">
      <c r="B118" s="125" t="s">
        <v>368</v>
      </c>
      <c r="C118" s="50">
        <v>1381</v>
      </c>
      <c r="D118" s="50">
        <v>1381</v>
      </c>
      <c r="E118" s="50">
        <v>1381</v>
      </c>
      <c r="F118" s="50">
        <v>1381</v>
      </c>
      <c r="G118" s="50">
        <v>1381</v>
      </c>
      <c r="H118" s="50">
        <v>1381</v>
      </c>
      <c r="I118" s="130"/>
      <c r="J118" s="14"/>
      <c r="K118" s="14"/>
      <c r="L118" s="14"/>
      <c r="M118" s="14"/>
      <c r="N118" s="14"/>
      <c r="O118" s="14"/>
      <c r="P118" s="14"/>
      <c r="Q118" s="14"/>
      <c r="R118" s="14"/>
    </row>
    <row r="119" spans="2:18" ht="12.75">
      <c r="B119" s="125" t="s">
        <v>369</v>
      </c>
      <c r="C119" s="50">
        <v>0</v>
      </c>
      <c r="D119" s="50">
        <v>0</v>
      </c>
      <c r="E119" s="50">
        <v>0</v>
      </c>
      <c r="F119" s="50">
        <v>0</v>
      </c>
      <c r="G119" s="50">
        <v>0</v>
      </c>
      <c r="H119" s="50">
        <v>0</v>
      </c>
      <c r="I119" s="130"/>
      <c r="J119" s="14"/>
      <c r="K119" s="14"/>
      <c r="L119" s="14"/>
      <c r="M119" s="14"/>
      <c r="N119" s="14"/>
      <c r="O119" s="14"/>
      <c r="P119" s="14"/>
      <c r="Q119" s="14"/>
      <c r="R119" s="14"/>
    </row>
    <row r="120" spans="2:18" ht="12.75">
      <c r="B120" s="125" t="s">
        <v>370</v>
      </c>
      <c r="C120" s="50">
        <v>0</v>
      </c>
      <c r="D120" s="50">
        <v>0</v>
      </c>
      <c r="E120" s="50">
        <v>0</v>
      </c>
      <c r="F120" s="50">
        <v>0</v>
      </c>
      <c r="G120" s="50">
        <v>0</v>
      </c>
      <c r="H120" s="50">
        <v>0</v>
      </c>
      <c r="I120" s="130"/>
      <c r="J120" s="14"/>
      <c r="K120" s="14"/>
      <c r="L120" s="14"/>
      <c r="M120" s="14"/>
      <c r="N120" s="14"/>
      <c r="O120" s="14"/>
      <c r="P120" s="14"/>
      <c r="Q120" s="14"/>
      <c r="R120" s="14"/>
    </row>
    <row r="121" spans="2:18" ht="12.75">
      <c r="B121" s="125" t="s">
        <v>371</v>
      </c>
      <c r="C121" s="50">
        <v>0</v>
      </c>
      <c r="D121" s="50">
        <v>0</v>
      </c>
      <c r="E121" s="50">
        <v>0</v>
      </c>
      <c r="F121" s="50">
        <v>0</v>
      </c>
      <c r="G121" s="50">
        <v>0</v>
      </c>
      <c r="H121" s="50">
        <v>0</v>
      </c>
      <c r="I121" s="130"/>
      <c r="J121" s="14"/>
      <c r="K121" s="14"/>
      <c r="L121" s="14"/>
      <c r="M121" s="14"/>
      <c r="N121" s="14"/>
      <c r="O121" s="14"/>
      <c r="P121" s="14"/>
      <c r="Q121" s="14"/>
      <c r="R121" s="14"/>
    </row>
    <row r="122" spans="2:18" ht="12.75">
      <c r="B122" s="125" t="s">
        <v>372</v>
      </c>
      <c r="C122" s="50">
        <v>0</v>
      </c>
      <c r="D122" s="50">
        <v>0</v>
      </c>
      <c r="E122" s="50">
        <v>0</v>
      </c>
      <c r="F122" s="50">
        <v>0</v>
      </c>
      <c r="G122" s="50">
        <v>0</v>
      </c>
      <c r="H122" s="50">
        <v>0</v>
      </c>
      <c r="I122" s="130"/>
      <c r="J122" s="14"/>
      <c r="K122" s="14"/>
      <c r="L122" s="14"/>
      <c r="M122" s="14"/>
      <c r="N122" s="14"/>
      <c r="O122" s="14"/>
      <c r="P122" s="14"/>
      <c r="Q122" s="14"/>
      <c r="R122" s="14"/>
    </row>
    <row r="123" spans="2:18" ht="12.75">
      <c r="B123" s="125" t="s">
        <v>373</v>
      </c>
      <c r="C123" s="50">
        <v>1694</v>
      </c>
      <c r="D123" s="50">
        <v>1694</v>
      </c>
      <c r="E123" s="50">
        <v>1694</v>
      </c>
      <c r="F123" s="50">
        <v>1694</v>
      </c>
      <c r="G123" s="50">
        <v>1694</v>
      </c>
      <c r="H123" s="50">
        <v>1694</v>
      </c>
      <c r="I123" s="130"/>
      <c r="J123" s="14"/>
      <c r="K123" s="14"/>
      <c r="L123" s="14"/>
      <c r="M123" s="14"/>
      <c r="N123" s="14"/>
      <c r="O123" s="14"/>
      <c r="P123" s="14"/>
      <c r="Q123" s="14"/>
      <c r="R123" s="14"/>
    </row>
    <row r="124" spans="2:18" ht="12.75">
      <c r="B124" s="125" t="s">
        <v>374</v>
      </c>
      <c r="C124" s="50">
        <v>0</v>
      </c>
      <c r="D124" s="50">
        <v>0</v>
      </c>
      <c r="E124" s="50">
        <v>0</v>
      </c>
      <c r="F124" s="50">
        <v>0</v>
      </c>
      <c r="G124" s="50">
        <v>0</v>
      </c>
      <c r="H124" s="50">
        <v>0</v>
      </c>
      <c r="I124" s="130"/>
      <c r="J124" s="14"/>
      <c r="K124" s="14"/>
      <c r="L124" s="14"/>
      <c r="M124" s="14"/>
      <c r="N124" s="14"/>
      <c r="O124" s="14"/>
      <c r="P124" s="14"/>
      <c r="Q124" s="14"/>
      <c r="R124" s="14"/>
    </row>
    <row r="125" spans="2:18" ht="12.75">
      <c r="B125" s="125" t="s">
        <v>375</v>
      </c>
      <c r="C125" s="50">
        <v>479.64</v>
      </c>
      <c r="D125" s="50">
        <v>479.64</v>
      </c>
      <c r="E125" s="50">
        <v>479.64</v>
      </c>
      <c r="F125" s="50">
        <v>479.64</v>
      </c>
      <c r="G125" s="50">
        <v>479.64</v>
      </c>
      <c r="H125" s="50">
        <v>479.64</v>
      </c>
      <c r="I125" s="130"/>
      <c r="J125" s="14"/>
      <c r="K125" s="14"/>
      <c r="L125" s="14"/>
      <c r="M125" s="14"/>
      <c r="N125" s="14"/>
      <c r="O125" s="14"/>
      <c r="P125" s="14"/>
      <c r="Q125" s="14"/>
      <c r="R125" s="14"/>
    </row>
    <row r="126" spans="2:18" ht="12.75">
      <c r="B126" s="125" t="s">
        <v>376</v>
      </c>
      <c r="C126" s="50">
        <v>0</v>
      </c>
      <c r="D126" s="50">
        <v>0</v>
      </c>
      <c r="E126" s="50">
        <v>0</v>
      </c>
      <c r="F126" s="50">
        <v>0</v>
      </c>
      <c r="G126" s="50">
        <v>0</v>
      </c>
      <c r="H126" s="50">
        <v>0</v>
      </c>
      <c r="I126" s="130"/>
      <c r="J126" s="14"/>
      <c r="K126" s="14"/>
      <c r="L126" s="14"/>
      <c r="M126" s="14"/>
      <c r="N126" s="14"/>
      <c r="O126" s="14"/>
      <c r="P126" s="14"/>
      <c r="Q126" s="14"/>
      <c r="R126" s="14"/>
    </row>
    <row r="127" spans="2:18" ht="12.75">
      <c r="B127" s="125" t="s">
        <v>377</v>
      </c>
      <c r="C127" s="50">
        <v>0</v>
      </c>
      <c r="D127" s="50">
        <v>0</v>
      </c>
      <c r="E127" s="50">
        <v>0</v>
      </c>
      <c r="F127" s="50">
        <v>0</v>
      </c>
      <c r="G127" s="50">
        <v>0</v>
      </c>
      <c r="H127" s="50">
        <v>0</v>
      </c>
      <c r="I127" s="130"/>
      <c r="J127" s="14"/>
      <c r="K127" s="14"/>
      <c r="L127" s="14"/>
      <c r="M127" s="14"/>
      <c r="N127" s="14"/>
      <c r="O127" s="14"/>
      <c r="P127" s="14"/>
      <c r="Q127" s="14"/>
      <c r="R127" s="14"/>
    </row>
    <row r="128" spans="2:18" ht="12.75">
      <c r="B128" s="125" t="s">
        <v>378</v>
      </c>
      <c r="C128" s="50">
        <v>10.44</v>
      </c>
      <c r="D128" s="50">
        <v>10.44</v>
      </c>
      <c r="E128" s="50">
        <v>10.44</v>
      </c>
      <c r="F128" s="50">
        <v>32.277</v>
      </c>
      <c r="G128" s="50">
        <v>32.277</v>
      </c>
      <c r="H128" s="50">
        <v>261.44</v>
      </c>
      <c r="I128" s="130"/>
      <c r="J128" s="14"/>
      <c r="K128" s="14"/>
      <c r="L128" s="14"/>
      <c r="M128" s="14"/>
      <c r="N128" s="14"/>
      <c r="O128" s="14"/>
      <c r="P128" s="14"/>
      <c r="Q128" s="14"/>
      <c r="R128" s="14"/>
    </row>
    <row r="129" spans="2:18" ht="12.75">
      <c r="B129" s="125" t="s">
        <v>379</v>
      </c>
      <c r="C129" s="50">
        <v>0</v>
      </c>
      <c r="D129" s="50">
        <v>0</v>
      </c>
      <c r="E129" s="50">
        <v>0</v>
      </c>
      <c r="F129" s="50">
        <v>0</v>
      </c>
      <c r="G129" s="50">
        <v>0</v>
      </c>
      <c r="H129" s="50">
        <v>0</v>
      </c>
      <c r="I129" s="130"/>
      <c r="J129" s="14"/>
      <c r="K129" s="14"/>
      <c r="L129" s="14"/>
      <c r="M129" s="14"/>
      <c r="N129" s="14"/>
      <c r="O129" s="14"/>
      <c r="P129" s="14"/>
      <c r="Q129" s="14"/>
      <c r="R129" s="14"/>
    </row>
    <row r="130" spans="2:18" ht="12.75">
      <c r="B130" s="125" t="s">
        <v>380</v>
      </c>
      <c r="C130" s="50">
        <v>2723</v>
      </c>
      <c r="D130" s="50">
        <v>2723</v>
      </c>
      <c r="E130" s="50">
        <v>2723</v>
      </c>
      <c r="F130" s="50">
        <v>2723</v>
      </c>
      <c r="G130" s="50">
        <v>2723</v>
      </c>
      <c r="H130" s="50">
        <v>2723</v>
      </c>
      <c r="I130" s="130"/>
      <c r="J130" s="14"/>
      <c r="K130" s="14"/>
      <c r="L130" s="14"/>
      <c r="M130" s="14"/>
      <c r="N130" s="14"/>
      <c r="O130" s="14"/>
      <c r="P130" s="14"/>
      <c r="Q130" s="14"/>
      <c r="R130" s="14"/>
    </row>
    <row r="131" spans="2:18" ht="12.75">
      <c r="B131" s="125" t="s">
        <v>381</v>
      </c>
      <c r="C131" s="50">
        <v>10</v>
      </c>
      <c r="D131" s="50">
        <v>10</v>
      </c>
      <c r="E131" s="50">
        <v>10</v>
      </c>
      <c r="F131" s="50">
        <v>10</v>
      </c>
      <c r="G131" s="50">
        <v>10</v>
      </c>
      <c r="H131" s="50">
        <v>10</v>
      </c>
      <c r="I131" s="130"/>
      <c r="J131" s="14"/>
      <c r="K131" s="14"/>
      <c r="L131" s="14"/>
      <c r="M131" s="14"/>
      <c r="N131" s="14"/>
      <c r="O131" s="14"/>
      <c r="P131" s="14"/>
      <c r="Q131" s="14"/>
      <c r="R131" s="14"/>
    </row>
    <row r="132" spans="2:18" ht="12.75">
      <c r="B132" s="125" t="s">
        <v>382</v>
      </c>
      <c r="C132" s="50">
        <v>0</v>
      </c>
      <c r="D132" s="50">
        <v>0</v>
      </c>
      <c r="E132" s="50">
        <v>0</v>
      </c>
      <c r="F132" s="50">
        <v>0</v>
      </c>
      <c r="G132" s="50">
        <v>0</v>
      </c>
      <c r="H132" s="50">
        <v>0</v>
      </c>
      <c r="I132" s="130"/>
      <c r="J132" s="14"/>
      <c r="K132" s="14"/>
      <c r="L132" s="14"/>
      <c r="M132" s="14"/>
      <c r="N132" s="14"/>
      <c r="O132" s="14"/>
      <c r="P132" s="14"/>
      <c r="Q132" s="14"/>
      <c r="R132" s="14"/>
    </row>
    <row r="133" spans="2:18" ht="12.75">
      <c r="B133" s="125" t="s">
        <v>383</v>
      </c>
      <c r="C133" s="50">
        <v>816</v>
      </c>
      <c r="D133" s="50">
        <v>816</v>
      </c>
      <c r="E133" s="50">
        <v>816</v>
      </c>
      <c r="F133" s="50">
        <v>1741</v>
      </c>
      <c r="G133" s="50">
        <v>1741</v>
      </c>
      <c r="H133" s="50">
        <v>1741</v>
      </c>
      <c r="I133" s="130"/>
      <c r="J133" s="14"/>
      <c r="K133" s="14"/>
      <c r="L133" s="14"/>
      <c r="M133" s="14"/>
      <c r="N133" s="14"/>
      <c r="O133" s="14"/>
      <c r="P133" s="14"/>
      <c r="Q133" s="14"/>
      <c r="R133" s="14"/>
    </row>
    <row r="134" spans="2:18" ht="12.75">
      <c r="B134" s="125" t="s">
        <v>384</v>
      </c>
      <c r="C134" s="50">
        <v>0</v>
      </c>
      <c r="D134" s="50">
        <v>0</v>
      </c>
      <c r="E134" s="50">
        <v>0</v>
      </c>
      <c r="F134" s="50">
        <v>0</v>
      </c>
      <c r="G134" s="50">
        <v>0</v>
      </c>
      <c r="H134" s="50">
        <v>0</v>
      </c>
      <c r="I134" s="130"/>
      <c r="J134" s="14"/>
      <c r="K134" s="14"/>
      <c r="L134" s="14"/>
      <c r="M134" s="14"/>
      <c r="N134" s="14"/>
      <c r="O134" s="14"/>
      <c r="P134" s="14"/>
      <c r="Q134" s="14"/>
      <c r="R134" s="14"/>
    </row>
    <row r="135" spans="2:18" ht="12.75">
      <c r="B135" s="125" t="s">
        <v>385</v>
      </c>
      <c r="C135" s="50">
        <v>0</v>
      </c>
      <c r="D135" s="50">
        <v>0</v>
      </c>
      <c r="E135" s="50">
        <v>0</v>
      </c>
      <c r="F135" s="50">
        <v>0</v>
      </c>
      <c r="G135" s="50">
        <v>0</v>
      </c>
      <c r="H135" s="50">
        <v>0</v>
      </c>
      <c r="I135" s="130"/>
      <c r="J135" s="14"/>
      <c r="K135" s="14"/>
      <c r="L135" s="14"/>
      <c r="M135" s="14"/>
      <c r="N135" s="14"/>
      <c r="O135" s="14"/>
      <c r="P135" s="14"/>
      <c r="Q135" s="14"/>
      <c r="R135" s="14"/>
    </row>
    <row r="136" spans="2:18" ht="12.75">
      <c r="B136" s="125" t="s">
        <v>386</v>
      </c>
      <c r="C136" s="50">
        <v>0</v>
      </c>
      <c r="D136" s="50">
        <v>0</v>
      </c>
      <c r="E136" s="50">
        <v>0</v>
      </c>
      <c r="F136" s="50">
        <v>0</v>
      </c>
      <c r="G136" s="50">
        <v>0</v>
      </c>
      <c r="H136" s="50">
        <v>0</v>
      </c>
      <c r="I136" s="130"/>
      <c r="J136" s="14"/>
      <c r="K136" s="14"/>
      <c r="L136" s="14"/>
      <c r="M136" s="14"/>
      <c r="N136" s="14"/>
      <c r="O136" s="14"/>
      <c r="P136" s="14"/>
      <c r="Q136" s="14"/>
      <c r="R136" s="14"/>
    </row>
    <row r="137" spans="2:18" ht="12.75">
      <c r="B137" s="125" t="s">
        <v>387</v>
      </c>
      <c r="C137" s="50">
        <v>0</v>
      </c>
      <c r="D137" s="50">
        <v>0</v>
      </c>
      <c r="E137" s="50">
        <v>0</v>
      </c>
      <c r="F137" s="50">
        <v>0</v>
      </c>
      <c r="G137" s="50">
        <v>0</v>
      </c>
      <c r="H137" s="50">
        <v>0</v>
      </c>
      <c r="I137" s="130"/>
      <c r="J137" s="14"/>
      <c r="K137" s="14"/>
      <c r="L137" s="14"/>
      <c r="M137" s="14"/>
      <c r="N137" s="14"/>
      <c r="O137" s="14"/>
      <c r="P137" s="14"/>
      <c r="Q137" s="14"/>
      <c r="R137" s="14"/>
    </row>
    <row r="138" spans="2:18" ht="12.75">
      <c r="B138" s="125" t="s">
        <v>388</v>
      </c>
      <c r="C138" s="50">
        <v>591</v>
      </c>
      <c r="D138" s="50">
        <v>596</v>
      </c>
      <c r="E138" s="50">
        <v>596</v>
      </c>
      <c r="F138" s="50">
        <v>596</v>
      </c>
      <c r="G138" s="50">
        <v>596</v>
      </c>
      <c r="H138" s="50">
        <v>596</v>
      </c>
      <c r="I138" s="130"/>
      <c r="J138" s="14"/>
      <c r="K138" s="14"/>
      <c r="L138" s="14"/>
      <c r="M138" s="14"/>
      <c r="N138" s="14"/>
      <c r="O138" s="14"/>
      <c r="P138" s="14"/>
      <c r="Q138" s="14"/>
      <c r="R138" s="14"/>
    </row>
    <row r="139" spans="2:18" ht="12.75">
      <c r="B139" s="125" t="s">
        <v>389</v>
      </c>
      <c r="C139" s="50">
        <v>0</v>
      </c>
      <c r="D139" s="50">
        <v>0</v>
      </c>
      <c r="E139" s="50">
        <v>0</v>
      </c>
      <c r="F139" s="50">
        <v>0</v>
      </c>
      <c r="G139" s="50">
        <v>0</v>
      </c>
      <c r="H139" s="50">
        <v>0</v>
      </c>
      <c r="I139" s="130"/>
      <c r="J139" s="14"/>
      <c r="K139" s="14"/>
      <c r="L139" s="14"/>
      <c r="M139" s="14"/>
      <c r="N139" s="14"/>
      <c r="O139" s="14"/>
      <c r="P139" s="14"/>
      <c r="Q139" s="14"/>
      <c r="R139" s="14"/>
    </row>
    <row r="140" spans="2:18" ht="12.75">
      <c r="B140" s="125" t="s">
        <v>390</v>
      </c>
      <c r="C140" s="50">
        <v>428.837</v>
      </c>
      <c r="D140" s="50">
        <v>428.837</v>
      </c>
      <c r="E140" s="50">
        <v>428.837</v>
      </c>
      <c r="F140" s="50">
        <v>428.837</v>
      </c>
      <c r="G140" s="50">
        <v>428.837</v>
      </c>
      <c r="H140" s="50">
        <v>658</v>
      </c>
      <c r="I140" s="130"/>
      <c r="J140" s="14"/>
      <c r="K140" s="14"/>
      <c r="L140" s="14"/>
      <c r="M140" s="14"/>
      <c r="N140" s="14"/>
      <c r="O140" s="14"/>
      <c r="P140" s="14"/>
      <c r="Q140" s="14"/>
      <c r="R140" s="14"/>
    </row>
    <row r="141" spans="2:18" ht="12.75">
      <c r="B141" s="125" t="s">
        <v>391</v>
      </c>
      <c r="C141" s="50">
        <v>0</v>
      </c>
      <c r="D141" s="50">
        <v>0</v>
      </c>
      <c r="E141" s="50">
        <v>0</v>
      </c>
      <c r="F141" s="50">
        <v>0</v>
      </c>
      <c r="G141" s="50">
        <v>0</v>
      </c>
      <c r="H141" s="50">
        <v>0</v>
      </c>
      <c r="I141" s="130"/>
      <c r="J141" s="14"/>
      <c r="K141" s="14"/>
      <c r="L141" s="14"/>
      <c r="M141" s="14"/>
      <c r="N141" s="14"/>
      <c r="O141" s="14"/>
      <c r="P141" s="14"/>
      <c r="Q141" s="14"/>
      <c r="R141" s="14"/>
    </row>
    <row r="142" spans="2:18" ht="12.75">
      <c r="B142" s="125" t="s">
        <v>392</v>
      </c>
      <c r="C142" s="50">
        <v>4.8</v>
      </c>
      <c r="D142" s="50">
        <v>4.8</v>
      </c>
      <c r="E142" s="50">
        <v>4.8</v>
      </c>
      <c r="F142" s="50">
        <v>4.8</v>
      </c>
      <c r="G142" s="50">
        <v>4.8</v>
      </c>
      <c r="H142" s="50">
        <v>4.8</v>
      </c>
      <c r="I142" s="130"/>
      <c r="J142" s="14"/>
      <c r="K142" s="14"/>
      <c r="L142" s="14"/>
      <c r="M142" s="14"/>
      <c r="N142" s="14"/>
      <c r="O142" s="14"/>
      <c r="P142" s="14"/>
      <c r="Q142" s="14"/>
      <c r="R142" s="14"/>
    </row>
    <row r="143" spans="2:18" ht="12.75">
      <c r="B143" s="125" t="s">
        <v>393</v>
      </c>
      <c r="C143" s="50">
        <v>0</v>
      </c>
      <c r="D143" s="50">
        <v>0</v>
      </c>
      <c r="E143" s="50">
        <v>0</v>
      </c>
      <c r="F143" s="50">
        <v>0</v>
      </c>
      <c r="G143" s="50">
        <v>0</v>
      </c>
      <c r="H143" s="50">
        <v>0</v>
      </c>
      <c r="I143" s="130"/>
      <c r="J143" s="14"/>
      <c r="K143" s="14"/>
      <c r="L143" s="14"/>
      <c r="M143" s="14"/>
      <c r="N143" s="14"/>
      <c r="O143" s="14"/>
      <c r="P143" s="14"/>
      <c r="Q143" s="14"/>
      <c r="R143" s="14"/>
    </row>
    <row r="144" spans="2:18" ht="12.75">
      <c r="B144" s="125" t="s">
        <v>394</v>
      </c>
      <c r="C144" s="50">
        <v>0</v>
      </c>
      <c r="D144" s="50">
        <v>0</v>
      </c>
      <c r="E144" s="50">
        <v>0</v>
      </c>
      <c r="F144" s="50">
        <v>0</v>
      </c>
      <c r="G144" s="50">
        <v>0</v>
      </c>
      <c r="H144" s="50">
        <v>0</v>
      </c>
      <c r="I144" s="130"/>
      <c r="J144" s="14"/>
      <c r="K144" s="14"/>
      <c r="L144" s="14"/>
      <c r="M144" s="14"/>
      <c r="N144" s="14"/>
      <c r="O144" s="14"/>
      <c r="P144" s="14"/>
      <c r="Q144" s="14"/>
      <c r="R144" s="14"/>
    </row>
    <row r="145" spans="2:18" ht="12.75">
      <c r="B145" s="125" t="s">
        <v>396</v>
      </c>
      <c r="C145" s="50">
        <v>0</v>
      </c>
      <c r="D145" s="50">
        <v>0</v>
      </c>
      <c r="E145" s="50">
        <v>0</v>
      </c>
      <c r="F145" s="50">
        <v>0</v>
      </c>
      <c r="G145" s="50">
        <v>0</v>
      </c>
      <c r="H145" s="50">
        <v>0</v>
      </c>
      <c r="I145" s="130"/>
      <c r="J145" s="14"/>
      <c r="K145" s="14"/>
      <c r="L145" s="14"/>
      <c r="M145" s="14"/>
      <c r="N145" s="14"/>
      <c r="O145" s="14"/>
      <c r="P145" s="14"/>
      <c r="Q145" s="14"/>
      <c r="R145" s="14"/>
    </row>
    <row r="146" spans="2:18" ht="12.75">
      <c r="B146" s="125" t="s">
        <v>397</v>
      </c>
      <c r="C146" s="50">
        <v>97.353</v>
      </c>
      <c r="D146" s="50">
        <v>97.353</v>
      </c>
      <c r="E146" s="50">
        <v>97.353</v>
      </c>
      <c r="F146" s="50">
        <v>97.353</v>
      </c>
      <c r="G146" s="50">
        <v>97.353</v>
      </c>
      <c r="H146" s="50">
        <v>179.523</v>
      </c>
      <c r="I146" s="130"/>
      <c r="J146" s="14"/>
      <c r="K146" s="14"/>
      <c r="L146" s="14"/>
      <c r="M146" s="14"/>
      <c r="N146" s="14"/>
      <c r="O146" s="14"/>
      <c r="P146" s="14"/>
      <c r="Q146" s="14"/>
      <c r="R146" s="14"/>
    </row>
    <row r="147" spans="2:18" ht="12.75">
      <c r="B147" s="125" t="s">
        <v>398</v>
      </c>
      <c r="C147" s="50">
        <v>1421</v>
      </c>
      <c r="D147" s="50">
        <v>1781</v>
      </c>
      <c r="E147" s="50">
        <v>1771</v>
      </c>
      <c r="F147" s="50">
        <v>1771</v>
      </c>
      <c r="G147" s="50">
        <v>1771</v>
      </c>
      <c r="H147" s="50">
        <v>1771</v>
      </c>
      <c r="I147" s="130"/>
      <c r="J147" s="14"/>
      <c r="K147" s="14"/>
      <c r="L147" s="14"/>
      <c r="M147" s="14"/>
      <c r="N147" s="14"/>
      <c r="O147" s="14"/>
      <c r="P147" s="14"/>
      <c r="Q147" s="14"/>
      <c r="R147" s="14"/>
    </row>
    <row r="148" spans="2:18" ht="12.75">
      <c r="B148" s="125" t="s">
        <v>399</v>
      </c>
      <c r="C148" s="50">
        <v>642</v>
      </c>
      <c r="D148" s="50">
        <v>642</v>
      </c>
      <c r="E148" s="50">
        <v>642</v>
      </c>
      <c r="F148" s="50">
        <v>642</v>
      </c>
      <c r="G148" s="50">
        <v>642</v>
      </c>
      <c r="H148" s="50">
        <v>642</v>
      </c>
      <c r="I148" s="130"/>
      <c r="J148" s="14"/>
      <c r="K148" s="14"/>
      <c r="L148" s="14"/>
      <c r="M148" s="14"/>
      <c r="N148" s="14"/>
      <c r="O148" s="14"/>
      <c r="P148" s="14"/>
      <c r="Q148" s="14"/>
      <c r="R148" s="14"/>
    </row>
    <row r="149" spans="2:18" ht="12.75">
      <c r="B149" s="125" t="s">
        <v>400</v>
      </c>
      <c r="C149" s="50">
        <v>80.4</v>
      </c>
      <c r="D149" s="50">
        <v>80.4</v>
      </c>
      <c r="E149" s="50">
        <v>80.4</v>
      </c>
      <c r="F149" s="50">
        <v>80.4</v>
      </c>
      <c r="G149" s="50">
        <v>80.4</v>
      </c>
      <c r="H149" s="50">
        <v>80.4</v>
      </c>
      <c r="I149" s="130"/>
      <c r="J149" s="14"/>
      <c r="K149" s="14"/>
      <c r="L149" s="14"/>
      <c r="M149" s="14"/>
      <c r="N149" s="14"/>
      <c r="O149" s="14"/>
      <c r="P149" s="14"/>
      <c r="Q149" s="14"/>
      <c r="R149" s="14"/>
    </row>
    <row r="150" spans="2:18" ht="12.75">
      <c r="B150" s="125" t="s">
        <v>401</v>
      </c>
      <c r="C150" s="50">
        <v>47.85</v>
      </c>
      <c r="D150" s="50">
        <v>60.9</v>
      </c>
      <c r="E150" s="50">
        <v>60.9</v>
      </c>
      <c r="F150" s="50">
        <v>60.9</v>
      </c>
      <c r="G150" s="50">
        <v>60.9</v>
      </c>
      <c r="H150" s="50">
        <v>197.85</v>
      </c>
      <c r="I150" s="130"/>
      <c r="J150" s="14"/>
      <c r="K150" s="14"/>
      <c r="L150" s="14"/>
      <c r="M150" s="14"/>
      <c r="N150" s="14"/>
      <c r="O150" s="14"/>
      <c r="P150" s="14"/>
      <c r="Q150" s="14"/>
      <c r="R150" s="14"/>
    </row>
    <row r="151" spans="2:18" ht="12.75">
      <c r="B151" s="125" t="s">
        <v>402</v>
      </c>
      <c r="C151" s="50">
        <v>0</v>
      </c>
      <c r="D151" s="50">
        <v>0</v>
      </c>
      <c r="E151" s="50">
        <v>0</v>
      </c>
      <c r="F151" s="50">
        <v>0</v>
      </c>
      <c r="G151" s="50">
        <v>0</v>
      </c>
      <c r="H151" s="50">
        <v>0</v>
      </c>
      <c r="I151" s="130"/>
      <c r="J151" s="14"/>
      <c r="K151" s="14"/>
      <c r="L151" s="14"/>
      <c r="M151" s="14"/>
      <c r="N151" s="14"/>
      <c r="O151" s="14"/>
      <c r="P151" s="14"/>
      <c r="Q151" s="14"/>
      <c r="R151" s="14"/>
    </row>
    <row r="152" spans="2:18" ht="12.75">
      <c r="B152" s="125" t="s">
        <v>403</v>
      </c>
      <c r="C152" s="50">
        <v>0</v>
      </c>
      <c r="D152" s="50">
        <v>0</v>
      </c>
      <c r="E152" s="50">
        <v>0</v>
      </c>
      <c r="F152" s="50">
        <v>0</v>
      </c>
      <c r="G152" s="50">
        <v>0</v>
      </c>
      <c r="H152" s="50">
        <v>0</v>
      </c>
      <c r="I152" s="130"/>
      <c r="J152" s="14"/>
      <c r="K152" s="14"/>
      <c r="L152" s="14"/>
      <c r="M152" s="14"/>
      <c r="N152" s="14"/>
      <c r="O152" s="14"/>
      <c r="P152" s="14"/>
      <c r="Q152" s="14"/>
      <c r="R152" s="14"/>
    </row>
    <row r="153" spans="2:18" ht="12.75">
      <c r="B153" s="125" t="s">
        <v>404</v>
      </c>
      <c r="C153" s="50">
        <v>0</v>
      </c>
      <c r="D153" s="50">
        <v>0</v>
      </c>
      <c r="E153" s="50">
        <v>0</v>
      </c>
      <c r="F153" s="50">
        <v>0</v>
      </c>
      <c r="G153" s="50">
        <v>0</v>
      </c>
      <c r="H153" s="50">
        <v>0</v>
      </c>
      <c r="I153" s="130"/>
      <c r="J153" s="14"/>
      <c r="K153" s="14"/>
      <c r="L153" s="14"/>
      <c r="M153" s="14"/>
      <c r="N153" s="14"/>
      <c r="O153" s="14"/>
      <c r="P153" s="14"/>
      <c r="Q153" s="14"/>
      <c r="R153" s="14"/>
    </row>
    <row r="154" spans="2:18" ht="12.75">
      <c r="B154" s="125" t="s">
        <v>405</v>
      </c>
      <c r="C154" s="50">
        <v>0</v>
      </c>
      <c r="D154" s="50">
        <v>0</v>
      </c>
      <c r="E154" s="50">
        <v>0</v>
      </c>
      <c r="F154" s="50">
        <v>0</v>
      </c>
      <c r="G154" s="50">
        <v>0</v>
      </c>
      <c r="H154" s="50">
        <v>0</v>
      </c>
      <c r="I154" s="130"/>
      <c r="J154" s="14"/>
      <c r="K154" s="14"/>
      <c r="L154" s="14"/>
      <c r="M154" s="14"/>
      <c r="N154" s="14"/>
      <c r="O154" s="14"/>
      <c r="P154" s="14"/>
      <c r="Q154" s="14"/>
      <c r="R154" s="14"/>
    </row>
    <row r="155" spans="2:18" ht="12.75">
      <c r="B155" s="125" t="s">
        <v>406</v>
      </c>
      <c r="C155" s="50">
        <v>0</v>
      </c>
      <c r="D155" s="50">
        <v>0</v>
      </c>
      <c r="E155" s="50">
        <v>0</v>
      </c>
      <c r="F155" s="50">
        <v>0</v>
      </c>
      <c r="G155" s="50">
        <v>0</v>
      </c>
      <c r="H155" s="50">
        <v>0</v>
      </c>
      <c r="I155" s="130"/>
      <c r="J155" s="14"/>
      <c r="K155" s="14"/>
      <c r="L155" s="14"/>
      <c r="M155" s="14"/>
      <c r="N155" s="14"/>
      <c r="O155" s="14"/>
      <c r="P155" s="14"/>
      <c r="Q155" s="14"/>
      <c r="R155" s="14"/>
    </row>
    <row r="156" spans="2:18" ht="12.75">
      <c r="B156" s="125" t="s">
        <v>407</v>
      </c>
      <c r="C156" s="50">
        <v>0</v>
      </c>
      <c r="D156" s="50">
        <v>0</v>
      </c>
      <c r="E156" s="50">
        <v>0</v>
      </c>
      <c r="F156" s="50">
        <v>0</v>
      </c>
      <c r="G156" s="50">
        <v>0</v>
      </c>
      <c r="H156" s="50">
        <v>0</v>
      </c>
      <c r="I156" s="130"/>
      <c r="J156" s="14"/>
      <c r="K156" s="14"/>
      <c r="L156" s="14"/>
      <c r="M156" s="14"/>
      <c r="N156" s="14"/>
      <c r="O156" s="14"/>
      <c r="P156" s="14"/>
      <c r="Q156" s="14"/>
      <c r="R156" s="14"/>
    </row>
    <row r="157" spans="2:18" ht="12.75">
      <c r="B157" s="125" t="s">
        <v>408</v>
      </c>
      <c r="C157" s="50">
        <v>0</v>
      </c>
      <c r="D157" s="50">
        <v>0</v>
      </c>
      <c r="E157" s="50">
        <v>0</v>
      </c>
      <c r="F157" s="50">
        <v>0</v>
      </c>
      <c r="G157" s="50">
        <v>0</v>
      </c>
      <c r="H157" s="50">
        <v>0</v>
      </c>
      <c r="I157" s="130"/>
      <c r="J157" s="14"/>
      <c r="K157" s="14"/>
      <c r="L157" s="14"/>
      <c r="M157" s="14"/>
      <c r="N157" s="14"/>
      <c r="O157" s="14"/>
      <c r="P157" s="14"/>
      <c r="Q157" s="14"/>
      <c r="R157" s="14"/>
    </row>
    <row r="158" spans="2:18" ht="12.75">
      <c r="B158" s="125" t="s">
        <v>409</v>
      </c>
      <c r="C158" s="50">
        <v>308.9</v>
      </c>
      <c r="D158" s="50">
        <v>2018.9</v>
      </c>
      <c r="E158" s="50">
        <v>2018.9</v>
      </c>
      <c r="F158" s="50">
        <v>2018.9</v>
      </c>
      <c r="G158" s="50">
        <v>2018.9</v>
      </c>
      <c r="H158" s="50">
        <v>2018.9</v>
      </c>
      <c r="I158" s="130"/>
      <c r="J158" s="14"/>
      <c r="K158" s="14"/>
      <c r="L158" s="14"/>
      <c r="M158" s="14"/>
      <c r="N158" s="14"/>
      <c r="O158" s="14"/>
      <c r="P158" s="14"/>
      <c r="Q158" s="14"/>
      <c r="R158" s="14"/>
    </row>
    <row r="159" spans="2:18" ht="12.75">
      <c r="B159" s="125" t="s">
        <v>410</v>
      </c>
      <c r="C159" s="50">
        <v>0</v>
      </c>
      <c r="D159" s="50">
        <v>0</v>
      </c>
      <c r="E159" s="50">
        <v>0</v>
      </c>
      <c r="F159" s="50">
        <v>0</v>
      </c>
      <c r="G159" s="50">
        <v>0</v>
      </c>
      <c r="H159" s="50">
        <v>0</v>
      </c>
      <c r="I159" s="130"/>
      <c r="J159" s="14"/>
      <c r="K159" s="14"/>
      <c r="L159" s="14"/>
      <c r="M159" s="14"/>
      <c r="N159" s="14"/>
      <c r="O159" s="14"/>
      <c r="P159" s="14"/>
      <c r="Q159" s="14"/>
      <c r="R159" s="14"/>
    </row>
    <row r="160" spans="2:18" ht="12.75">
      <c r="B160" s="125" t="s">
        <v>411</v>
      </c>
      <c r="C160" s="50">
        <v>0</v>
      </c>
      <c r="D160" s="50">
        <v>0</v>
      </c>
      <c r="E160" s="50">
        <v>0</v>
      </c>
      <c r="F160" s="50">
        <v>0</v>
      </c>
      <c r="G160" s="50">
        <v>0</v>
      </c>
      <c r="H160" s="50">
        <v>0</v>
      </c>
      <c r="I160" s="130"/>
      <c r="J160" s="14"/>
      <c r="K160" s="14"/>
      <c r="L160" s="14"/>
      <c r="M160" s="14"/>
      <c r="N160" s="14"/>
      <c r="O160" s="14"/>
      <c r="P160" s="14"/>
      <c r="Q160" s="14"/>
      <c r="R160" s="14"/>
    </row>
    <row r="161" spans="2:18" ht="12.75">
      <c r="B161" s="125" t="s">
        <v>412</v>
      </c>
      <c r="C161" s="50">
        <v>3316</v>
      </c>
      <c r="D161" s="50">
        <v>3234</v>
      </c>
      <c r="E161" s="50">
        <v>3234</v>
      </c>
      <c r="F161" s="50">
        <v>3234</v>
      </c>
      <c r="G161" s="50">
        <v>3234</v>
      </c>
      <c r="H161" s="50">
        <v>3234</v>
      </c>
      <c r="I161" s="130"/>
      <c r="J161" s="14"/>
      <c r="K161" s="14"/>
      <c r="L161" s="14"/>
      <c r="M161" s="14"/>
      <c r="N161" s="14"/>
      <c r="O161" s="14"/>
      <c r="P161" s="14"/>
      <c r="Q161" s="14"/>
      <c r="R161" s="14"/>
    </row>
    <row r="162" spans="2:18" ht="12.75">
      <c r="B162" s="125" t="s">
        <v>413</v>
      </c>
      <c r="C162" s="50">
        <v>840.66</v>
      </c>
      <c r="D162" s="50">
        <v>840.66</v>
      </c>
      <c r="E162" s="50">
        <v>840.66</v>
      </c>
      <c r="F162" s="50">
        <v>840.66</v>
      </c>
      <c r="G162" s="50">
        <v>840.66</v>
      </c>
      <c r="H162" s="50">
        <v>1005</v>
      </c>
      <c r="I162" s="130"/>
      <c r="J162" s="14"/>
      <c r="K162" s="14"/>
      <c r="L162" s="14"/>
      <c r="M162" s="14"/>
      <c r="N162" s="14"/>
      <c r="O162" s="14"/>
      <c r="P162" s="14"/>
      <c r="Q162" s="14"/>
      <c r="R162" s="14"/>
    </row>
    <row r="163" spans="2:18" ht="12.75">
      <c r="B163" s="125" t="s">
        <v>414</v>
      </c>
      <c r="C163" s="50">
        <v>0</v>
      </c>
      <c r="D163" s="50">
        <v>0</v>
      </c>
      <c r="E163" s="50">
        <v>0</v>
      </c>
      <c r="F163" s="50">
        <v>0</v>
      </c>
      <c r="G163" s="50">
        <v>0</v>
      </c>
      <c r="H163" s="50">
        <v>0</v>
      </c>
      <c r="I163" s="130"/>
      <c r="J163" s="14"/>
      <c r="K163" s="14"/>
      <c r="L163" s="14"/>
      <c r="M163" s="14"/>
      <c r="N163" s="14"/>
      <c r="O163" s="14"/>
      <c r="P163" s="14"/>
      <c r="Q163" s="14"/>
      <c r="R163" s="14"/>
    </row>
    <row r="164" spans="2:18" ht="12.75">
      <c r="B164" s="125" t="s">
        <v>415</v>
      </c>
      <c r="C164" s="50">
        <v>0</v>
      </c>
      <c r="D164" s="50">
        <v>0</v>
      </c>
      <c r="E164" s="50">
        <v>0</v>
      </c>
      <c r="F164" s="50">
        <v>0</v>
      </c>
      <c r="G164" s="50">
        <v>0</v>
      </c>
      <c r="H164" s="50">
        <v>0</v>
      </c>
      <c r="I164" s="130"/>
      <c r="J164" s="14"/>
      <c r="K164" s="14"/>
      <c r="L164" s="14"/>
      <c r="M164" s="14"/>
      <c r="N164" s="14"/>
      <c r="O164" s="14"/>
      <c r="P164" s="14"/>
      <c r="Q164" s="14"/>
      <c r="R164" s="14"/>
    </row>
    <row r="165" spans="2:18" ht="12.75">
      <c r="B165" s="125" t="s">
        <v>416</v>
      </c>
      <c r="C165" s="50">
        <v>83.433</v>
      </c>
      <c r="D165" s="50">
        <v>83.433</v>
      </c>
      <c r="E165" s="50">
        <v>83.433</v>
      </c>
      <c r="F165" s="50">
        <v>83.433</v>
      </c>
      <c r="G165" s="50">
        <v>83.433</v>
      </c>
      <c r="H165" s="50">
        <v>83.433</v>
      </c>
      <c r="I165" s="130"/>
      <c r="J165" s="14"/>
      <c r="K165" s="14"/>
      <c r="L165" s="14"/>
      <c r="M165" s="14"/>
      <c r="N165" s="14"/>
      <c r="O165" s="14"/>
      <c r="P165" s="14"/>
      <c r="Q165" s="14"/>
      <c r="R165" s="14"/>
    </row>
    <row r="166" spans="2:18" ht="12.75">
      <c r="B166" s="125" t="s">
        <v>417</v>
      </c>
      <c r="C166" s="50">
        <v>49.155</v>
      </c>
      <c r="D166" s="50">
        <v>49.155</v>
      </c>
      <c r="E166" s="50">
        <v>49.155</v>
      </c>
      <c r="F166" s="50">
        <v>69.687</v>
      </c>
      <c r="G166" s="50">
        <v>69.687</v>
      </c>
      <c r="H166" s="50">
        <v>285.155</v>
      </c>
      <c r="I166" s="130"/>
      <c r="J166" s="14"/>
      <c r="K166" s="14"/>
      <c r="L166" s="14"/>
      <c r="M166" s="14"/>
      <c r="N166" s="14"/>
      <c r="O166" s="14"/>
      <c r="P166" s="14"/>
      <c r="Q166" s="14"/>
      <c r="R166" s="14"/>
    </row>
    <row r="167" spans="2:18" ht="12.75">
      <c r="B167" s="125" t="s">
        <v>418</v>
      </c>
      <c r="C167" s="50">
        <v>0</v>
      </c>
      <c r="D167" s="50">
        <v>0</v>
      </c>
      <c r="E167" s="50">
        <v>0</v>
      </c>
      <c r="F167" s="50">
        <v>0</v>
      </c>
      <c r="G167" s="50">
        <v>0</v>
      </c>
      <c r="H167" s="50">
        <v>0</v>
      </c>
      <c r="I167" s="130"/>
      <c r="J167" s="14"/>
      <c r="K167" s="14"/>
      <c r="L167" s="14"/>
      <c r="M167" s="14"/>
      <c r="N167" s="14"/>
      <c r="O167" s="14"/>
      <c r="P167" s="14"/>
      <c r="Q167" s="14"/>
      <c r="R167" s="14"/>
    </row>
    <row r="168" spans="2:18" ht="12.75">
      <c r="B168" s="125" t="s">
        <v>419</v>
      </c>
      <c r="C168" s="50">
        <v>2352</v>
      </c>
      <c r="D168" s="50">
        <v>2352</v>
      </c>
      <c r="E168" s="50">
        <v>2352</v>
      </c>
      <c r="F168" s="50">
        <v>2352</v>
      </c>
      <c r="G168" s="50">
        <v>2352</v>
      </c>
      <c r="H168" s="50">
        <v>2352</v>
      </c>
      <c r="I168" s="130"/>
      <c r="J168" s="14"/>
      <c r="K168" s="14"/>
      <c r="L168" s="14"/>
      <c r="M168" s="14"/>
      <c r="N168" s="14"/>
      <c r="O168" s="14"/>
      <c r="P168" s="14"/>
      <c r="Q168" s="14"/>
      <c r="R168" s="14"/>
    </row>
    <row r="169" spans="2:18" ht="12.75">
      <c r="B169" s="125" t="s">
        <v>420</v>
      </c>
      <c r="C169" s="50">
        <v>35</v>
      </c>
      <c r="D169" s="50">
        <v>35</v>
      </c>
      <c r="E169" s="50">
        <v>35</v>
      </c>
      <c r="F169" s="50">
        <v>35</v>
      </c>
      <c r="G169" s="50">
        <v>35</v>
      </c>
      <c r="H169" s="50">
        <v>35</v>
      </c>
      <c r="I169" s="130"/>
      <c r="J169" s="14"/>
      <c r="K169" s="14"/>
      <c r="L169" s="14"/>
      <c r="M169" s="14"/>
      <c r="N169" s="14"/>
      <c r="O169" s="14"/>
      <c r="P169" s="14"/>
      <c r="Q169" s="14"/>
      <c r="R169" s="14"/>
    </row>
    <row r="170" spans="2:18" ht="12.75">
      <c r="B170" s="125" t="s">
        <v>421</v>
      </c>
      <c r="C170" s="50">
        <v>0</v>
      </c>
      <c r="D170" s="50">
        <v>0</v>
      </c>
      <c r="E170" s="50">
        <v>0</v>
      </c>
      <c r="F170" s="50">
        <v>0</v>
      </c>
      <c r="G170" s="50">
        <v>0</v>
      </c>
      <c r="H170" s="50">
        <v>0</v>
      </c>
      <c r="I170" s="130"/>
      <c r="J170" s="14"/>
      <c r="K170" s="14"/>
      <c r="L170" s="14"/>
      <c r="M170" s="14"/>
      <c r="N170" s="14"/>
      <c r="O170" s="14"/>
      <c r="P170" s="14"/>
      <c r="Q170" s="14"/>
      <c r="R170" s="14"/>
    </row>
    <row r="171" spans="2:9" ht="12.75">
      <c r="B171" s="125" t="s">
        <v>422</v>
      </c>
      <c r="C171" s="50">
        <v>86.217</v>
      </c>
      <c r="D171" s="50">
        <v>86.217</v>
      </c>
      <c r="E171" s="50">
        <v>112.317</v>
      </c>
      <c r="F171" s="50">
        <v>112.317</v>
      </c>
      <c r="G171" s="50">
        <v>112.317</v>
      </c>
      <c r="H171" s="50">
        <v>568.817</v>
      </c>
      <c r="I171" s="125"/>
    </row>
    <row r="172" spans="2:9" ht="12.75">
      <c r="B172" s="125" t="s">
        <v>423</v>
      </c>
      <c r="C172" s="50">
        <v>0</v>
      </c>
      <c r="D172" s="50">
        <v>0</v>
      </c>
      <c r="E172" s="50">
        <v>0</v>
      </c>
      <c r="F172" s="50">
        <v>0</v>
      </c>
      <c r="G172" s="50">
        <v>0</v>
      </c>
      <c r="H172" s="50">
        <v>0</v>
      </c>
      <c r="I172" s="125"/>
    </row>
    <row r="173" spans="2:9" ht="12.75">
      <c r="B173" s="125" t="s">
        <v>424</v>
      </c>
      <c r="C173" s="50">
        <v>0</v>
      </c>
      <c r="D173" s="50">
        <v>0</v>
      </c>
      <c r="E173" s="50">
        <v>0</v>
      </c>
      <c r="F173" s="50">
        <v>0</v>
      </c>
      <c r="G173" s="50">
        <v>0</v>
      </c>
      <c r="H173" s="50">
        <v>0</v>
      </c>
      <c r="I173" s="125"/>
    </row>
    <row r="174" spans="2:9" ht="12.75">
      <c r="B174" s="125" t="s">
        <v>425</v>
      </c>
      <c r="C174" s="50">
        <v>1286</v>
      </c>
      <c r="D174" s="50">
        <v>1286</v>
      </c>
      <c r="E174" s="50">
        <v>1286</v>
      </c>
      <c r="F174" s="50">
        <v>1286</v>
      </c>
      <c r="G174" s="50">
        <v>1286</v>
      </c>
      <c r="H174" s="50">
        <v>1286</v>
      </c>
      <c r="I174" s="125"/>
    </row>
    <row r="175" spans="2:9" ht="12.75">
      <c r="B175" s="125" t="s">
        <v>426</v>
      </c>
      <c r="C175" s="50">
        <v>115.362</v>
      </c>
      <c r="D175" s="50">
        <v>115.362</v>
      </c>
      <c r="E175" s="50">
        <v>115.362</v>
      </c>
      <c r="F175" s="50">
        <v>115.362</v>
      </c>
      <c r="G175" s="50">
        <v>115.362</v>
      </c>
      <c r="H175" s="50">
        <v>115.362</v>
      </c>
      <c r="I175" s="125"/>
    </row>
    <row r="176" spans="2:9" ht="12.75">
      <c r="B176" s="125" t="s">
        <v>427</v>
      </c>
      <c r="C176" s="50">
        <v>0</v>
      </c>
      <c r="D176" s="50">
        <v>0</v>
      </c>
      <c r="E176" s="50">
        <v>0</v>
      </c>
      <c r="F176" s="50">
        <v>0</v>
      </c>
      <c r="G176" s="50">
        <v>0</v>
      </c>
      <c r="H176" s="50">
        <v>0</v>
      </c>
      <c r="I176" s="125"/>
    </row>
    <row r="177" spans="2:9" ht="12.75">
      <c r="B177" s="125" t="s">
        <v>428</v>
      </c>
      <c r="C177" s="50">
        <v>0</v>
      </c>
      <c r="D177" s="50">
        <v>0</v>
      </c>
      <c r="E177" s="50">
        <v>0</v>
      </c>
      <c r="F177" s="50">
        <v>0</v>
      </c>
      <c r="G177" s="50">
        <v>0</v>
      </c>
      <c r="H177" s="50">
        <v>0</v>
      </c>
      <c r="I177" s="125"/>
    </row>
    <row r="178" spans="2:9" ht="12.75">
      <c r="B178" s="126" t="s">
        <v>454</v>
      </c>
      <c r="C178" s="50">
        <v>1980</v>
      </c>
      <c r="D178" s="50">
        <v>1980</v>
      </c>
      <c r="E178" s="50">
        <v>1980</v>
      </c>
      <c r="F178" s="50">
        <v>1980</v>
      </c>
      <c r="G178" s="50">
        <v>1980</v>
      </c>
      <c r="H178" s="50">
        <v>1980</v>
      </c>
      <c r="I178" s="126"/>
    </row>
    <row r="179" spans="2:9" ht="12.75">
      <c r="B179" s="125" t="s">
        <v>429</v>
      </c>
      <c r="C179" s="50">
        <v>13.05</v>
      </c>
      <c r="D179" s="50">
        <v>13.05</v>
      </c>
      <c r="E179" s="50">
        <v>13.05</v>
      </c>
      <c r="F179" s="50">
        <v>13.05</v>
      </c>
      <c r="G179" s="50">
        <v>13.05</v>
      </c>
      <c r="H179" s="50">
        <v>150</v>
      </c>
      <c r="I179" s="125"/>
    </row>
    <row r="180" spans="2:9" ht="12.75">
      <c r="B180" s="125" t="s">
        <v>430</v>
      </c>
      <c r="C180" s="50">
        <v>1553</v>
      </c>
      <c r="D180" s="50">
        <v>1647</v>
      </c>
      <c r="E180" s="50">
        <v>1647</v>
      </c>
      <c r="F180" s="50">
        <v>1647</v>
      </c>
      <c r="G180" s="50">
        <v>1647</v>
      </c>
      <c r="H180" s="50">
        <v>1647</v>
      </c>
      <c r="I180" s="125"/>
    </row>
    <row r="181" spans="2:9" ht="12.75">
      <c r="B181" s="125" t="s">
        <v>431</v>
      </c>
      <c r="C181" s="50">
        <v>24.621</v>
      </c>
      <c r="D181" s="50">
        <v>24.621</v>
      </c>
      <c r="E181" s="50">
        <v>24.621</v>
      </c>
      <c r="F181" s="50">
        <v>24.621</v>
      </c>
      <c r="G181" s="50">
        <v>24.621</v>
      </c>
      <c r="H181" s="50">
        <v>24.621</v>
      </c>
      <c r="I181" s="125"/>
    </row>
    <row r="182" spans="2:9" ht="12.75">
      <c r="B182" s="125" t="s">
        <v>432</v>
      </c>
      <c r="C182" s="50">
        <v>0</v>
      </c>
      <c r="D182" s="50">
        <v>0</v>
      </c>
      <c r="E182" s="50">
        <v>0</v>
      </c>
      <c r="F182" s="50">
        <v>0</v>
      </c>
      <c r="G182" s="50">
        <v>0</v>
      </c>
      <c r="H182" s="50">
        <v>0</v>
      </c>
      <c r="I182" s="125"/>
    </row>
    <row r="183" spans="2:9" ht="12.75">
      <c r="B183" s="125" t="s">
        <v>433</v>
      </c>
      <c r="C183" s="50">
        <v>58</v>
      </c>
      <c r="D183" s="50">
        <v>58</v>
      </c>
      <c r="E183" s="50">
        <v>58</v>
      </c>
      <c r="F183" s="50">
        <v>58</v>
      </c>
      <c r="G183" s="50">
        <v>58</v>
      </c>
      <c r="H183" s="50">
        <v>58</v>
      </c>
      <c r="I183" s="125"/>
    </row>
    <row r="184" spans="2:9" ht="12.75">
      <c r="B184" s="125" t="s">
        <v>434</v>
      </c>
      <c r="C184" s="50">
        <v>0</v>
      </c>
      <c r="D184" s="50">
        <v>0</v>
      </c>
      <c r="E184" s="50">
        <v>0</v>
      </c>
      <c r="F184" s="50">
        <v>0</v>
      </c>
      <c r="G184" s="50">
        <v>0</v>
      </c>
      <c r="H184" s="50">
        <v>0</v>
      </c>
      <c r="I184" s="125"/>
    </row>
    <row r="185" spans="2:9" ht="12.75">
      <c r="B185" s="125" t="s">
        <v>435</v>
      </c>
      <c r="C185" s="50">
        <v>568.87</v>
      </c>
      <c r="D185" s="50">
        <v>568.87</v>
      </c>
      <c r="E185" s="50">
        <v>568.87</v>
      </c>
      <c r="F185" s="50">
        <v>568.87</v>
      </c>
      <c r="G185" s="50">
        <v>568.87</v>
      </c>
      <c r="H185" s="50">
        <v>568.87</v>
      </c>
      <c r="I185" s="125"/>
    </row>
    <row r="186" spans="2:9" ht="12.75">
      <c r="B186" s="125" t="s">
        <v>436</v>
      </c>
      <c r="C186" s="50">
        <v>0</v>
      </c>
      <c r="D186" s="50">
        <v>0</v>
      </c>
      <c r="E186" s="50">
        <v>0</v>
      </c>
      <c r="F186" s="50">
        <v>0</v>
      </c>
      <c r="G186" s="50">
        <v>0</v>
      </c>
      <c r="H186" s="50">
        <v>0</v>
      </c>
      <c r="I186" s="125"/>
    </row>
    <row r="187" spans="2:9" ht="12.75">
      <c r="B187" s="125" t="s">
        <v>437</v>
      </c>
      <c r="C187" s="50">
        <v>370</v>
      </c>
      <c r="D187" s="50">
        <v>370</v>
      </c>
      <c r="E187" s="50">
        <v>370</v>
      </c>
      <c r="F187" s="50">
        <v>370</v>
      </c>
      <c r="G187" s="50">
        <v>370</v>
      </c>
      <c r="H187" s="50">
        <v>370</v>
      </c>
      <c r="I187" s="125"/>
    </row>
    <row r="188" spans="2:9" ht="12.75">
      <c r="B188" s="125" t="s">
        <v>438</v>
      </c>
      <c r="C188" s="50">
        <v>0</v>
      </c>
      <c r="D188" s="50">
        <v>0</v>
      </c>
      <c r="E188" s="50">
        <v>0</v>
      </c>
      <c r="F188" s="50">
        <v>0</v>
      </c>
      <c r="G188" s="50">
        <v>0</v>
      </c>
      <c r="H188" s="50">
        <v>0</v>
      </c>
      <c r="I188" s="125"/>
    </row>
    <row r="189" spans="2:9" ht="12.75">
      <c r="B189" s="125" t="s">
        <v>439</v>
      </c>
      <c r="C189" s="50">
        <v>264</v>
      </c>
      <c r="D189" s="50">
        <v>264</v>
      </c>
      <c r="E189" s="50">
        <v>264</v>
      </c>
      <c r="F189" s="50">
        <v>264</v>
      </c>
      <c r="G189" s="50">
        <v>264</v>
      </c>
      <c r="H189" s="50">
        <v>264</v>
      </c>
      <c r="I189" s="125"/>
    </row>
    <row r="190" spans="2:9" ht="12.75">
      <c r="B190" s="125" t="s">
        <v>440</v>
      </c>
      <c r="C190" s="50">
        <v>550</v>
      </c>
      <c r="D190" s="50">
        <v>550</v>
      </c>
      <c r="E190" s="50">
        <v>550</v>
      </c>
      <c r="F190" s="50">
        <v>550</v>
      </c>
      <c r="G190" s="50">
        <v>550</v>
      </c>
      <c r="H190" s="50">
        <v>550</v>
      </c>
      <c r="I190" s="125"/>
    </row>
    <row r="191" spans="2:9" ht="12.75">
      <c r="B191" s="125" t="s">
        <v>441</v>
      </c>
      <c r="C191" s="50">
        <v>77.25201333</v>
      </c>
      <c r="D191" s="50">
        <v>77.25201333</v>
      </c>
      <c r="E191" s="50">
        <v>77.25201333</v>
      </c>
      <c r="F191" s="50">
        <v>77.25201333</v>
      </c>
      <c r="G191" s="50">
        <v>77.25201333</v>
      </c>
      <c r="H191" s="50">
        <v>77.25201333</v>
      </c>
      <c r="I191" s="125"/>
    </row>
    <row r="192" spans="2:9" ht="12.75">
      <c r="B192" s="125" t="s">
        <v>442</v>
      </c>
      <c r="C192" s="50">
        <v>651</v>
      </c>
      <c r="D192" s="50">
        <v>651</v>
      </c>
      <c r="E192" s="50">
        <v>651</v>
      </c>
      <c r="F192" s="50">
        <v>651</v>
      </c>
      <c r="G192" s="50">
        <v>651</v>
      </c>
      <c r="H192" s="50">
        <v>651</v>
      </c>
      <c r="I192" s="125"/>
    </row>
    <row r="193" spans="2:9" ht="12.75">
      <c r="B193" s="125" t="s">
        <v>443</v>
      </c>
      <c r="C193" s="50">
        <v>0</v>
      </c>
      <c r="D193" s="50">
        <v>0</v>
      </c>
      <c r="E193" s="50">
        <v>0</v>
      </c>
      <c r="F193" s="50">
        <v>0</v>
      </c>
      <c r="G193" s="50">
        <v>0</v>
      </c>
      <c r="H193" s="50">
        <v>0</v>
      </c>
      <c r="I193" s="125"/>
    </row>
    <row r="194" spans="2:9" ht="12.75">
      <c r="B194" s="125" t="s">
        <v>444</v>
      </c>
      <c r="C194" s="50">
        <v>0</v>
      </c>
      <c r="D194" s="50">
        <v>0</v>
      </c>
      <c r="E194" s="50">
        <v>0</v>
      </c>
      <c r="F194" s="50">
        <v>0</v>
      </c>
      <c r="G194" s="50">
        <v>0</v>
      </c>
      <c r="H194" s="50">
        <v>0</v>
      </c>
      <c r="I194" s="125"/>
    </row>
    <row r="195" spans="2:9" ht="12.75">
      <c r="B195" s="125" t="s">
        <v>445</v>
      </c>
      <c r="C195" s="50">
        <v>0</v>
      </c>
      <c r="D195" s="50">
        <v>0</v>
      </c>
      <c r="E195" s="50">
        <v>0</v>
      </c>
      <c r="F195" s="50">
        <v>0</v>
      </c>
      <c r="G195" s="50">
        <v>0</v>
      </c>
      <c r="H195" s="50">
        <v>0</v>
      </c>
      <c r="I195" s="125"/>
    </row>
    <row r="196" spans="2:9" ht="12.75">
      <c r="B196" s="125" t="s">
        <v>446</v>
      </c>
      <c r="C196" s="50">
        <v>0</v>
      </c>
      <c r="D196" s="50">
        <v>0</v>
      </c>
      <c r="E196" s="50">
        <v>0</v>
      </c>
      <c r="F196" s="50">
        <v>0</v>
      </c>
      <c r="G196" s="50">
        <v>0</v>
      </c>
      <c r="H196" s="50">
        <v>0</v>
      </c>
      <c r="I196" s="125"/>
    </row>
    <row r="197" spans="2:9" ht="12.75">
      <c r="B197" s="125" t="s">
        <v>447</v>
      </c>
      <c r="C197" s="50">
        <v>649</v>
      </c>
      <c r="D197" s="50">
        <v>649</v>
      </c>
      <c r="E197" s="50">
        <v>649</v>
      </c>
      <c r="F197" s="50">
        <v>649</v>
      </c>
      <c r="G197" s="50">
        <v>649</v>
      </c>
      <c r="H197" s="50">
        <v>649</v>
      </c>
      <c r="I197" s="125"/>
    </row>
    <row r="198" spans="2:9" ht="12.75">
      <c r="B198" s="125" t="s">
        <v>448</v>
      </c>
      <c r="C198" s="50">
        <v>619</v>
      </c>
      <c r="D198" s="50">
        <v>619</v>
      </c>
      <c r="E198" s="50">
        <v>619</v>
      </c>
      <c r="F198" s="50">
        <v>619</v>
      </c>
      <c r="G198" s="50">
        <v>619</v>
      </c>
      <c r="H198" s="50">
        <v>619</v>
      </c>
      <c r="I198" s="125"/>
    </row>
    <row r="199" spans="2:9" ht="12.75">
      <c r="B199" s="125" t="s">
        <v>449</v>
      </c>
      <c r="C199" s="50">
        <v>0</v>
      </c>
      <c r="D199" s="50">
        <v>0</v>
      </c>
      <c r="E199" s="50">
        <v>0</v>
      </c>
      <c r="F199" s="50">
        <v>0</v>
      </c>
      <c r="G199" s="50">
        <v>0</v>
      </c>
      <c r="H199" s="50">
        <v>0</v>
      </c>
      <c r="I199" s="125"/>
    </row>
    <row r="200" spans="2:9" ht="12.75">
      <c r="B200" s="125" t="s">
        <v>450</v>
      </c>
      <c r="C200" s="50">
        <v>0</v>
      </c>
      <c r="D200" s="50">
        <v>0</v>
      </c>
      <c r="E200" s="50">
        <v>0</v>
      </c>
      <c r="F200" s="50">
        <v>0</v>
      </c>
      <c r="G200" s="50">
        <v>0</v>
      </c>
      <c r="H200" s="50">
        <v>0</v>
      </c>
      <c r="I200" s="125"/>
    </row>
    <row r="201" spans="2:8" ht="12.75">
      <c r="B201" s="94"/>
      <c r="C201" s="50"/>
      <c r="D201" s="74"/>
      <c r="E201" s="74"/>
      <c r="F201" s="74"/>
      <c r="G201" s="74"/>
      <c r="H201" s="74"/>
    </row>
    <row r="202" spans="2:8" ht="12.75">
      <c r="B202" s="94"/>
      <c r="C202" s="74"/>
      <c r="D202" s="74"/>
      <c r="E202" s="74"/>
      <c r="F202" s="74"/>
      <c r="G202" s="74"/>
      <c r="H202" s="74"/>
    </row>
    <row r="203" spans="2:8" ht="12.75">
      <c r="B203" s="94"/>
      <c r="C203" s="74"/>
      <c r="D203" s="74"/>
      <c r="E203" s="74"/>
      <c r="F203" s="74"/>
      <c r="G203" s="74"/>
      <c r="H203" s="74"/>
    </row>
    <row r="204" spans="3:8" ht="12.75">
      <c r="C204" s="74"/>
      <c r="D204" s="74"/>
      <c r="E204" s="74"/>
      <c r="F204" s="74"/>
      <c r="G204" s="74"/>
      <c r="H204" s="74"/>
    </row>
  </sheetData>
  <sheetProtection/>
  <mergeCells count="3">
    <mergeCell ref="B1:H1"/>
    <mergeCell ref="B3:H3"/>
    <mergeCell ref="C5:H5"/>
  </mergeCells>
  <printOptions horizontalCentered="1"/>
  <pageMargins left="0.75" right="0.75" top="1" bottom="1" header="0.5" footer="0.5"/>
  <pageSetup fitToHeight="8" fitToWidth="1" horizontalDpi="600" verticalDpi="600" orientation="portrait" r:id="rId1"/>
</worksheet>
</file>

<file path=xl/worksheets/sheet17.xml><?xml version="1.0" encoding="utf-8"?>
<worksheet xmlns="http://schemas.openxmlformats.org/spreadsheetml/2006/main" xmlns:r="http://schemas.openxmlformats.org/officeDocument/2006/relationships">
  <sheetPr codeName="Sheet17">
    <tabColor indexed="49"/>
    <pageSetUpPr fitToPage="1"/>
  </sheetPr>
  <dimension ref="B1:I209"/>
  <sheetViews>
    <sheetView showGridLines="0" zoomScalePageLayoutView="0" workbookViewId="0" topLeftCell="A1">
      <selection activeCell="B1" sqref="B1:H1"/>
    </sheetView>
  </sheetViews>
  <sheetFormatPr defaultColWidth="9.140625" defaultRowHeight="12.75"/>
  <cols>
    <col min="1" max="1" width="1.57421875" style="0" customWidth="1"/>
    <col min="2" max="2" width="18.421875" style="0" customWidth="1"/>
    <col min="3" max="8" width="10.28125" style="0" customWidth="1"/>
  </cols>
  <sheetData>
    <row r="1" spans="2:8" ht="26.25" customHeight="1">
      <c r="B1" s="224" t="s">
        <v>215</v>
      </c>
      <c r="C1" s="224"/>
      <c r="D1" s="224"/>
      <c r="E1" s="224"/>
      <c r="F1" s="224"/>
      <c r="G1" s="224"/>
      <c r="H1" s="224"/>
    </row>
    <row r="3" ht="12.75">
      <c r="B3" s="131" t="s">
        <v>460</v>
      </c>
    </row>
    <row r="4" ht="12.75">
      <c r="B4" s="132" t="s">
        <v>461</v>
      </c>
    </row>
    <row r="5" ht="12.75">
      <c r="B5" s="132"/>
    </row>
    <row r="6" spans="2:8" ht="39" customHeight="1">
      <c r="B6" s="221" t="s">
        <v>251</v>
      </c>
      <c r="C6" s="221"/>
      <c r="D6" s="221"/>
      <c r="E6" s="221"/>
      <c r="F6" s="221"/>
      <c r="G6" s="221"/>
      <c r="H6" s="221"/>
    </row>
    <row r="7" spans="2:9" ht="12.75" customHeight="1">
      <c r="B7" s="109"/>
      <c r="C7" s="109"/>
      <c r="D7" s="109"/>
      <c r="E7" s="109"/>
      <c r="F7" s="109"/>
      <c r="G7" s="109"/>
      <c r="H7" s="109"/>
      <c r="I7" s="109"/>
    </row>
    <row r="8" spans="2:9" ht="12.75" customHeight="1">
      <c r="B8" s="109"/>
      <c r="C8" s="109"/>
      <c r="D8" s="109"/>
      <c r="E8" s="109"/>
      <c r="F8" s="109"/>
      <c r="G8" s="109"/>
      <c r="H8" s="109"/>
      <c r="I8" s="109"/>
    </row>
    <row r="9" spans="3:8" ht="12.75" customHeight="1">
      <c r="C9" s="222" t="s">
        <v>216</v>
      </c>
      <c r="D9" s="225"/>
      <c r="E9" s="225"/>
      <c r="F9" s="225"/>
      <c r="G9" s="225"/>
      <c r="H9" s="225"/>
    </row>
    <row r="10" spans="2:8" ht="12.75" customHeight="1">
      <c r="B10" s="133" t="s">
        <v>451</v>
      </c>
      <c r="C10" s="173" t="s">
        <v>1041</v>
      </c>
      <c r="D10" s="173" t="s">
        <v>1042</v>
      </c>
      <c r="E10" s="174" t="s">
        <v>1043</v>
      </c>
      <c r="F10" s="174" t="s">
        <v>1044</v>
      </c>
      <c r="G10" s="174" t="s">
        <v>1045</v>
      </c>
      <c r="H10" s="174" t="s">
        <v>1050</v>
      </c>
    </row>
    <row r="11" spans="2:5" ht="12.75" customHeight="1">
      <c r="B11" s="133"/>
      <c r="C11" s="134"/>
      <c r="D11" s="134"/>
      <c r="E11" s="134"/>
    </row>
    <row r="12" spans="2:9" ht="12.75" customHeight="1">
      <c r="B12" s="125" t="s">
        <v>258</v>
      </c>
      <c r="C12" s="50">
        <f>WinterGenerationbyCounty!C8-WinterLoadbyCounty!C8</f>
        <v>-190.1133822</v>
      </c>
      <c r="D12" s="50">
        <f>WinterGenerationbyCounty!D8-WinterLoadbyCounty!D8</f>
        <v>-188.8764106</v>
      </c>
      <c r="E12" s="50">
        <f>WinterGenerationbyCounty!E8-WinterLoadbyCounty!E8</f>
        <v>-189.7787162</v>
      </c>
      <c r="F12" s="50">
        <f>WinterGenerationbyCounty!F8-WinterLoadbyCounty!F8</f>
        <v>-191.35240960000002</v>
      </c>
      <c r="G12" s="50">
        <f>WinterGenerationbyCounty!G8-WinterLoadbyCounty!G8</f>
        <v>-191.8382486</v>
      </c>
      <c r="H12" s="50">
        <f>WinterGenerationbyCounty!H8-WinterLoadbyCounty!H8</f>
        <v>-192.8685453</v>
      </c>
      <c r="I12" s="125"/>
    </row>
    <row r="13" spans="2:9" ht="12.75" customHeight="1">
      <c r="B13" s="125" t="s">
        <v>259</v>
      </c>
      <c r="C13" s="50">
        <f>WinterGenerationbyCounty!C9-WinterLoadbyCounty!C9</f>
        <v>-160.2838548</v>
      </c>
      <c r="D13" s="50">
        <f>WinterGenerationbyCounty!D9-WinterLoadbyCounty!D9</f>
        <v>-157.989193</v>
      </c>
      <c r="E13" s="50">
        <f>WinterGenerationbyCounty!E9-WinterLoadbyCounty!E9</f>
        <v>-159.4041846</v>
      </c>
      <c r="F13" s="50">
        <f>WinterGenerationbyCounty!F9-WinterLoadbyCounty!F9</f>
        <v>-161.8050121</v>
      </c>
      <c r="G13" s="50">
        <f>WinterGenerationbyCounty!G9-WinterLoadbyCounty!G9</f>
        <v>-163.38211900000002</v>
      </c>
      <c r="H13" s="50">
        <f>WinterGenerationbyCounty!H9-WinterLoadbyCounty!H9</f>
        <v>-165.357792</v>
      </c>
      <c r="I13" s="125"/>
    </row>
    <row r="14" spans="2:9" ht="12.75" customHeight="1">
      <c r="B14" s="125" t="s">
        <v>260</v>
      </c>
      <c r="C14" s="50">
        <f>WinterGenerationbyCounty!C10-WinterLoadbyCounty!C10</f>
        <v>-221.6458821</v>
      </c>
      <c r="D14" s="50">
        <f>WinterGenerationbyCounty!D10-WinterLoadbyCounty!D10</f>
        <v>-219.1810926</v>
      </c>
      <c r="E14" s="50">
        <f>WinterGenerationbyCounty!E10-WinterLoadbyCounty!E10</f>
        <v>-219.85056959999997</v>
      </c>
      <c r="F14" s="50">
        <f>WinterGenerationbyCounty!F10-WinterLoadbyCounty!F10</f>
        <v>-221.82278200000002</v>
      </c>
      <c r="G14" s="50">
        <f>WinterGenerationbyCounty!G10-WinterLoadbyCounty!G10</f>
        <v>-222.70078340000003</v>
      </c>
      <c r="H14" s="50">
        <f>WinterGenerationbyCounty!H10-WinterLoadbyCounty!H10</f>
        <v>-224.06744890000004</v>
      </c>
      <c r="I14" s="125"/>
    </row>
    <row r="15" spans="2:9" ht="12.75" customHeight="1">
      <c r="B15" s="125" t="s">
        <v>261</v>
      </c>
      <c r="C15" s="50">
        <f>WinterGenerationbyCounty!C11-WinterLoadbyCounty!C11</f>
        <v>-43.26315371</v>
      </c>
      <c r="D15" s="50">
        <f>WinterGenerationbyCounty!D11-WinterLoadbyCounty!D11</f>
        <v>-44.25210169</v>
      </c>
      <c r="E15" s="50">
        <f>WinterGenerationbyCounty!E11-WinterLoadbyCounty!E11</f>
        <v>-45.95245187</v>
      </c>
      <c r="F15" s="50">
        <f>WinterGenerationbyCounty!F11-WinterLoadbyCounty!F11</f>
        <v>-47.652802040000005</v>
      </c>
      <c r="G15" s="50">
        <f>WinterGenerationbyCounty!G11-WinterLoadbyCounty!G11</f>
        <v>-49.35315221</v>
      </c>
      <c r="H15" s="50">
        <f>WinterGenerationbyCounty!H11-WinterLoadbyCounty!H11</f>
        <v>-51.05350238</v>
      </c>
      <c r="I15" s="125"/>
    </row>
    <row r="16" spans="2:9" ht="12.75">
      <c r="B16" s="125" t="s">
        <v>262</v>
      </c>
      <c r="C16" s="50">
        <f>WinterGenerationbyCounty!C12-WinterLoadbyCounty!C12</f>
        <v>-25.62064055</v>
      </c>
      <c r="D16" s="50">
        <f>WinterGenerationbyCounty!D12-WinterLoadbyCounty!D12</f>
        <v>-26.21730171</v>
      </c>
      <c r="E16" s="50">
        <f>WinterGenerationbyCounty!E12-WinterLoadbyCounty!E12</f>
        <v>-26.952458500000002</v>
      </c>
      <c r="F16" s="50">
        <f>WinterGenerationbyCounty!F12-WinterLoadbyCounty!F12</f>
        <v>-27.90298493</v>
      </c>
      <c r="G16" s="50">
        <f>WinterGenerationbyCounty!G12-WinterLoadbyCounty!G12</f>
        <v>-28.63811039</v>
      </c>
      <c r="H16" s="50">
        <f>WinterGenerationbyCounty!H12-WinterLoadbyCounty!H12</f>
        <v>-29.43648707</v>
      </c>
      <c r="I16" s="125"/>
    </row>
    <row r="17" spans="2:9" ht="12.75">
      <c r="B17" s="125" t="s">
        <v>263</v>
      </c>
      <c r="C17" s="50">
        <f>WinterGenerationbyCounty!C13-WinterLoadbyCounty!C13</f>
        <v>324.66975435</v>
      </c>
      <c r="D17" s="50">
        <f>WinterGenerationbyCounty!D13-WinterLoadbyCounty!D13</f>
        <v>322.22250591</v>
      </c>
      <c r="E17" s="50">
        <f>WinterGenerationbyCounty!E13-WinterLoadbyCounty!E13</f>
        <v>319.68534661</v>
      </c>
      <c r="F17" s="50">
        <f>WinterGenerationbyCounty!F13-WinterLoadbyCounty!F13</f>
        <v>317.05378068</v>
      </c>
      <c r="G17" s="50">
        <f>WinterGenerationbyCounty!G13-WinterLoadbyCounty!G13</f>
        <v>314.32308778</v>
      </c>
      <c r="H17" s="50">
        <f>WinterGenerationbyCounty!H13-WinterLoadbyCounty!H13</f>
        <v>311.48831157</v>
      </c>
      <c r="I17" s="125"/>
    </row>
    <row r="18" spans="2:9" ht="12.75">
      <c r="B18" s="125" t="s">
        <v>264</v>
      </c>
      <c r="C18" s="50">
        <f>WinterGenerationbyCounty!C14-WinterLoadbyCounty!C14</f>
        <v>-94.92630955</v>
      </c>
      <c r="D18" s="50">
        <f>WinterGenerationbyCounty!D14-WinterLoadbyCounty!D14</f>
        <v>-96.75652842000001</v>
      </c>
      <c r="E18" s="50">
        <f>WinterGenerationbyCounty!E14-WinterLoadbyCounty!E14</f>
        <v>-98.63270954</v>
      </c>
      <c r="F18" s="50">
        <f>WinterGenerationbyCounty!F14-WinterLoadbyCounty!F14</f>
        <v>-100.5573094</v>
      </c>
      <c r="G18" s="50">
        <f>WinterGenerationbyCounty!G14-WinterLoadbyCounty!G14</f>
        <v>-102.5355927</v>
      </c>
      <c r="H18" s="50">
        <f>WinterGenerationbyCounty!H14-WinterLoadbyCounty!H14</f>
        <v>-104.5668979</v>
      </c>
      <c r="I18" s="125"/>
    </row>
    <row r="19" spans="2:9" ht="12.75">
      <c r="B19" s="125" t="s">
        <v>265</v>
      </c>
      <c r="C19" s="50">
        <f>WinterGenerationbyCounty!C15-WinterLoadbyCounty!C15</f>
        <v>-70.66332717</v>
      </c>
      <c r="D19" s="50">
        <f>WinterGenerationbyCounty!D15-WinterLoadbyCounty!D15</f>
        <v>-73.27230858</v>
      </c>
      <c r="E19" s="50">
        <f>WinterGenerationbyCounty!E15-WinterLoadbyCounty!E15</f>
        <v>-75.88129025</v>
      </c>
      <c r="F19" s="50">
        <f>WinterGenerationbyCounty!F15-WinterLoadbyCounty!F15</f>
        <v>-78.49027213</v>
      </c>
      <c r="G19" s="50">
        <f>WinterGenerationbyCounty!G15-WinterLoadbyCounty!G15</f>
        <v>-81.09972087</v>
      </c>
      <c r="H19" s="50">
        <f>WinterGenerationbyCounty!H15-WinterLoadbyCounty!H15</f>
        <v>-83.70870260999999</v>
      </c>
      <c r="I19" s="125"/>
    </row>
    <row r="20" spans="2:9" ht="12.75">
      <c r="B20" s="125" t="s">
        <v>266</v>
      </c>
      <c r="C20" s="50">
        <f>WinterGenerationbyCounty!C16-WinterLoadbyCounty!C16</f>
        <v>1511.6733685</v>
      </c>
      <c r="D20" s="50">
        <f>WinterGenerationbyCounty!D16-WinterLoadbyCounty!D16</f>
        <v>1499.120456</v>
      </c>
      <c r="E20" s="50">
        <f>WinterGenerationbyCounty!E16-WinterLoadbyCounty!E16</f>
        <v>1495.1474421</v>
      </c>
      <c r="F20" s="50">
        <f>WinterGenerationbyCounty!F16-WinterLoadbyCounty!F16</f>
        <v>1474.0751494</v>
      </c>
      <c r="G20" s="50">
        <f>WinterGenerationbyCounty!G16-WinterLoadbyCounty!G16</f>
        <v>1460.8721788</v>
      </c>
      <c r="H20" s="50">
        <f>WinterGenerationbyCounty!H16-WinterLoadbyCounty!H16</f>
        <v>1446.5990033</v>
      </c>
      <c r="I20" s="125"/>
    </row>
    <row r="21" spans="2:9" ht="12.75">
      <c r="B21" s="125" t="s">
        <v>267</v>
      </c>
      <c r="C21" s="50">
        <f>WinterGenerationbyCounty!C17-WinterLoadbyCounty!C17</f>
        <v>-5.240806664</v>
      </c>
      <c r="D21" s="50">
        <f>WinterGenerationbyCounty!D17-WinterLoadbyCounty!D17</f>
        <v>-5.340834044</v>
      </c>
      <c r="E21" s="50">
        <f>WinterGenerationbyCounty!E17-WinterLoadbyCounty!E17</f>
        <v>-5.525771645</v>
      </c>
      <c r="F21" s="50">
        <f>WinterGenerationbyCounty!F17-WinterLoadbyCounty!F17</f>
        <v>-5.7622593779999995</v>
      </c>
      <c r="G21" s="50">
        <f>WinterGenerationbyCounty!G17-WinterLoadbyCounty!G17</f>
        <v>-5.851777984</v>
      </c>
      <c r="H21" s="50">
        <f>WinterGenerationbyCounty!H17-WinterLoadbyCounty!H17</f>
        <v>-6.033199077</v>
      </c>
      <c r="I21" s="125"/>
    </row>
    <row r="22" spans="2:9" ht="12.75">
      <c r="B22" s="125" t="s">
        <v>268</v>
      </c>
      <c r="C22" s="50">
        <f>WinterGenerationbyCounty!C18-WinterLoadbyCounty!C18</f>
        <v>-45.50021882</v>
      </c>
      <c r="D22" s="50">
        <f>WinterGenerationbyCounty!D18-WinterLoadbyCounty!D18</f>
        <v>-50.96517351999999</v>
      </c>
      <c r="E22" s="50">
        <f>WinterGenerationbyCounty!E18-WinterLoadbyCounty!E18</f>
        <v>-51.97179065</v>
      </c>
      <c r="F22" s="50">
        <f>WinterGenerationbyCounty!F18-WinterLoadbyCounty!F18</f>
        <v>-53.006219210000005</v>
      </c>
      <c r="G22" s="50">
        <f>WinterGenerationbyCounty!G18-WinterLoadbyCounty!G18</f>
        <v>-54.06984976</v>
      </c>
      <c r="H22" s="50">
        <f>WinterGenerationbyCounty!H18-WinterLoadbyCounty!H18</f>
        <v>-55.164142399999996</v>
      </c>
      <c r="I22" s="125"/>
    </row>
    <row r="23" spans="2:9" ht="12.75">
      <c r="B23" s="125" t="s">
        <v>269</v>
      </c>
      <c r="C23" s="50">
        <f>WinterGenerationbyCounty!C19-WinterLoadbyCounty!C19</f>
        <v>-808.0060444000001</v>
      </c>
      <c r="D23" s="50">
        <f>WinterGenerationbyCounty!D19-WinterLoadbyCounty!D19</f>
        <v>-821.17721</v>
      </c>
      <c r="E23" s="50">
        <f>WinterGenerationbyCounty!E19-WinterLoadbyCounty!E19</f>
        <v>-837.2597399</v>
      </c>
      <c r="F23" s="50">
        <f>WinterGenerationbyCounty!F19-WinterLoadbyCounty!F19</f>
        <v>-854.9817351</v>
      </c>
      <c r="G23" s="50">
        <f>WinterGenerationbyCounty!G19-WinterLoadbyCounty!G19</f>
        <v>-874.3534384</v>
      </c>
      <c r="H23" s="50">
        <f>WinterGenerationbyCounty!H19-WinterLoadbyCounty!H19</f>
        <v>-899.5719205</v>
      </c>
      <c r="I23" s="125"/>
    </row>
    <row r="24" spans="2:9" ht="12.75">
      <c r="B24" s="125" t="s">
        <v>270</v>
      </c>
      <c r="C24" s="50">
        <f>WinterGenerationbyCounty!C20-WinterLoadbyCounty!C20</f>
        <v>913.6636020000001</v>
      </c>
      <c r="D24" s="50">
        <f>WinterGenerationbyCounty!D20-WinterLoadbyCounty!D20</f>
        <v>1510.9550600000002</v>
      </c>
      <c r="E24" s="50">
        <f>WinterGenerationbyCounty!E20-WinterLoadbyCounty!E20</f>
        <v>1337.3333330000005</v>
      </c>
      <c r="F24" s="50">
        <f>WinterGenerationbyCounty!F20-WinterLoadbyCounty!F20</f>
        <v>1094.4746650000002</v>
      </c>
      <c r="G24" s="50">
        <f>WinterGenerationbyCounty!G20-WinterLoadbyCounty!G20</f>
        <v>891.0761830000006</v>
      </c>
      <c r="H24" s="50">
        <f>WinterGenerationbyCounty!H20-WinterLoadbyCounty!H20</f>
        <v>679.2683559999996</v>
      </c>
      <c r="I24" s="125"/>
    </row>
    <row r="25" spans="2:9" ht="12.75">
      <c r="B25" s="125" t="s">
        <v>271</v>
      </c>
      <c r="C25" s="50">
        <f>WinterGenerationbyCounty!C21-WinterLoadbyCounty!C21</f>
        <v>-39.67565065</v>
      </c>
      <c r="D25" s="50">
        <f>WinterGenerationbyCounty!D21-WinterLoadbyCounty!D21</f>
        <v>-40.89075683</v>
      </c>
      <c r="E25" s="50">
        <f>WinterGenerationbyCounty!E21-WinterLoadbyCounty!E21</f>
        <v>-42.320285219999995</v>
      </c>
      <c r="F25" s="50">
        <f>WinterGenerationbyCounty!F21-WinterLoadbyCounty!F21</f>
        <v>-43.80209081</v>
      </c>
      <c r="G25" s="50">
        <f>WinterGenerationbyCounty!G21-WinterLoadbyCounty!G21</f>
        <v>-45.337682820000005</v>
      </c>
      <c r="H25" s="50">
        <f>WinterGenerationbyCounty!H21-WinterLoadbyCounty!H21</f>
        <v>-46.92908168</v>
      </c>
      <c r="I25" s="125"/>
    </row>
    <row r="26" spans="2:9" ht="12.75">
      <c r="B26" s="125" t="s">
        <v>272</v>
      </c>
      <c r="C26" s="50">
        <f>WinterGenerationbyCounty!C22-WinterLoadbyCounty!C22</f>
        <v>34.827463365</v>
      </c>
      <c r="D26" s="50">
        <f>WinterGenerationbyCounty!D22-WinterLoadbyCounty!D22</f>
        <v>54.382264309</v>
      </c>
      <c r="E26" s="50">
        <f>WinterGenerationbyCounty!E22-WinterLoadbyCounty!E22</f>
        <v>54.360261174</v>
      </c>
      <c r="F26" s="50">
        <f>WinterGenerationbyCounty!F22-WinterLoadbyCounty!F22</f>
        <v>54.352181997</v>
      </c>
      <c r="G26" s="50">
        <f>WinterGenerationbyCounty!G22-WinterLoadbyCounty!G22</f>
        <v>54.343009929000004</v>
      </c>
      <c r="H26" s="50">
        <f>WinterGenerationbyCounty!H22-WinterLoadbyCounty!H22</f>
        <v>259.75724551099995</v>
      </c>
      <c r="I26" s="125"/>
    </row>
    <row r="27" spans="2:9" ht="12.75">
      <c r="B27" s="125" t="s">
        <v>273</v>
      </c>
      <c r="C27" s="50">
        <f>WinterGenerationbyCounty!C23-WinterLoadbyCounty!C23</f>
        <v>772.3721663800001</v>
      </c>
      <c r="D27" s="50">
        <f>WinterGenerationbyCounty!D23-WinterLoadbyCounty!D23</f>
        <v>771.17042714</v>
      </c>
      <c r="E27" s="50">
        <f>WinterGenerationbyCounty!E23-WinterLoadbyCounty!E23</f>
        <v>769.99610249</v>
      </c>
      <c r="F27" s="50">
        <f>WinterGenerationbyCounty!F23-WinterLoadbyCounty!F23</f>
        <v>768.56705442</v>
      </c>
      <c r="G27" s="50">
        <f>WinterGenerationbyCounty!G23-WinterLoadbyCounty!G23</f>
        <v>767.33711839</v>
      </c>
      <c r="H27" s="50">
        <f>WinterGenerationbyCounty!H23-WinterLoadbyCounty!H23</f>
        <v>766.02750152</v>
      </c>
      <c r="I27" s="125"/>
    </row>
    <row r="28" spans="2:9" ht="12.75">
      <c r="B28" s="125" t="s">
        <v>274</v>
      </c>
      <c r="C28" s="50">
        <f>WinterGenerationbyCounty!C24-WinterLoadbyCounty!C24</f>
        <v>-1936.2784120000001</v>
      </c>
      <c r="D28" s="50">
        <f>WinterGenerationbyCounty!D24-WinterLoadbyCounty!D24</f>
        <v>-1944.650889</v>
      </c>
      <c r="E28" s="50">
        <f>WinterGenerationbyCounty!E24-WinterLoadbyCounty!E24</f>
        <v>-1951.819423</v>
      </c>
      <c r="F28" s="50">
        <f>WinterGenerationbyCounty!F24-WinterLoadbyCounty!F24</f>
        <v>-1958.7531209999997</v>
      </c>
      <c r="G28" s="50">
        <f>WinterGenerationbyCounty!G24-WinterLoadbyCounty!G24</f>
        <v>-1966.2441749999998</v>
      </c>
      <c r="H28" s="50">
        <f>WinterGenerationbyCounty!H24-WinterLoadbyCounty!H24</f>
        <v>-1973.8875589999998</v>
      </c>
      <c r="I28" s="125"/>
    </row>
    <row r="29" spans="2:9" ht="12.75">
      <c r="B29" s="125" t="s">
        <v>275</v>
      </c>
      <c r="C29" s="50">
        <f>WinterGenerationbyCounty!C25-WinterLoadbyCounty!C25</f>
        <v>-170.075697</v>
      </c>
      <c r="D29" s="50">
        <f>WinterGenerationbyCounty!D25-WinterLoadbyCounty!D25</f>
        <v>-176.6640188</v>
      </c>
      <c r="E29" s="50">
        <f>WinterGenerationbyCounty!E25-WinterLoadbyCounty!E25</f>
        <v>-182.624846</v>
      </c>
      <c r="F29" s="50">
        <f>WinterGenerationbyCounty!F25-WinterLoadbyCounty!F25</f>
        <v>-188.54780899999997</v>
      </c>
      <c r="G29" s="50">
        <f>WinterGenerationbyCounty!G25-WinterLoadbyCounty!G25</f>
        <v>-190.05395119999997</v>
      </c>
      <c r="H29" s="50">
        <f>WinterGenerationbyCounty!H25-WinterLoadbyCounty!H25</f>
        <v>-196.27973029999998</v>
      </c>
      <c r="I29" s="125"/>
    </row>
    <row r="30" spans="2:9" ht="12.75">
      <c r="B30" s="125" t="s">
        <v>276</v>
      </c>
      <c r="C30" s="50">
        <f>WinterGenerationbyCounty!C26-WinterLoadbyCounty!C26</f>
        <v>-19.5509401</v>
      </c>
      <c r="D30" s="50">
        <f>WinterGenerationbyCounty!D26-WinterLoadbyCounty!D26</f>
        <v>-19.688072820000002</v>
      </c>
      <c r="E30" s="50">
        <f>WinterGenerationbyCounty!E26-WinterLoadbyCounty!E26</f>
        <v>-19.83029463</v>
      </c>
      <c r="F30" s="50">
        <f>WinterGenerationbyCounty!F26-WinterLoadbyCounty!F26</f>
        <v>-19.976892210000003</v>
      </c>
      <c r="G30" s="50">
        <f>WinterGenerationbyCounty!G26-WinterLoadbyCounty!G26</f>
        <v>-20.129242419999997</v>
      </c>
      <c r="H30" s="50">
        <f>WinterGenerationbyCounty!H26-WinterLoadbyCounty!H26</f>
        <v>-20.286526279999997</v>
      </c>
      <c r="I30" s="125"/>
    </row>
    <row r="31" spans="2:9" ht="12.75">
      <c r="B31" s="125" t="s">
        <v>277</v>
      </c>
      <c r="C31" s="50">
        <f>WinterGenerationbyCounty!C27-WinterLoadbyCounty!C27</f>
        <v>-17.16789326</v>
      </c>
      <c r="D31" s="50">
        <f>WinterGenerationbyCounty!D27-WinterLoadbyCounty!D27</f>
        <v>-19.14503829</v>
      </c>
      <c r="E31" s="50">
        <f>WinterGenerationbyCounty!E27-WinterLoadbyCounty!E27</f>
        <v>-19.33689536</v>
      </c>
      <c r="F31" s="50">
        <f>WinterGenerationbyCounty!F27-WinterLoadbyCounty!F27</f>
        <v>-19.52875243</v>
      </c>
      <c r="G31" s="50">
        <f>WinterGenerationbyCounty!G27-WinterLoadbyCounty!G27</f>
        <v>-19.7206095</v>
      </c>
      <c r="H31" s="50">
        <f>WinterGenerationbyCounty!H27-WinterLoadbyCounty!H27</f>
        <v>-19.91246657</v>
      </c>
      <c r="I31" s="125"/>
    </row>
    <row r="32" spans="2:9" ht="12.75">
      <c r="B32" s="125" t="s">
        <v>278</v>
      </c>
      <c r="C32" s="50">
        <f>WinterGenerationbyCounty!C28-WinterLoadbyCounty!C28</f>
        <v>-98.64094302000001</v>
      </c>
      <c r="D32" s="50">
        <f>WinterGenerationbyCounty!D28-WinterLoadbyCounty!D28</f>
        <v>-99.37338860999999</v>
      </c>
      <c r="E32" s="50">
        <f>WinterGenerationbyCounty!E28-WinterLoadbyCounty!E28</f>
        <v>-97.72589071</v>
      </c>
      <c r="F32" s="50">
        <f>WinterGenerationbyCounty!F28-WinterLoadbyCounty!F28</f>
        <v>-99.75945582</v>
      </c>
      <c r="G32" s="50">
        <f>WinterGenerationbyCounty!G28-WinterLoadbyCounty!G28</f>
        <v>-101.14774249999999</v>
      </c>
      <c r="H32" s="50">
        <f>WinterGenerationbyCounty!H28-WinterLoadbyCounty!H28</f>
        <v>-102.7109835</v>
      </c>
      <c r="I32" s="125"/>
    </row>
    <row r="33" spans="2:9" ht="12.75">
      <c r="B33" s="125" t="s">
        <v>279</v>
      </c>
      <c r="C33" s="50">
        <f>WinterGenerationbyCounty!C29-WinterLoadbyCounty!C29</f>
        <v>-29.159443210000003</v>
      </c>
      <c r="D33" s="50">
        <f>WinterGenerationbyCounty!D29-WinterLoadbyCounty!D29</f>
        <v>-29.868934239999998</v>
      </c>
      <c r="E33" s="50">
        <f>WinterGenerationbyCounty!E29-WinterLoadbyCounty!E29</f>
        <v>-31.17057121</v>
      </c>
      <c r="F33" s="50">
        <f>WinterGenerationbyCounty!F29-WinterLoadbyCounty!F29</f>
        <v>-32.255072219999995</v>
      </c>
      <c r="G33" s="50">
        <f>WinterGenerationbyCounty!G29-WinterLoadbyCounty!G29</f>
        <v>-33.05619868</v>
      </c>
      <c r="H33" s="50">
        <f>WinterGenerationbyCounty!H29-WinterLoadbyCounty!H29</f>
        <v>-33.860696819999994</v>
      </c>
      <c r="I33" s="125"/>
    </row>
    <row r="34" spans="2:9" ht="12.75">
      <c r="B34" s="125" t="s">
        <v>280</v>
      </c>
      <c r="C34" s="50">
        <f>WinterGenerationbyCounty!C30-WinterLoadbyCounty!C30</f>
        <v>-72.5158241</v>
      </c>
      <c r="D34" s="50">
        <f>WinterGenerationbyCounty!D30-WinterLoadbyCounty!D30</f>
        <v>-80.04272519999998</v>
      </c>
      <c r="E34" s="50">
        <f>WinterGenerationbyCounty!E30-WinterLoadbyCounty!E30</f>
        <v>-88.2379803</v>
      </c>
      <c r="F34" s="50">
        <f>WinterGenerationbyCounty!F30-WinterLoadbyCounty!F30</f>
        <v>-96.83336940000001</v>
      </c>
      <c r="G34" s="50">
        <f>WinterGenerationbyCounty!G30-WinterLoadbyCounty!G30</f>
        <v>-105.85071770000002</v>
      </c>
      <c r="H34" s="50">
        <f>WinterGenerationbyCounty!H30-WinterLoadbyCounty!H30</f>
        <v>-115.31043340000002</v>
      </c>
      <c r="I34" s="125"/>
    </row>
    <row r="35" spans="2:9" ht="12.75">
      <c r="B35" s="125" t="s">
        <v>281</v>
      </c>
      <c r="C35" s="50">
        <f>WinterGenerationbyCounty!C31-WinterLoadbyCounty!C31</f>
        <v>-118.0820201</v>
      </c>
      <c r="D35" s="50">
        <f>WinterGenerationbyCounty!D31-WinterLoadbyCounty!D31</f>
        <v>-124.1053258</v>
      </c>
      <c r="E35" s="50">
        <f>WinterGenerationbyCounty!E31-WinterLoadbyCounty!E31</f>
        <v>-132.21210010000001</v>
      </c>
      <c r="F35" s="50">
        <f>WinterGenerationbyCounty!F31-WinterLoadbyCounty!F31</f>
        <v>-138.1670342</v>
      </c>
      <c r="G35" s="50">
        <f>WinterGenerationbyCounty!G31-WinterLoadbyCounty!G31</f>
        <v>-144.1486881</v>
      </c>
      <c r="H35" s="50">
        <f>WinterGenerationbyCounty!H31-WinterLoadbyCounty!H31</f>
        <v>-150.61370250000002</v>
      </c>
      <c r="I35" s="125"/>
    </row>
    <row r="36" spans="2:9" ht="12.75">
      <c r="B36" s="125" t="s">
        <v>282</v>
      </c>
      <c r="C36" s="50">
        <f>WinterGenerationbyCounty!C32-WinterLoadbyCounty!C32</f>
        <v>-145.5218951</v>
      </c>
      <c r="D36" s="50">
        <f>WinterGenerationbyCounty!D32-WinterLoadbyCounty!D32</f>
        <v>-150.93968040000001</v>
      </c>
      <c r="E36" s="50">
        <f>WinterGenerationbyCounty!E32-WinterLoadbyCounty!E32</f>
        <v>-145.2913267</v>
      </c>
      <c r="F36" s="50">
        <f>WinterGenerationbyCounty!F32-WinterLoadbyCounty!F32</f>
        <v>-150.3051342</v>
      </c>
      <c r="G36" s="50">
        <f>WinterGenerationbyCounty!G32-WinterLoadbyCounty!G32</f>
        <v>-154.9172438</v>
      </c>
      <c r="H36" s="50">
        <f>WinterGenerationbyCounty!H32-WinterLoadbyCounty!H32</f>
        <v>-159.4765122</v>
      </c>
      <c r="I36" s="125"/>
    </row>
    <row r="37" spans="2:9" ht="12.75">
      <c r="B37" s="125" t="s">
        <v>283</v>
      </c>
      <c r="C37" s="50">
        <f>WinterGenerationbyCounty!C33-WinterLoadbyCounty!C33</f>
        <v>-29.964438190000003</v>
      </c>
      <c r="D37" s="50">
        <f>WinterGenerationbyCounty!D33-WinterLoadbyCounty!D33</f>
        <v>-30.55415251</v>
      </c>
      <c r="E37" s="50">
        <f>WinterGenerationbyCounty!E33-WinterLoadbyCounty!E33</f>
        <v>-31.07354471</v>
      </c>
      <c r="F37" s="50">
        <f>WinterGenerationbyCounty!F33-WinterLoadbyCounty!F33</f>
        <v>-31.562652670000006</v>
      </c>
      <c r="G37" s="50">
        <f>WinterGenerationbyCounty!G33-WinterLoadbyCounty!G33</f>
        <v>-32.06039416</v>
      </c>
      <c r="H37" s="50">
        <f>WinterGenerationbyCounty!H33-WinterLoadbyCounty!H33</f>
        <v>-32.59096489</v>
      </c>
      <c r="I37" s="125"/>
    </row>
    <row r="38" spans="2:9" ht="12.75">
      <c r="B38" s="125" t="s">
        <v>284</v>
      </c>
      <c r="C38" s="50">
        <f>WinterGenerationbyCounty!C34-WinterLoadbyCounty!C34</f>
        <v>-441.9918551</v>
      </c>
      <c r="D38" s="50">
        <f>WinterGenerationbyCounty!D34-WinterLoadbyCounty!D34</f>
        <v>-458.8345758</v>
      </c>
      <c r="E38" s="50">
        <f>WinterGenerationbyCounty!E34-WinterLoadbyCounty!E34</f>
        <v>-478.53801760000005</v>
      </c>
      <c r="F38" s="50">
        <f>WinterGenerationbyCounty!F34-WinterLoadbyCounty!F34</f>
        <v>-498.41512059999997</v>
      </c>
      <c r="G38" s="50">
        <f>WinterGenerationbyCounty!G34-WinterLoadbyCounty!G34</f>
        <v>-517.6833302</v>
      </c>
      <c r="H38" s="50">
        <f>WinterGenerationbyCounty!H34-WinterLoadbyCounty!H34</f>
        <v>-541.7254765</v>
      </c>
      <c r="I38" s="125"/>
    </row>
    <row r="39" spans="2:9" ht="12.75">
      <c r="B39" s="125" t="s">
        <v>285</v>
      </c>
      <c r="C39" s="50">
        <f>WinterGenerationbyCounty!C35-WinterLoadbyCounty!C35</f>
        <v>1560.636</v>
      </c>
      <c r="D39" s="50">
        <f>WinterGenerationbyCounty!D35-WinterLoadbyCounty!D35</f>
        <v>1558.412</v>
      </c>
      <c r="E39" s="50">
        <f>WinterGenerationbyCounty!E35-WinterLoadbyCounty!E35</f>
        <v>1556.509</v>
      </c>
      <c r="F39" s="50">
        <f>WinterGenerationbyCounty!F35-WinterLoadbyCounty!F35</f>
        <v>1554.6750000000002</v>
      </c>
      <c r="G39" s="50">
        <f>WinterGenerationbyCounty!G35-WinterLoadbyCounty!G35</f>
        <v>1552.678</v>
      </c>
      <c r="H39" s="50">
        <f>WinterGenerationbyCounty!H35-WinterLoadbyCounty!H35</f>
        <v>1550.632</v>
      </c>
      <c r="I39" s="125"/>
    </row>
    <row r="40" spans="2:9" ht="12.75">
      <c r="B40" s="125" t="s">
        <v>286</v>
      </c>
      <c r="C40" s="50">
        <f>WinterGenerationbyCounty!C36-WinterLoadbyCounty!C36</f>
        <v>631.36728497</v>
      </c>
      <c r="D40" s="50">
        <f>WinterGenerationbyCounty!D36-WinterLoadbyCounty!D36</f>
        <v>630.7333595499999</v>
      </c>
      <c r="E40" s="50">
        <f>WinterGenerationbyCounty!E36-WinterLoadbyCounty!E36</f>
        <v>630.07341277</v>
      </c>
      <c r="F40" s="50">
        <f>WinterGenerationbyCounty!F36-WinterLoadbyCounty!F36</f>
        <v>629.30749846</v>
      </c>
      <c r="G40" s="50">
        <f>WinterGenerationbyCounty!G36-WinterLoadbyCounty!G36</f>
        <v>628.67759056</v>
      </c>
      <c r="H40" s="50">
        <f>WinterGenerationbyCounty!H36-WinterLoadbyCounty!H36</f>
        <v>627.88932493</v>
      </c>
      <c r="I40" s="125"/>
    </row>
    <row r="41" spans="2:9" ht="12.75">
      <c r="B41" s="125" t="s">
        <v>287</v>
      </c>
      <c r="C41" s="50">
        <f>WinterGenerationbyCounty!C37-WinterLoadbyCounty!C37</f>
        <v>-11.59175501</v>
      </c>
      <c r="D41" s="50">
        <f>WinterGenerationbyCounty!D37-WinterLoadbyCounty!D37</f>
        <v>-11.65261692</v>
      </c>
      <c r="E41" s="50">
        <f>WinterGenerationbyCounty!E37-WinterLoadbyCounty!E37</f>
        <v>-11.70171832</v>
      </c>
      <c r="F41" s="50">
        <f>WinterGenerationbyCounty!F37-WinterLoadbyCounty!F37</f>
        <v>-11.77316358</v>
      </c>
      <c r="G41" s="50">
        <f>WinterGenerationbyCounty!G37-WinterLoadbyCounty!G37</f>
        <v>-11.81376064</v>
      </c>
      <c r="H41" s="50">
        <f>WinterGenerationbyCounty!H37-WinterLoadbyCounty!H37</f>
        <v>-11.85598077</v>
      </c>
      <c r="I41" s="125"/>
    </row>
    <row r="42" spans="2:9" ht="12.75">
      <c r="B42" s="125" t="s">
        <v>288</v>
      </c>
      <c r="C42" s="50">
        <f>WinterGenerationbyCounty!C38-WinterLoadbyCounty!C38</f>
        <v>-24.999871719999998</v>
      </c>
      <c r="D42" s="50">
        <f>WinterGenerationbyCounty!D38-WinterLoadbyCounty!D38</f>
        <v>-25.60946324</v>
      </c>
      <c r="E42" s="50">
        <f>WinterGenerationbyCounty!E38-WinterLoadbyCounty!E38</f>
        <v>-26.389507000000002</v>
      </c>
      <c r="F42" s="50">
        <f>WinterGenerationbyCounty!F38-WinterLoadbyCounty!F38</f>
        <v>-27.29346678</v>
      </c>
      <c r="G42" s="50">
        <f>WinterGenerationbyCounty!G38-WinterLoadbyCounty!G38</f>
        <v>-28.06672448</v>
      </c>
      <c r="H42" s="50">
        <f>WinterGenerationbyCounty!H38-WinterLoadbyCounty!H38</f>
        <v>-28.81642786</v>
      </c>
      <c r="I42" s="125"/>
    </row>
    <row r="43" spans="2:9" ht="12.75">
      <c r="B43" s="125" t="s">
        <v>289</v>
      </c>
      <c r="C43" s="50">
        <f>WinterGenerationbyCounty!C39-WinterLoadbyCounty!C39</f>
        <v>-18.05068597</v>
      </c>
      <c r="D43" s="50">
        <f>WinterGenerationbyCounty!D39-WinterLoadbyCounty!D39</f>
        <v>-18.19437969</v>
      </c>
      <c r="E43" s="50">
        <f>WinterGenerationbyCounty!E39-WinterLoadbyCounty!E39</f>
        <v>-18.31893936</v>
      </c>
      <c r="F43" s="50">
        <f>WinterGenerationbyCounty!F39-WinterLoadbyCounty!F39</f>
        <v>-18.44018605</v>
      </c>
      <c r="G43" s="50">
        <f>WinterGenerationbyCounty!G39-WinterLoadbyCounty!G39</f>
        <v>-18.569789089999997</v>
      </c>
      <c r="H43" s="50">
        <f>WinterGenerationbyCounty!H39-WinterLoadbyCounty!H39</f>
        <v>-18.679138169999998</v>
      </c>
      <c r="I43" s="125"/>
    </row>
    <row r="44" spans="2:9" ht="12.75">
      <c r="B44" s="125" t="s">
        <v>290</v>
      </c>
      <c r="C44" s="50">
        <f>WinterGenerationbyCounty!C40-WinterLoadbyCounty!C40</f>
        <v>-30.14827578</v>
      </c>
      <c r="D44" s="50">
        <f>WinterGenerationbyCounty!D40-WinterLoadbyCounty!D40</f>
        <v>-30.33159663</v>
      </c>
      <c r="E44" s="50">
        <f>WinterGenerationbyCounty!E40-WinterLoadbyCounty!E40</f>
        <v>-30.49150337</v>
      </c>
      <c r="F44" s="50">
        <f>WinterGenerationbyCounty!F40-WinterLoadbyCounty!F40</f>
        <v>-30.62625747</v>
      </c>
      <c r="G44" s="50">
        <f>WinterGenerationbyCounty!G40-WinterLoadbyCounty!G40</f>
        <v>-30.78870564</v>
      </c>
      <c r="H44" s="50">
        <f>WinterGenerationbyCounty!H40-WinterLoadbyCounty!H40</f>
        <v>-30.95673054</v>
      </c>
      <c r="I44" s="125"/>
    </row>
    <row r="45" spans="2:9" ht="12.75">
      <c r="B45" s="125" t="s">
        <v>291</v>
      </c>
      <c r="C45" s="50">
        <f>WinterGenerationbyCounty!C41-WinterLoadbyCounty!C41</f>
        <v>-1291.1275615</v>
      </c>
      <c r="D45" s="50">
        <f>WinterGenerationbyCounty!D41-WinterLoadbyCounty!D41</f>
        <v>-1317.8132165</v>
      </c>
      <c r="E45" s="50">
        <f>WinterGenerationbyCounty!E41-WinterLoadbyCounty!E41</f>
        <v>-1395.4819245</v>
      </c>
      <c r="F45" s="50">
        <f>WinterGenerationbyCounty!F41-WinterLoadbyCounty!F41</f>
        <v>-1445.4214545</v>
      </c>
      <c r="G45" s="50">
        <f>WinterGenerationbyCounty!G41-WinterLoadbyCounty!G41</f>
        <v>-1497.4540935</v>
      </c>
      <c r="H45" s="50">
        <f>WinterGenerationbyCounty!H41-WinterLoadbyCounty!H41</f>
        <v>-1571.1974425</v>
      </c>
      <c r="I45" s="125"/>
    </row>
    <row r="46" spans="2:9" ht="12.75">
      <c r="B46" s="125" t="s">
        <v>292</v>
      </c>
      <c r="C46" s="50">
        <f>WinterGenerationbyCounty!C42-WinterLoadbyCounty!C42</f>
        <v>-71.02933166</v>
      </c>
      <c r="D46" s="50">
        <f>WinterGenerationbyCounty!D42-WinterLoadbyCounty!D42</f>
        <v>-72.56483657</v>
      </c>
      <c r="E46" s="50">
        <f>WinterGenerationbyCounty!E42-WinterLoadbyCounty!E42</f>
        <v>-74.14935408999999</v>
      </c>
      <c r="F46" s="50">
        <f>WinterGenerationbyCounty!F42-WinterLoadbyCounty!F42</f>
        <v>-75.79442798</v>
      </c>
      <c r="G46" s="50">
        <f>WinterGenerationbyCounty!G42-WinterLoadbyCounty!G42</f>
        <v>-77.49126039</v>
      </c>
      <c r="H46" s="50">
        <f>WinterGenerationbyCounty!H42-WinterLoadbyCounty!H42</f>
        <v>-79.24643721000001</v>
      </c>
      <c r="I46" s="125"/>
    </row>
    <row r="47" spans="2:9" ht="12.75">
      <c r="B47" s="125" t="s">
        <v>293</v>
      </c>
      <c r="C47" s="50">
        <f>WinterGenerationbyCounty!C43-WinterLoadbyCounty!C43</f>
        <v>-408.9522421</v>
      </c>
      <c r="D47" s="50">
        <f>WinterGenerationbyCounty!D43-WinterLoadbyCounty!D43</f>
        <v>-423.8163034</v>
      </c>
      <c r="E47" s="50">
        <f>WinterGenerationbyCounty!E43-WinterLoadbyCounty!E43</f>
        <v>-446.4110426</v>
      </c>
      <c r="F47" s="50">
        <f>WinterGenerationbyCounty!F43-WinterLoadbyCounty!F43</f>
        <v>-463.3902959</v>
      </c>
      <c r="G47" s="50">
        <f>WinterGenerationbyCounty!G43-WinterLoadbyCounty!G43</f>
        <v>-481.2111434</v>
      </c>
      <c r="H47" s="50">
        <f>WinterGenerationbyCounty!H43-WinterLoadbyCounty!H43</f>
        <v>-499.9352432</v>
      </c>
      <c r="I47" s="125"/>
    </row>
    <row r="48" spans="2:9" ht="12.75">
      <c r="B48" s="125" t="s">
        <v>294</v>
      </c>
      <c r="C48" s="50">
        <f>WinterGenerationbyCounty!C44-WinterLoadbyCounty!C44</f>
        <v>-43.16721578</v>
      </c>
      <c r="D48" s="50">
        <f>WinterGenerationbyCounty!D44-WinterLoadbyCounty!D44</f>
        <v>-44.805498959999994</v>
      </c>
      <c r="E48" s="50">
        <f>WinterGenerationbyCounty!E44-WinterLoadbyCounty!E44</f>
        <v>-45.433807359999996</v>
      </c>
      <c r="F48" s="50">
        <f>WinterGenerationbyCounty!F44-WinterLoadbyCounty!F44</f>
        <v>-47.500591820000004</v>
      </c>
      <c r="G48" s="50">
        <f>WinterGenerationbyCounty!G44-WinterLoadbyCounty!G44</f>
        <v>-49.008539129999996</v>
      </c>
      <c r="H48" s="50">
        <f>WinterGenerationbyCounty!H44-WinterLoadbyCounty!H44</f>
        <v>-50.62256955</v>
      </c>
      <c r="I48" s="125"/>
    </row>
    <row r="49" spans="2:9" ht="12.75">
      <c r="B49" s="125" t="s">
        <v>295</v>
      </c>
      <c r="C49" s="50">
        <f>WinterGenerationbyCounty!C45-WinterLoadbyCounty!C45</f>
        <v>-8.880043607</v>
      </c>
      <c r="D49" s="50">
        <f>WinterGenerationbyCounty!D45-WinterLoadbyCounty!D45</f>
        <v>-8.912728304</v>
      </c>
      <c r="E49" s="50">
        <f>WinterGenerationbyCounty!E45-WinterLoadbyCounty!E45</f>
        <v>-8.941162872000001</v>
      </c>
      <c r="F49" s="50">
        <f>WinterGenerationbyCounty!F45-WinterLoadbyCounty!F45</f>
        <v>-8.965439640000001</v>
      </c>
      <c r="G49" s="50">
        <f>WinterGenerationbyCounty!G45-WinterLoadbyCounty!G45</f>
        <v>-8.992782249</v>
      </c>
      <c r="H49" s="50">
        <f>WinterGenerationbyCounty!H45-WinterLoadbyCounty!H45</f>
        <v>-9.016498797</v>
      </c>
      <c r="I49" s="125"/>
    </row>
    <row r="50" spans="2:9" ht="12.75">
      <c r="B50" s="125" t="s">
        <v>296</v>
      </c>
      <c r="C50" s="50">
        <f>WinterGenerationbyCounty!C46-WinterLoadbyCounty!C46</f>
        <v>-116.5487184</v>
      </c>
      <c r="D50" s="50">
        <f>WinterGenerationbyCounty!D46-WinterLoadbyCounty!D46</f>
        <v>-120.71261439999999</v>
      </c>
      <c r="E50" s="50">
        <f>WinterGenerationbyCounty!E46-WinterLoadbyCounty!E46</f>
        <v>-124.97081580000001</v>
      </c>
      <c r="F50" s="50">
        <f>WinterGenerationbyCounty!F46-WinterLoadbyCounty!F46</f>
        <v>-130.4555654</v>
      </c>
      <c r="G50" s="50">
        <f>WinterGenerationbyCounty!G46-WinterLoadbyCounty!G46</f>
        <v>-134.542449</v>
      </c>
      <c r="H50" s="50">
        <f>WinterGenerationbyCounty!H46-WinterLoadbyCounty!H46</f>
        <v>-138.88922110000001</v>
      </c>
      <c r="I50" s="125"/>
    </row>
    <row r="51" spans="2:9" ht="12.75">
      <c r="B51" s="125" t="s">
        <v>297</v>
      </c>
      <c r="C51" s="50">
        <f>WinterGenerationbyCounty!C47-WinterLoadbyCounty!C47</f>
        <v>-123.6114489</v>
      </c>
      <c r="D51" s="50">
        <f>WinterGenerationbyCounty!D47-WinterLoadbyCounty!D47</f>
        <v>-121.4588198</v>
      </c>
      <c r="E51" s="50">
        <f>WinterGenerationbyCounty!E47-WinterLoadbyCounty!E47</f>
        <v>-125.15253990000001</v>
      </c>
      <c r="F51" s="50">
        <f>WinterGenerationbyCounty!F47-WinterLoadbyCounty!F47</f>
        <v>-141.4331603</v>
      </c>
      <c r="G51" s="50">
        <f>WinterGenerationbyCounty!G47-WinterLoadbyCounty!G47</f>
        <v>-145.6279493</v>
      </c>
      <c r="H51" s="50">
        <f>WinterGenerationbyCounty!H47-WinterLoadbyCounty!H47</f>
        <v>-150.1604738</v>
      </c>
      <c r="I51" s="125"/>
    </row>
    <row r="52" spans="2:9" ht="12.75">
      <c r="B52" s="125" t="s">
        <v>298</v>
      </c>
      <c r="C52" s="50">
        <f>WinterGenerationbyCounty!C48-WinterLoadbyCounty!C48</f>
        <v>-3.7809247249999998</v>
      </c>
      <c r="D52" s="50">
        <f>WinterGenerationbyCounty!D48-WinterLoadbyCounty!D48</f>
        <v>-3.8185792320000003</v>
      </c>
      <c r="E52" s="50">
        <f>WinterGenerationbyCounty!E48-WinterLoadbyCounty!E48</f>
        <v>-3.849031371</v>
      </c>
      <c r="F52" s="50">
        <f>WinterGenerationbyCounty!F48-WinterLoadbyCounty!F48</f>
        <v>-3.892557316</v>
      </c>
      <c r="G52" s="50">
        <f>WinterGenerationbyCounty!G48-WinterLoadbyCounty!G48</f>
        <v>-3.917792824</v>
      </c>
      <c r="H52" s="50">
        <f>WinterGenerationbyCounty!H48-WinterLoadbyCounty!H48</f>
        <v>-3.94401318</v>
      </c>
      <c r="I52" s="125"/>
    </row>
    <row r="53" spans="2:9" ht="12.75">
      <c r="B53" s="125" t="s">
        <v>299</v>
      </c>
      <c r="C53" s="50">
        <f>WinterGenerationbyCounty!C49-WinterLoadbyCounty!C49</f>
        <v>-76.98258306999999</v>
      </c>
      <c r="D53" s="50">
        <f>WinterGenerationbyCounty!D49-WinterLoadbyCounty!D49</f>
        <v>-76.81929308000001</v>
      </c>
      <c r="E53" s="50">
        <f>WinterGenerationbyCounty!E49-WinterLoadbyCounty!E49</f>
        <v>-77.16299337</v>
      </c>
      <c r="F53" s="50">
        <f>WinterGenerationbyCounty!F49-WinterLoadbyCounty!F49</f>
        <v>-77.79339479000001</v>
      </c>
      <c r="G53" s="50">
        <f>WinterGenerationbyCounty!G49-WinterLoadbyCounty!G49</f>
        <v>-78.18931336</v>
      </c>
      <c r="H53" s="50">
        <f>WinterGenerationbyCounty!H49-WinterLoadbyCounty!H49</f>
        <v>-78.67162624</v>
      </c>
      <c r="I53" s="125"/>
    </row>
    <row r="54" spans="2:9" ht="12.75">
      <c r="B54" s="125" t="s">
        <v>300</v>
      </c>
      <c r="C54" s="50">
        <f>WinterGenerationbyCounty!C50-WinterLoadbyCounty!C50</f>
        <v>-33.402606989999995</v>
      </c>
      <c r="D54" s="50">
        <f>WinterGenerationbyCounty!D50-WinterLoadbyCounty!D50</f>
        <v>-34.036160890000005</v>
      </c>
      <c r="E54" s="50">
        <f>WinterGenerationbyCounty!E50-WinterLoadbyCounty!E50</f>
        <v>-34.66400555</v>
      </c>
      <c r="F54" s="50">
        <f>WinterGenerationbyCounty!F50-WinterLoadbyCounty!F50</f>
        <v>-35.06677481</v>
      </c>
      <c r="G54" s="50">
        <f>WinterGenerationbyCounty!G50-WinterLoadbyCounty!G50</f>
        <v>-35.56659334</v>
      </c>
      <c r="H54" s="50">
        <f>WinterGenerationbyCounty!H50-WinterLoadbyCounty!H50</f>
        <v>-36.077046530000004</v>
      </c>
      <c r="I54" s="125"/>
    </row>
    <row r="55" spans="2:9" ht="12.75">
      <c r="B55" s="125" t="s">
        <v>301</v>
      </c>
      <c r="C55" s="50">
        <f>WinterGenerationbyCounty!C51-WinterLoadbyCounty!C51</f>
        <v>-2.062658774</v>
      </c>
      <c r="D55" s="50">
        <f>WinterGenerationbyCounty!D51-WinterLoadbyCounty!D51</f>
        <v>-2.113647784</v>
      </c>
      <c r="E55" s="50">
        <f>WinterGenerationbyCounty!E51-WinterLoadbyCounty!E51</f>
        <v>-2.1503867150000002</v>
      </c>
      <c r="F55" s="50">
        <f>WinterGenerationbyCounty!F51-WinterLoadbyCounty!F51</f>
        <v>-2.210294317</v>
      </c>
      <c r="G55" s="50">
        <f>WinterGenerationbyCounty!G51-WinterLoadbyCounty!G51</f>
        <v>-2.2360074549999998</v>
      </c>
      <c r="H55" s="50">
        <f>WinterGenerationbyCounty!H51-WinterLoadbyCounty!H51</f>
        <v>-2.262806185</v>
      </c>
      <c r="I55" s="125"/>
    </row>
    <row r="56" spans="2:9" ht="12.75">
      <c r="B56" s="125" t="s">
        <v>302</v>
      </c>
      <c r="C56" s="50">
        <f>WinterGenerationbyCounty!C52-WinterLoadbyCounty!C52</f>
        <v>-3.8864155669999993</v>
      </c>
      <c r="D56" s="50">
        <f>WinterGenerationbyCounty!D52-WinterLoadbyCounty!D52</f>
        <v>-5.696248059999999</v>
      </c>
      <c r="E56" s="50">
        <f>WinterGenerationbyCounty!E52-WinterLoadbyCounty!E52</f>
        <v>-5.830055319999999</v>
      </c>
      <c r="F56" s="50">
        <f>WinterGenerationbyCounty!F52-WinterLoadbyCounty!F52</f>
        <v>-6.02882547</v>
      </c>
      <c r="G56" s="50">
        <f>WinterGenerationbyCounty!G52-WinterLoadbyCounty!G52</f>
        <v>-6.17419227</v>
      </c>
      <c r="H56" s="50">
        <f>WinterGenerationbyCounty!H52-WinterLoadbyCounty!H52</f>
        <v>-6.339239929999999</v>
      </c>
      <c r="I56" s="125"/>
    </row>
    <row r="57" spans="2:9" ht="12.75">
      <c r="B57" s="125" t="s">
        <v>303</v>
      </c>
      <c r="C57" s="50">
        <f>WinterGenerationbyCounty!C53-WinterLoadbyCounty!C53</f>
        <v>-4419.196602</v>
      </c>
      <c r="D57" s="50">
        <f>WinterGenerationbyCounty!D53-WinterLoadbyCounty!D53</f>
        <v>-4558.444191</v>
      </c>
      <c r="E57" s="50">
        <f>WinterGenerationbyCounty!E53-WinterLoadbyCounty!E53</f>
        <v>-4694.23071</v>
      </c>
      <c r="F57" s="50">
        <f>WinterGenerationbyCounty!F53-WinterLoadbyCounty!F53</f>
        <v>-4827.074928999999</v>
      </c>
      <c r="G57" s="50">
        <f>WinterGenerationbyCounty!G53-WinterLoadbyCounty!G53</f>
        <v>-4933.739212</v>
      </c>
      <c r="H57" s="50">
        <f>WinterGenerationbyCounty!H53-WinterLoadbyCounty!H53</f>
        <v>-5028.645274</v>
      </c>
      <c r="I57" s="125"/>
    </row>
    <row r="58" spans="2:9" ht="12.75">
      <c r="B58" s="125" t="s">
        <v>304</v>
      </c>
      <c r="C58" s="50">
        <f>WinterGenerationbyCounty!C54-WinterLoadbyCounty!C54</f>
        <v>-49.43389722</v>
      </c>
      <c r="D58" s="50">
        <f>WinterGenerationbyCounty!D54-WinterLoadbyCounty!D54</f>
        <v>-49.44537841</v>
      </c>
      <c r="E58" s="50">
        <f>WinterGenerationbyCounty!E54-WinterLoadbyCounty!E54</f>
        <v>-49.95887973999999</v>
      </c>
      <c r="F58" s="50">
        <f>WinterGenerationbyCounty!F54-WinterLoadbyCounty!F54</f>
        <v>-50.8150325</v>
      </c>
      <c r="G58" s="50">
        <f>WinterGenerationbyCounty!G54-WinterLoadbyCounty!G54</f>
        <v>-51.269156620000004</v>
      </c>
      <c r="H58" s="50">
        <f>WinterGenerationbyCounty!H54-WinterLoadbyCounty!H54</f>
        <v>-52.04992173</v>
      </c>
      <c r="I58" s="125"/>
    </row>
    <row r="59" spans="2:9" ht="12.75">
      <c r="B59" s="125" t="s">
        <v>305</v>
      </c>
      <c r="C59" s="50">
        <f>WinterGenerationbyCounty!C55-WinterLoadbyCounty!C55</f>
        <v>-7.778857664</v>
      </c>
      <c r="D59" s="50">
        <f>WinterGenerationbyCounty!D55-WinterLoadbyCounty!D55</f>
        <v>-7.759201517</v>
      </c>
      <c r="E59" s="50">
        <f>WinterGenerationbyCounty!E55-WinterLoadbyCounty!E55</f>
        <v>-7.847710331999999</v>
      </c>
      <c r="F59" s="50">
        <f>WinterGenerationbyCounty!F55-WinterLoadbyCounty!F55</f>
        <v>-7.927558411</v>
      </c>
      <c r="G59" s="50">
        <f>WinterGenerationbyCounty!G55-WinterLoadbyCounty!G55</f>
        <v>-7.942699752</v>
      </c>
      <c r="H59" s="50">
        <f>WinterGenerationbyCounty!H55-WinterLoadbyCounty!H55</f>
        <v>-8.000355690000001</v>
      </c>
      <c r="I59" s="125"/>
    </row>
    <row r="60" spans="2:9" ht="12.75">
      <c r="B60" s="125" t="s">
        <v>306</v>
      </c>
      <c r="C60" s="50">
        <f>WinterGenerationbyCounty!C56-WinterLoadbyCounty!C56</f>
        <v>-1341.683889</v>
      </c>
      <c r="D60" s="50">
        <f>WinterGenerationbyCounty!D56-WinterLoadbyCounty!D56</f>
        <v>-1367.912732</v>
      </c>
      <c r="E60" s="50">
        <f>WinterGenerationbyCounty!E56-WinterLoadbyCounty!E56</f>
        <v>-1412.4379829999998</v>
      </c>
      <c r="F60" s="50">
        <f>WinterGenerationbyCounty!F56-WinterLoadbyCounty!F56</f>
        <v>-1477.208513</v>
      </c>
      <c r="G60" s="50">
        <f>WinterGenerationbyCounty!G56-WinterLoadbyCounty!G56</f>
        <v>-1549.792233</v>
      </c>
      <c r="H60" s="50">
        <f>WinterGenerationbyCounty!H56-WinterLoadbyCounty!H56</f>
        <v>-1632.284287</v>
      </c>
      <c r="I60" s="125"/>
    </row>
    <row r="61" spans="2:9" ht="12.75">
      <c r="B61" s="125" t="s">
        <v>307</v>
      </c>
      <c r="C61" s="50">
        <f>WinterGenerationbyCounty!C57-WinterLoadbyCounty!C57</f>
        <v>-51.31248257</v>
      </c>
      <c r="D61" s="50">
        <f>WinterGenerationbyCounty!D57-WinterLoadbyCounty!D57</f>
        <v>-52.76033217999999</v>
      </c>
      <c r="E61" s="50">
        <f>WinterGenerationbyCounty!E57-WinterLoadbyCounty!E57</f>
        <v>-54.244526070000006</v>
      </c>
      <c r="F61" s="50">
        <f>WinterGenerationbyCounty!F57-WinterLoadbyCounty!F57</f>
        <v>-55.82397216999999</v>
      </c>
      <c r="G61" s="50">
        <f>WinterGenerationbyCounty!G57-WinterLoadbyCounty!G57</f>
        <v>-57.39060855000001</v>
      </c>
      <c r="H61" s="50">
        <f>WinterGenerationbyCounty!H57-WinterLoadbyCounty!H57</f>
        <v>-58.999389050000005</v>
      </c>
      <c r="I61" s="125"/>
    </row>
    <row r="62" spans="2:9" ht="12.75">
      <c r="B62" s="125" t="s">
        <v>308</v>
      </c>
      <c r="C62" s="50">
        <f>WinterGenerationbyCounty!C58-WinterLoadbyCounty!C58</f>
        <v>6.100074013000001</v>
      </c>
      <c r="D62" s="50">
        <f>WinterGenerationbyCounty!D58-WinterLoadbyCounty!D58</f>
        <v>5.996134703</v>
      </c>
      <c r="E62" s="50">
        <f>WinterGenerationbyCounty!E58-WinterLoadbyCounty!E58</f>
        <v>5.8758121270000006</v>
      </c>
      <c r="F62" s="50">
        <f>WinterGenerationbyCounty!F58-WinterLoadbyCounty!F58</f>
        <v>5.745177256000001</v>
      </c>
      <c r="G62" s="50">
        <f>WinterGenerationbyCounty!G58-WinterLoadbyCounty!G58</f>
        <v>5.6610189900000005</v>
      </c>
      <c r="H62" s="50">
        <f>WinterGenerationbyCounty!H58-WinterLoadbyCounty!H58</f>
        <v>5.573098044000001</v>
      </c>
      <c r="I62" s="125"/>
    </row>
    <row r="63" spans="2:9" ht="12.75">
      <c r="B63" s="125" t="s">
        <v>309</v>
      </c>
      <c r="C63" s="50">
        <f>WinterGenerationbyCounty!C59-WinterLoadbyCounty!C59</f>
        <v>-15.852738180000001</v>
      </c>
      <c r="D63" s="50">
        <f>WinterGenerationbyCounty!D59-WinterLoadbyCounty!D59</f>
        <v>-16.2045253</v>
      </c>
      <c r="E63" s="50">
        <f>WinterGenerationbyCounty!E59-WinterLoadbyCounty!E59</f>
        <v>-16.562050759999998</v>
      </c>
      <c r="F63" s="50">
        <f>WinterGenerationbyCounty!F59-WinterLoadbyCounty!F59</f>
        <v>-16.92642309</v>
      </c>
      <c r="G63" s="50">
        <f>WinterGenerationbyCounty!G59-WinterLoadbyCounty!G59</f>
        <v>-17.297594840000002</v>
      </c>
      <c r="H63" s="50">
        <f>WinterGenerationbyCounty!H59-WinterLoadbyCounty!H59</f>
        <v>-17.67660999</v>
      </c>
      <c r="I63" s="125"/>
    </row>
    <row r="64" spans="2:9" ht="12.75">
      <c r="B64" s="125" t="s">
        <v>310</v>
      </c>
      <c r="C64" s="50">
        <f>WinterGenerationbyCounty!C60-WinterLoadbyCounty!C60</f>
        <v>-48.3419217</v>
      </c>
      <c r="D64" s="50">
        <f>WinterGenerationbyCounty!D60-WinterLoadbyCounty!D60</f>
        <v>-49.34694182</v>
      </c>
      <c r="E64" s="50">
        <f>WinterGenerationbyCounty!E60-WinterLoadbyCounty!E60</f>
        <v>-50.37819167</v>
      </c>
      <c r="F64" s="50">
        <f>WinterGenerationbyCounty!F60-WinterLoadbyCounty!F60</f>
        <v>-51.43698281</v>
      </c>
      <c r="G64" s="50">
        <f>WinterGenerationbyCounty!G60-WinterLoadbyCounty!G60</f>
        <v>-52.52469229</v>
      </c>
      <c r="H64" s="50">
        <f>WinterGenerationbyCounty!H60-WinterLoadbyCounty!H60</f>
        <v>-53.642766040000005</v>
      </c>
      <c r="I64" s="125"/>
    </row>
    <row r="65" spans="2:9" ht="12.75">
      <c r="B65" s="125" t="s">
        <v>311</v>
      </c>
      <c r="C65" s="50">
        <f>WinterGenerationbyCounty!C61-WinterLoadbyCounty!C61</f>
        <v>-50.226354</v>
      </c>
      <c r="D65" s="50">
        <f>WinterGenerationbyCounty!D61-WinterLoadbyCounty!D61</f>
        <v>-51.42970468</v>
      </c>
      <c r="E65" s="50">
        <f>WinterGenerationbyCounty!E61-WinterLoadbyCounty!E61</f>
        <v>-52.1364206</v>
      </c>
      <c r="F65" s="50">
        <f>WinterGenerationbyCounty!F61-WinterLoadbyCounty!F61</f>
        <v>-53.10762807</v>
      </c>
      <c r="G65" s="50">
        <f>WinterGenerationbyCounty!G61-WinterLoadbyCounty!G61</f>
        <v>-53.73874605</v>
      </c>
      <c r="H65" s="50">
        <f>WinterGenerationbyCounty!H61-WinterLoadbyCounty!H61</f>
        <v>-54.45144496</v>
      </c>
      <c r="I65" s="125"/>
    </row>
    <row r="66" spans="2:9" ht="12.75">
      <c r="B66" s="125" t="s">
        <v>312</v>
      </c>
      <c r="C66" s="50">
        <f>WinterGenerationbyCounty!C62-WinterLoadbyCounty!C62</f>
        <v>1208.1668372000001</v>
      </c>
      <c r="D66" s="50">
        <f>WinterGenerationbyCounty!D62-WinterLoadbyCounty!D62</f>
        <v>1207.3745384000001</v>
      </c>
      <c r="E66" s="50">
        <f>WinterGenerationbyCounty!E62-WinterLoadbyCounty!E62</f>
        <v>1205.2005647</v>
      </c>
      <c r="F66" s="50">
        <f>WinterGenerationbyCounty!F62-WinterLoadbyCounty!F62</f>
        <v>1200.6085515</v>
      </c>
      <c r="G66" s="50">
        <f>WinterGenerationbyCounty!G62-WinterLoadbyCounty!G62</f>
        <v>1197.9927868</v>
      </c>
      <c r="H66" s="50">
        <f>WinterGenerationbyCounty!H62-WinterLoadbyCounty!H62</f>
        <v>1194.3965781000002</v>
      </c>
      <c r="I66" s="125"/>
    </row>
    <row r="67" spans="2:9" ht="12.75">
      <c r="B67" s="125" t="s">
        <v>313</v>
      </c>
      <c r="C67" s="50">
        <f>WinterGenerationbyCounty!C63-WinterLoadbyCounty!C63</f>
        <v>-9.270522603</v>
      </c>
      <c r="D67" s="50">
        <f>WinterGenerationbyCounty!D63-WinterLoadbyCounty!D63</f>
        <v>-9.386614826</v>
      </c>
      <c r="E67" s="50">
        <f>WinterGenerationbyCounty!E63-WinterLoadbyCounty!E63</f>
        <v>-9.493718669</v>
      </c>
      <c r="F67" s="50">
        <f>WinterGenerationbyCounty!F63-WinterLoadbyCounty!F63</f>
        <v>-9.615223251</v>
      </c>
      <c r="G67" s="50">
        <f>WinterGenerationbyCounty!G63-WinterLoadbyCounty!G63</f>
        <v>-9.727372185</v>
      </c>
      <c r="H67" s="50">
        <f>WinterGenerationbyCounty!H63-WinterLoadbyCounty!H63</f>
        <v>-9.845745331</v>
      </c>
      <c r="I67" s="125"/>
    </row>
    <row r="68" spans="2:9" ht="12.75">
      <c r="B68" s="125" t="s">
        <v>314</v>
      </c>
      <c r="C68" s="50">
        <f>WinterGenerationbyCounty!C64-WinterLoadbyCounty!C64</f>
        <v>747.2849978</v>
      </c>
      <c r="D68" s="50">
        <f>WinterGenerationbyCounty!D64-WinterLoadbyCounty!D64</f>
        <v>753.8415528</v>
      </c>
      <c r="E68" s="50">
        <f>WinterGenerationbyCounty!E64-WinterLoadbyCounty!E64</f>
        <v>748.5412114000001</v>
      </c>
      <c r="F68" s="50">
        <f>WinterGenerationbyCounty!F64-WinterLoadbyCounty!F64</f>
        <v>724.2331005</v>
      </c>
      <c r="G68" s="50">
        <f>WinterGenerationbyCounty!G64-WinterLoadbyCounty!G64</f>
        <v>700.1514339</v>
      </c>
      <c r="H68" s="50">
        <f>WinterGenerationbyCounty!H64-WinterLoadbyCounty!H64</f>
        <v>672.8457086000001</v>
      </c>
      <c r="I68" s="125"/>
    </row>
    <row r="69" spans="2:9" ht="12.75">
      <c r="B69" s="125" t="s">
        <v>315</v>
      </c>
      <c r="C69" s="50">
        <f>WinterGenerationbyCounty!C65-WinterLoadbyCounty!C65</f>
        <v>-112.3970539</v>
      </c>
      <c r="D69" s="50">
        <f>WinterGenerationbyCounty!D65-WinterLoadbyCounty!D65</f>
        <v>-120.7341823</v>
      </c>
      <c r="E69" s="50">
        <f>WinterGenerationbyCounty!E65-WinterLoadbyCounty!E65</f>
        <v>-133.36764449999998</v>
      </c>
      <c r="F69" s="50">
        <f>WinterGenerationbyCounty!F65-WinterLoadbyCounty!F65</f>
        <v>-141.4732916</v>
      </c>
      <c r="G69" s="50">
        <f>WinterGenerationbyCounty!G65-WinterLoadbyCounty!G65</f>
        <v>-148.5403659</v>
      </c>
      <c r="H69" s="50">
        <f>WinterGenerationbyCounty!H65-WinterLoadbyCounty!H65</f>
        <v>-156.26333309999998</v>
      </c>
      <c r="I69" s="125"/>
    </row>
    <row r="70" spans="2:9" ht="12.75">
      <c r="B70" s="125" t="s">
        <v>316</v>
      </c>
      <c r="C70" s="50">
        <f>WinterGenerationbyCounty!C66-WinterLoadbyCounty!C66</f>
        <v>-47.382687319999995</v>
      </c>
      <c r="D70" s="50">
        <f>WinterGenerationbyCounty!D66-WinterLoadbyCounty!D66</f>
        <v>-48.3423335</v>
      </c>
      <c r="E70" s="50">
        <f>WinterGenerationbyCounty!E66-WinterLoadbyCounty!E66</f>
        <v>-46.218505709999995</v>
      </c>
      <c r="F70" s="50">
        <f>WinterGenerationbyCounty!F66-WinterLoadbyCounty!F66</f>
        <v>-47.30349661</v>
      </c>
      <c r="G70" s="50">
        <f>WinterGenerationbyCounty!G66-WinterLoadbyCounty!G66</f>
        <v>-48.17882724</v>
      </c>
      <c r="H70" s="50">
        <f>WinterGenerationbyCounty!H66-WinterLoadbyCounty!H66</f>
        <v>-49.13902833</v>
      </c>
      <c r="I70" s="125"/>
    </row>
    <row r="71" spans="2:9" ht="12.75">
      <c r="B71" s="125" t="s">
        <v>317</v>
      </c>
      <c r="C71" s="50">
        <f>WinterGenerationbyCounty!C67-WinterLoadbyCounty!C67</f>
        <v>2325.6455319</v>
      </c>
      <c r="D71" s="50">
        <f>WinterGenerationbyCounty!D67-WinterLoadbyCounty!D67</f>
        <v>2167.00592669</v>
      </c>
      <c r="E71" s="50">
        <f>WinterGenerationbyCounty!E67-WinterLoadbyCounty!E67</f>
        <v>2165.61169443</v>
      </c>
      <c r="F71" s="50">
        <f>WinterGenerationbyCounty!F67-WinterLoadbyCounty!F67</f>
        <v>2164.28902635</v>
      </c>
      <c r="G71" s="50">
        <f>WinterGenerationbyCounty!G67-WinterLoadbyCounty!G67</f>
        <v>2163.43144647</v>
      </c>
      <c r="H71" s="50">
        <f>WinterGenerationbyCounty!H67-WinterLoadbyCounty!H67</f>
        <v>2162.26759767</v>
      </c>
      <c r="I71" s="125"/>
    </row>
    <row r="72" spans="2:9" ht="12.75">
      <c r="B72" s="125" t="s">
        <v>318</v>
      </c>
      <c r="C72" s="50">
        <f>WinterGenerationbyCounty!C68-WinterLoadbyCounty!C68</f>
        <v>1826.15512765</v>
      </c>
      <c r="D72" s="50">
        <f>WinterGenerationbyCounty!D68-WinterLoadbyCounty!D68</f>
        <v>1823.45127896</v>
      </c>
      <c r="E72" s="50">
        <f>WinterGenerationbyCounty!E68-WinterLoadbyCounty!E68</f>
        <v>1821.59688187</v>
      </c>
      <c r="F72" s="50">
        <f>WinterGenerationbyCounty!F68-WinterLoadbyCounty!F68</f>
        <v>1819.69203638</v>
      </c>
      <c r="G72" s="50">
        <f>WinterGenerationbyCounty!G68-WinterLoadbyCounty!G68</f>
        <v>1817.74551894</v>
      </c>
      <c r="H72" s="50">
        <f>WinterGenerationbyCounty!H68-WinterLoadbyCounty!H68</f>
        <v>1815.74950779</v>
      </c>
      <c r="I72" s="125"/>
    </row>
    <row r="73" spans="2:9" ht="12.75">
      <c r="B73" s="125" t="s">
        <v>319</v>
      </c>
      <c r="C73" s="50">
        <f>WinterGenerationbyCounty!C69-WinterLoadbyCounty!C69</f>
        <v>-25.29231751</v>
      </c>
      <c r="D73" s="50">
        <f>WinterGenerationbyCounty!D69-WinterLoadbyCounty!D69</f>
        <v>-25.408023959999998</v>
      </c>
      <c r="E73" s="50">
        <f>WinterGenerationbyCounty!E69-WinterLoadbyCounty!E69</f>
        <v>-25.5086108</v>
      </c>
      <c r="F73" s="50">
        <f>WinterGenerationbyCounty!F69-WinterLoadbyCounty!F69</f>
        <v>-25.600466970000003</v>
      </c>
      <c r="G73" s="50">
        <f>WinterGenerationbyCounty!G69-WinterLoadbyCounty!G69</f>
        <v>-25.67817093</v>
      </c>
      <c r="H73" s="50">
        <f>WinterGenerationbyCounty!H69-WinterLoadbyCounty!H69</f>
        <v>-25.78561757</v>
      </c>
      <c r="I73" s="125"/>
    </row>
    <row r="74" spans="2:9" ht="12.75">
      <c r="B74" s="126" t="s">
        <v>320</v>
      </c>
      <c r="C74" s="50">
        <f>WinterGenerationbyCounty!C70-WinterLoadbyCounty!C70</f>
        <v>4.6921354857</v>
      </c>
      <c r="D74" s="50">
        <f>WinterGenerationbyCounty!D70-WinterLoadbyCounty!D70</f>
        <v>4.586029379599999</v>
      </c>
      <c r="E74" s="50">
        <f>WinterGenerationbyCounty!E70-WinterLoadbyCounty!E70</f>
        <v>4.3813488643</v>
      </c>
      <c r="F74" s="50">
        <f>WinterGenerationbyCounty!F70-WinterLoadbyCounty!F70</f>
        <v>4.3812171398999995</v>
      </c>
      <c r="G74" s="50">
        <f>WinterGenerationbyCounty!G70-WinterLoadbyCounty!G70</f>
        <v>4.3811940245</v>
      </c>
      <c r="H74" s="50">
        <f>WinterGenerationbyCounty!H70-WinterLoadbyCounty!H70</f>
        <v>4.381397902</v>
      </c>
      <c r="I74" s="126"/>
    </row>
    <row r="75" spans="2:9" ht="12.75">
      <c r="B75" s="125" t="s">
        <v>321</v>
      </c>
      <c r="C75" s="50">
        <f>WinterGenerationbyCounty!C71-WinterLoadbyCounty!C71</f>
        <v>-2.2574336109999997</v>
      </c>
      <c r="D75" s="50">
        <f>WinterGenerationbyCounty!D71-WinterLoadbyCounty!D71</f>
        <v>-2.2688803440000003</v>
      </c>
      <c r="E75" s="50">
        <f>WinterGenerationbyCounty!E71-WinterLoadbyCounty!E71</f>
        <v>-2.27817946</v>
      </c>
      <c r="F75" s="50">
        <f>WinterGenerationbyCounty!F71-WinterLoadbyCounty!F71</f>
        <v>-2.29142275</v>
      </c>
      <c r="G75" s="50">
        <f>WinterGenerationbyCounty!G71-WinterLoadbyCounty!G71</f>
        <v>-2.299177033</v>
      </c>
      <c r="H75" s="50">
        <f>WinterGenerationbyCounty!H71-WinterLoadbyCounty!H71</f>
        <v>-2.3072435529999997</v>
      </c>
      <c r="I75" s="125"/>
    </row>
    <row r="76" spans="2:9" ht="12.75">
      <c r="B76" s="125" t="s">
        <v>322</v>
      </c>
      <c r="C76" s="50">
        <f>WinterGenerationbyCounty!C72-WinterLoadbyCounty!C72</f>
        <v>3407.4210000000003</v>
      </c>
      <c r="D76" s="50">
        <f>WinterGenerationbyCounty!D72-WinterLoadbyCounty!D72</f>
        <v>3391.443</v>
      </c>
      <c r="E76" s="50">
        <f>WinterGenerationbyCounty!E72-WinterLoadbyCounty!E72</f>
        <v>3379.0930000000003</v>
      </c>
      <c r="F76" s="50">
        <f>WinterGenerationbyCounty!F72-WinterLoadbyCounty!F72</f>
        <v>3367.322</v>
      </c>
      <c r="G76" s="50">
        <f>WinterGenerationbyCounty!G72-WinterLoadbyCounty!G72</f>
        <v>3354.4230000000002</v>
      </c>
      <c r="H76" s="50">
        <f>WinterGenerationbyCounty!H72-WinterLoadbyCounty!H72</f>
        <v>3341.2260000000006</v>
      </c>
      <c r="I76" s="125"/>
    </row>
    <row r="77" spans="2:9" ht="12.75">
      <c r="B77" s="125" t="s">
        <v>323</v>
      </c>
      <c r="C77" s="50">
        <f>WinterGenerationbyCounty!C73-WinterLoadbyCounty!C73</f>
        <v>-3.5284743499999998</v>
      </c>
      <c r="D77" s="50">
        <f>WinterGenerationbyCounty!D73-WinterLoadbyCounty!D73</f>
        <v>-3.562361904</v>
      </c>
      <c r="E77" s="50">
        <f>WinterGenerationbyCounty!E73-WinterLoadbyCounty!E73</f>
        <v>-3.5966643250000003</v>
      </c>
      <c r="F77" s="50">
        <f>WinterGenerationbyCounty!F73-WinterLoadbyCounty!F73</f>
        <v>-3.6303957860000002</v>
      </c>
      <c r="G77" s="50">
        <f>WinterGenerationbyCounty!G73-WinterLoadbyCounty!G73</f>
        <v>-3.6650732670000004</v>
      </c>
      <c r="H77" s="50">
        <f>WinterGenerationbyCounty!H73-WinterLoadbyCounty!H73</f>
        <v>-3.700577698</v>
      </c>
      <c r="I77" s="125"/>
    </row>
    <row r="78" spans="2:9" ht="12.75">
      <c r="B78" s="125" t="s">
        <v>324</v>
      </c>
      <c r="C78" s="50">
        <f>WinterGenerationbyCounty!C74-WinterLoadbyCounty!C74</f>
        <v>2144.0603353</v>
      </c>
      <c r="D78" s="50">
        <f>WinterGenerationbyCounty!D74-WinterLoadbyCounty!D74</f>
        <v>2142.7139134</v>
      </c>
      <c r="E78" s="50">
        <f>WinterGenerationbyCounty!E74-WinterLoadbyCounty!E74</f>
        <v>2141.0512926</v>
      </c>
      <c r="F78" s="50">
        <f>WinterGenerationbyCounty!F74-WinterLoadbyCounty!F74</f>
        <v>2139.9875154</v>
      </c>
      <c r="G78" s="50">
        <f>WinterGenerationbyCounty!G74-WinterLoadbyCounty!G74</f>
        <v>2138.3056196</v>
      </c>
      <c r="H78" s="50">
        <f>WinterGenerationbyCounty!H74-WinterLoadbyCounty!H74</f>
        <v>2136.4054018</v>
      </c>
      <c r="I78" s="125"/>
    </row>
    <row r="79" spans="2:9" ht="12.75">
      <c r="B79" s="125" t="s">
        <v>325</v>
      </c>
      <c r="C79" s="50">
        <f>WinterGenerationbyCounty!C75-WinterLoadbyCounty!C75</f>
        <v>238.6334562</v>
      </c>
      <c r="D79" s="50">
        <f>WinterGenerationbyCounty!D75-WinterLoadbyCounty!D75</f>
        <v>237.17674052</v>
      </c>
      <c r="E79" s="50">
        <f>WinterGenerationbyCounty!E75-WinterLoadbyCounty!E75</f>
        <v>235.66544137</v>
      </c>
      <c r="F79" s="50">
        <f>WinterGenerationbyCounty!F75-WinterLoadbyCounty!F75</f>
        <v>234.09682944</v>
      </c>
      <c r="G79" s="50">
        <f>WinterGenerationbyCounty!G75-WinterLoadbyCounty!G75</f>
        <v>232.46803908</v>
      </c>
      <c r="H79" s="50">
        <f>WinterGenerationbyCounty!H75-WinterLoadbyCounty!H75</f>
        <v>230.77606139</v>
      </c>
      <c r="I79" s="125"/>
    </row>
    <row r="80" spans="2:9" ht="12.75">
      <c r="B80" s="125" t="s">
        <v>326</v>
      </c>
      <c r="C80" s="50">
        <f>WinterGenerationbyCounty!C76-WinterLoadbyCounty!C76</f>
        <v>100.79603599999996</v>
      </c>
      <c r="D80" s="50">
        <f>WinterGenerationbyCounty!D76-WinterLoadbyCounty!D76</f>
        <v>84.10975099999973</v>
      </c>
      <c r="E80" s="50">
        <f>WinterGenerationbyCounty!E76-WinterLoadbyCounty!E76</f>
        <v>67.87313299999983</v>
      </c>
      <c r="F80" s="50">
        <f>WinterGenerationbyCounty!F76-WinterLoadbyCounty!F76</f>
        <v>52.96093500000006</v>
      </c>
      <c r="G80" s="50">
        <f>WinterGenerationbyCounty!G76-WinterLoadbyCounty!G76</f>
        <v>34.89364499999988</v>
      </c>
      <c r="H80" s="50">
        <f>WinterGenerationbyCounty!H76-WinterLoadbyCounty!H76</f>
        <v>15.438987999999881</v>
      </c>
      <c r="I80" s="125"/>
    </row>
    <row r="81" spans="2:9" ht="12.75">
      <c r="B81" s="125" t="s">
        <v>327</v>
      </c>
      <c r="C81" s="50">
        <f>WinterGenerationbyCounty!C77-WinterLoadbyCounty!C77</f>
        <v>-75.105825</v>
      </c>
      <c r="D81" s="50">
        <f>WinterGenerationbyCounty!D77-WinterLoadbyCounty!D77</f>
        <v>-77.71588742</v>
      </c>
      <c r="E81" s="50">
        <f>WinterGenerationbyCounty!E77-WinterLoadbyCounty!E77</f>
        <v>-80.34231652</v>
      </c>
      <c r="F81" s="50">
        <f>WinterGenerationbyCounty!F77-WinterLoadbyCounty!F77</f>
        <v>-78.77989045999999</v>
      </c>
      <c r="G81" s="50">
        <f>WinterGenerationbyCounty!G77-WinterLoadbyCounty!G77</f>
        <v>-81.44817131</v>
      </c>
      <c r="H81" s="50">
        <f>WinterGenerationbyCounty!H77-WinterLoadbyCounty!H77</f>
        <v>-84.22942342</v>
      </c>
      <c r="I81" s="125"/>
    </row>
    <row r="82" spans="2:9" ht="12.75">
      <c r="B82" s="125" t="s">
        <v>328</v>
      </c>
      <c r="C82" s="50">
        <f>WinterGenerationbyCounty!C78-WinterLoadbyCounty!C78</f>
        <v>5.157788749999998</v>
      </c>
      <c r="D82" s="50">
        <f>WinterGenerationbyCounty!D78-WinterLoadbyCounty!D78</f>
        <v>5.16466896</v>
      </c>
      <c r="E82" s="50">
        <f>WinterGenerationbyCounty!E78-WinterLoadbyCounty!E78</f>
        <v>5.037131669999999</v>
      </c>
      <c r="F82" s="50">
        <f>WinterGenerationbyCounty!F78-WinterLoadbyCounty!F78</f>
        <v>4.832767069999999</v>
      </c>
      <c r="G82" s="50">
        <f>WinterGenerationbyCounty!G78-WinterLoadbyCounty!G78</f>
        <v>4.691433219999999</v>
      </c>
      <c r="H82" s="50">
        <f>WinterGenerationbyCounty!H78-WinterLoadbyCounty!H78</f>
        <v>4.526864979999999</v>
      </c>
      <c r="I82" s="125"/>
    </row>
    <row r="83" spans="2:9" ht="12.75">
      <c r="B83" s="125" t="s">
        <v>329</v>
      </c>
      <c r="C83" s="50">
        <f>WinterGenerationbyCounty!C79-WinterLoadbyCounty!C79</f>
        <v>613.57803848</v>
      </c>
      <c r="D83" s="50">
        <f>WinterGenerationbyCounty!D79-WinterLoadbyCounty!D79</f>
        <v>612.89177726</v>
      </c>
      <c r="E83" s="50">
        <f>WinterGenerationbyCounty!E79-WinterLoadbyCounty!E79</f>
        <v>612.17517387</v>
      </c>
      <c r="F83" s="50">
        <f>WinterGenerationbyCounty!F79-WinterLoadbyCounty!F79</f>
        <v>611.42528179</v>
      </c>
      <c r="G83" s="50">
        <f>WinterGenerationbyCounty!G79-WinterLoadbyCounty!G79</f>
        <v>610.6426511899999</v>
      </c>
      <c r="H83" s="50">
        <f>WinterGenerationbyCounty!H79-WinterLoadbyCounty!H79</f>
        <v>609.82465845</v>
      </c>
      <c r="I83" s="125"/>
    </row>
    <row r="84" spans="2:9" ht="12.75">
      <c r="B84" s="125" t="s">
        <v>330</v>
      </c>
      <c r="C84" s="50">
        <f>WinterGenerationbyCounty!C80-WinterLoadbyCounty!C80</f>
        <v>-58.91255195</v>
      </c>
      <c r="D84" s="50">
        <f>WinterGenerationbyCounty!D80-WinterLoadbyCounty!D80</f>
        <v>-59.56215567000001</v>
      </c>
      <c r="E84" s="50">
        <f>WinterGenerationbyCounty!E80-WinterLoadbyCounty!E80</f>
        <v>-61.54270787</v>
      </c>
      <c r="F84" s="50">
        <f>WinterGenerationbyCounty!F80-WinterLoadbyCounty!F80</f>
        <v>-63.59691649000001</v>
      </c>
      <c r="G84" s="50">
        <f>WinterGenerationbyCounty!G80-WinterLoadbyCounty!G80</f>
        <v>-65.72925791</v>
      </c>
      <c r="H84" s="50">
        <f>WinterGenerationbyCounty!H80-WinterLoadbyCounty!H80</f>
        <v>-67.94183528</v>
      </c>
      <c r="I84" s="125"/>
    </row>
    <row r="85" spans="2:9" ht="12.75">
      <c r="B85" s="125" t="s">
        <v>331</v>
      </c>
      <c r="C85" s="50">
        <f>WinterGenerationbyCounty!C81-WinterLoadbyCounty!C81</f>
        <v>-321.8582539</v>
      </c>
      <c r="D85" s="50">
        <f>WinterGenerationbyCounty!D81-WinterLoadbyCounty!D81</f>
        <v>-338.0678484</v>
      </c>
      <c r="E85" s="50">
        <f>WinterGenerationbyCounty!E81-WinterLoadbyCounty!E81</f>
        <v>-345.00929590000004</v>
      </c>
      <c r="F85" s="50">
        <f>WinterGenerationbyCounty!F81-WinterLoadbyCounty!F81</f>
        <v>-360.528686</v>
      </c>
      <c r="G85" s="50">
        <f>WinterGenerationbyCounty!G81-WinterLoadbyCounty!G81</f>
        <v>-370.73652990000005</v>
      </c>
      <c r="H85" s="50">
        <f>WinterGenerationbyCounty!H81-WinterLoadbyCounty!H81</f>
        <v>-383.8124681</v>
      </c>
      <c r="I85" s="125"/>
    </row>
    <row r="86" spans="2:9" ht="12.75">
      <c r="B86" s="125" t="s">
        <v>332</v>
      </c>
      <c r="C86" s="50">
        <f>WinterGenerationbyCounty!C82-WinterLoadbyCounty!C82</f>
        <v>1308.57259791</v>
      </c>
      <c r="D86" s="50">
        <f>WinterGenerationbyCounty!D82-WinterLoadbyCounty!D82</f>
        <v>1295.85188085</v>
      </c>
      <c r="E86" s="50">
        <f>WinterGenerationbyCounty!E82-WinterLoadbyCounty!E82</f>
        <v>1294.84554748</v>
      </c>
      <c r="F86" s="50">
        <f>WinterGenerationbyCounty!F82-WinterLoadbyCounty!F82</f>
        <v>1293.53260448</v>
      </c>
      <c r="G86" s="50">
        <f>WinterGenerationbyCounty!G82-WinterLoadbyCounty!G82</f>
        <v>1292.56941971</v>
      </c>
      <c r="H86" s="50">
        <f>WinterGenerationbyCounty!H82-WinterLoadbyCounty!H82</f>
        <v>1291.55706629</v>
      </c>
      <c r="I86" s="125"/>
    </row>
    <row r="87" spans="2:9" ht="12.75">
      <c r="B87" s="125" t="s">
        <v>333</v>
      </c>
      <c r="C87" s="50">
        <f>WinterGenerationbyCounty!C83-WinterLoadbyCounty!C83</f>
        <v>1436.4905322</v>
      </c>
      <c r="D87" s="50">
        <f>WinterGenerationbyCounty!D83-WinterLoadbyCounty!D83</f>
        <v>1423.4944736</v>
      </c>
      <c r="E87" s="50">
        <f>WinterGenerationbyCounty!E83-WinterLoadbyCounty!E83</f>
        <v>1408.3041644</v>
      </c>
      <c r="F87" s="50">
        <f>WinterGenerationbyCounty!F83-WinterLoadbyCounty!F83</f>
        <v>1389.4724354</v>
      </c>
      <c r="G87" s="50">
        <f>WinterGenerationbyCounty!G83-WinterLoadbyCounty!G83</f>
        <v>1371.9897762</v>
      </c>
      <c r="H87" s="50">
        <f>WinterGenerationbyCounty!H83-WinterLoadbyCounty!H83</f>
        <v>1353.4350892999998</v>
      </c>
      <c r="I87" s="125"/>
    </row>
    <row r="88" spans="2:9" ht="12.75">
      <c r="B88" s="125" t="s">
        <v>334</v>
      </c>
      <c r="C88" s="50">
        <f>WinterGenerationbyCounty!C84-WinterLoadbyCounty!C84</f>
        <v>-1.774197199</v>
      </c>
      <c r="D88" s="50">
        <f>WinterGenerationbyCounty!D84-WinterLoadbyCounty!D84</f>
        <v>-1.87049969</v>
      </c>
      <c r="E88" s="50">
        <f>WinterGenerationbyCounty!E84-WinterLoadbyCounty!E84</f>
        <v>-2.053339103</v>
      </c>
      <c r="F88" s="50">
        <f>WinterGenerationbyCounty!F84-WinterLoadbyCounty!F84</f>
        <v>-2.058468573</v>
      </c>
      <c r="G88" s="50">
        <f>WinterGenerationbyCounty!G84-WinterLoadbyCounty!G84</f>
        <v>-2.0635074309999997</v>
      </c>
      <c r="H88" s="50">
        <f>WinterGenerationbyCounty!H84-WinterLoadbyCounty!H84</f>
        <v>-2.069411654</v>
      </c>
      <c r="I88" s="125"/>
    </row>
    <row r="89" spans="2:9" ht="12.75">
      <c r="B89" s="125" t="s">
        <v>335</v>
      </c>
      <c r="C89" s="50">
        <f>WinterGenerationbyCounty!C85-WinterLoadbyCounty!C85</f>
        <v>-16.563531859999998</v>
      </c>
      <c r="D89" s="50">
        <f>WinterGenerationbyCounty!D85-WinterLoadbyCounty!D85</f>
        <v>-16.961920600000003</v>
      </c>
      <c r="E89" s="50">
        <f>WinterGenerationbyCounty!E85-WinterLoadbyCounty!E85</f>
        <v>-17.29337887</v>
      </c>
      <c r="F89" s="50">
        <f>WinterGenerationbyCounty!F85-WinterLoadbyCounty!F85</f>
        <v>-17.72029617</v>
      </c>
      <c r="G89" s="50">
        <f>WinterGenerationbyCounty!G85-WinterLoadbyCounty!G85</f>
        <v>-18.0290785</v>
      </c>
      <c r="H89" s="50">
        <f>WinterGenerationbyCounty!H85-WinterLoadbyCounty!H85</f>
        <v>-18.349520079999998</v>
      </c>
      <c r="I89" s="125"/>
    </row>
    <row r="90" spans="2:9" ht="12.75">
      <c r="B90" s="125" t="s">
        <v>336</v>
      </c>
      <c r="C90" s="50">
        <f>WinterGenerationbyCounty!C86-WinterLoadbyCounty!C86</f>
        <v>-13.33090764</v>
      </c>
      <c r="D90" s="50">
        <f>WinterGenerationbyCounty!D86-WinterLoadbyCounty!D86</f>
        <v>-13.396897000000001</v>
      </c>
      <c r="E90" s="50">
        <f>WinterGenerationbyCounty!E86-WinterLoadbyCounty!E86</f>
        <v>-13.450184740000001</v>
      </c>
      <c r="F90" s="50">
        <f>WinterGenerationbyCounty!F86-WinterLoadbyCounty!F86</f>
        <v>-13.52661038</v>
      </c>
      <c r="G90" s="50">
        <f>WinterGenerationbyCounty!G86-WinterLoadbyCounty!G86</f>
        <v>-13.570711719999998</v>
      </c>
      <c r="H90" s="50">
        <f>WinterGenerationbyCounty!H86-WinterLoadbyCounty!H86</f>
        <v>-13.61658282</v>
      </c>
      <c r="I90" s="125"/>
    </row>
    <row r="91" spans="2:9" ht="12.75">
      <c r="B91" s="125" t="s">
        <v>337</v>
      </c>
      <c r="C91" s="50">
        <f>WinterGenerationbyCounty!C87-WinterLoadbyCounty!C87</f>
        <v>-3979.25</v>
      </c>
      <c r="D91" s="50">
        <f>WinterGenerationbyCounty!D87-WinterLoadbyCounty!D87</f>
        <v>-4154.239</v>
      </c>
      <c r="E91" s="50">
        <f>WinterGenerationbyCounty!E87-WinterLoadbyCounty!E87</f>
        <v>-4308.924000000001</v>
      </c>
      <c r="F91" s="50">
        <f>WinterGenerationbyCounty!F87-WinterLoadbyCounty!F87</f>
        <v>-4457.347</v>
      </c>
      <c r="G91" s="50">
        <f>WinterGenerationbyCounty!G87-WinterLoadbyCounty!G87</f>
        <v>-4605.108</v>
      </c>
      <c r="H91" s="50">
        <f>WinterGenerationbyCounty!H87-WinterLoadbyCounty!H87</f>
        <v>-4751.525</v>
      </c>
      <c r="I91" s="125"/>
    </row>
    <row r="92" spans="2:9" ht="12.75">
      <c r="B92" s="125" t="s">
        <v>338</v>
      </c>
      <c r="C92" s="50">
        <f>WinterGenerationbyCounty!C88-WinterLoadbyCounty!C88</f>
        <v>-20.13274642</v>
      </c>
      <c r="D92" s="50">
        <f>WinterGenerationbyCounty!D88-WinterLoadbyCounty!D88</f>
        <v>-20.23639563</v>
      </c>
      <c r="E92" s="50">
        <f>WinterGenerationbyCounty!E88-WinterLoadbyCounty!E88</f>
        <v>-20.316934659999998</v>
      </c>
      <c r="F92" s="50">
        <f>WinterGenerationbyCounty!F88-WinterLoadbyCounty!F88</f>
        <v>-20.43119614</v>
      </c>
      <c r="G92" s="50">
        <f>WinterGenerationbyCounty!G88-WinterLoadbyCounty!G88</f>
        <v>-20.48544604</v>
      </c>
      <c r="H92" s="50">
        <f>WinterGenerationbyCounty!H88-WinterLoadbyCounty!H88</f>
        <v>-20.55894469</v>
      </c>
      <c r="I92" s="125"/>
    </row>
    <row r="93" spans="2:9" ht="12.75">
      <c r="B93" s="125" t="s">
        <v>339</v>
      </c>
      <c r="C93" s="50">
        <f>WinterGenerationbyCounty!C89-WinterLoadbyCounty!C89</f>
        <v>540.1816766</v>
      </c>
      <c r="D93" s="50">
        <f>WinterGenerationbyCounty!D89-WinterLoadbyCounty!D89</f>
        <v>520.6122657000001</v>
      </c>
      <c r="E93" s="50">
        <f>WinterGenerationbyCounty!E89-WinterLoadbyCounty!E89</f>
        <v>500.183325</v>
      </c>
      <c r="F93" s="50">
        <f>WinterGenerationbyCounty!F89-WinterLoadbyCounty!F89</f>
        <v>478.7503236</v>
      </c>
      <c r="G93" s="50">
        <f>WinterGenerationbyCounty!G89-WinterLoadbyCounty!G89</f>
        <v>456.2480185</v>
      </c>
      <c r="H93" s="50">
        <f>WinterGenerationbyCounty!H89-WinterLoadbyCounty!H89</f>
        <v>432.55785919999994</v>
      </c>
      <c r="I93" s="125"/>
    </row>
    <row r="94" spans="2:9" ht="12.75">
      <c r="B94" s="125" t="s">
        <v>340</v>
      </c>
      <c r="C94" s="50">
        <f>WinterGenerationbyCounty!C90-WinterLoadbyCounty!C90</f>
        <v>71.40656380000001</v>
      </c>
      <c r="D94" s="50">
        <f>WinterGenerationbyCounty!D90-WinterLoadbyCounty!D90</f>
        <v>71.02338519999998</v>
      </c>
      <c r="E94" s="50">
        <f>WinterGenerationbyCounty!E90-WinterLoadbyCounty!E90</f>
        <v>68.28752119999999</v>
      </c>
      <c r="F94" s="50">
        <f>WinterGenerationbyCounty!F90-WinterLoadbyCounty!F90</f>
        <v>65.18805700000001</v>
      </c>
      <c r="G94" s="50">
        <f>WinterGenerationbyCounty!G90-WinterLoadbyCounty!G90</f>
        <v>63.15453729999999</v>
      </c>
      <c r="H94" s="50">
        <f>WinterGenerationbyCounty!H90-WinterLoadbyCounty!H90</f>
        <v>60.68201639999998</v>
      </c>
      <c r="I94" s="125"/>
    </row>
    <row r="95" spans="2:9" ht="12.75">
      <c r="B95" s="125" t="s">
        <v>341</v>
      </c>
      <c r="C95" s="50">
        <f>WinterGenerationbyCounty!C91-WinterLoadbyCounty!C91</f>
        <v>702.5616539999999</v>
      </c>
      <c r="D95" s="50">
        <f>WinterGenerationbyCounty!D91-WinterLoadbyCounty!D91</f>
        <v>675.2000859999998</v>
      </c>
      <c r="E95" s="50">
        <f>WinterGenerationbyCounty!E91-WinterLoadbyCounty!E91</f>
        <v>649.192673</v>
      </c>
      <c r="F95" s="50">
        <f>WinterGenerationbyCounty!F91-WinterLoadbyCounty!F91</f>
        <v>604.446361</v>
      </c>
      <c r="G95" s="50">
        <f>WinterGenerationbyCounty!G91-WinterLoadbyCounty!G91</f>
        <v>570.5515539999999</v>
      </c>
      <c r="H95" s="50">
        <f>WinterGenerationbyCounty!H91-WinterLoadbyCounty!H91</f>
        <v>532.6036319999998</v>
      </c>
      <c r="I95" s="125"/>
    </row>
    <row r="96" spans="2:9" ht="12.75">
      <c r="B96" s="125" t="s">
        <v>342</v>
      </c>
      <c r="C96" s="50">
        <f>WinterGenerationbyCounty!C92-WinterLoadbyCounty!C92</f>
        <v>-94.20102628000001</v>
      </c>
      <c r="D96" s="50">
        <f>WinterGenerationbyCounty!D92-WinterLoadbyCounty!D92</f>
        <v>-98.36985979</v>
      </c>
      <c r="E96" s="50">
        <f>WinterGenerationbyCounty!E92-WinterLoadbyCounty!E92</f>
        <v>-102.9247555</v>
      </c>
      <c r="F96" s="50">
        <f>WinterGenerationbyCounty!F92-WinterLoadbyCounty!F92</f>
        <v>-108.4656287</v>
      </c>
      <c r="G96" s="50">
        <f>WinterGenerationbyCounty!G92-WinterLoadbyCounty!G92</f>
        <v>-113.8316486</v>
      </c>
      <c r="H96" s="50">
        <f>WinterGenerationbyCounty!H92-WinterLoadbyCounty!H92</f>
        <v>-119.11377159999999</v>
      </c>
      <c r="I96" s="125"/>
    </row>
    <row r="97" spans="2:9" ht="12.75">
      <c r="B97" s="125" t="s">
        <v>343</v>
      </c>
      <c r="C97" s="50">
        <f>WinterGenerationbyCounty!C93-WinterLoadbyCounty!C93</f>
        <v>805.1010047</v>
      </c>
      <c r="D97" s="50">
        <f>WinterGenerationbyCounty!D93-WinterLoadbyCounty!D93</f>
        <v>792.1207708</v>
      </c>
      <c r="E97" s="50">
        <f>WinterGenerationbyCounty!E93-WinterLoadbyCounty!E93</f>
        <v>770.8972131</v>
      </c>
      <c r="F97" s="50">
        <f>WinterGenerationbyCounty!F93-WinterLoadbyCounty!F93</f>
        <v>763.5710523</v>
      </c>
      <c r="G97" s="50">
        <f>WinterGenerationbyCounty!G93-WinterLoadbyCounty!G93</f>
        <v>750.0311109</v>
      </c>
      <c r="H97" s="50">
        <f>WinterGenerationbyCounty!H93-WinterLoadbyCounty!H93</f>
        <v>736.0933709999999</v>
      </c>
      <c r="I97" s="125"/>
    </row>
    <row r="98" spans="2:9" ht="12.75">
      <c r="B98" s="125" t="s">
        <v>344</v>
      </c>
      <c r="C98" s="50">
        <f>WinterGenerationbyCounty!C94-WinterLoadbyCounty!C94</f>
        <v>-94.04851947</v>
      </c>
      <c r="D98" s="50">
        <f>WinterGenerationbyCounty!D94-WinterLoadbyCounty!D94</f>
        <v>-93.96581648</v>
      </c>
      <c r="E98" s="50">
        <f>WinterGenerationbyCounty!E94-WinterLoadbyCounty!E94</f>
        <v>-94.33190664</v>
      </c>
      <c r="F98" s="50">
        <f>WinterGenerationbyCounty!F94-WinterLoadbyCounty!F94</f>
        <v>-95.99575481</v>
      </c>
      <c r="G98" s="50">
        <f>WinterGenerationbyCounty!G94-WinterLoadbyCounty!G94</f>
        <v>-97.94881409</v>
      </c>
      <c r="H98" s="50">
        <f>WinterGenerationbyCounty!H94-WinterLoadbyCounty!H94</f>
        <v>-98.29837416000001</v>
      </c>
      <c r="I98" s="125"/>
    </row>
    <row r="99" spans="2:9" ht="12.75">
      <c r="B99" s="125" t="s">
        <v>345</v>
      </c>
      <c r="C99" s="50">
        <f>WinterGenerationbyCounty!C95-WinterLoadbyCounty!C95</f>
        <v>-44.03325568</v>
      </c>
      <c r="D99" s="50">
        <f>WinterGenerationbyCounty!D95-WinterLoadbyCounty!D95</f>
        <v>-43.42872797</v>
      </c>
      <c r="E99" s="50">
        <f>WinterGenerationbyCounty!E95-WinterLoadbyCounty!E95</f>
        <v>-43.62605722</v>
      </c>
      <c r="F99" s="50">
        <f>WinterGenerationbyCounty!F95-WinterLoadbyCounty!F95</f>
        <v>-44.04798135</v>
      </c>
      <c r="G99" s="50">
        <f>WinterGenerationbyCounty!G95-WinterLoadbyCounty!G95</f>
        <v>-44.281625</v>
      </c>
      <c r="H99" s="50">
        <f>WinterGenerationbyCounty!H95-WinterLoadbyCounty!H95</f>
        <v>-44.5885289</v>
      </c>
      <c r="I99" s="125"/>
    </row>
    <row r="100" spans="2:9" ht="12.75">
      <c r="B100" s="125" t="s">
        <v>346</v>
      </c>
      <c r="C100" s="50">
        <f>WinterGenerationbyCounty!C96-WinterLoadbyCounty!C96</f>
        <v>175.604886</v>
      </c>
      <c r="D100" s="50">
        <f>WinterGenerationbyCounty!D96-WinterLoadbyCounty!D96</f>
        <v>175.91760060000001</v>
      </c>
      <c r="E100" s="50">
        <f>WinterGenerationbyCounty!E96-WinterLoadbyCounty!E96</f>
        <v>196.177655</v>
      </c>
      <c r="F100" s="50">
        <f>WinterGenerationbyCounty!F96-WinterLoadbyCounty!F96</f>
        <v>196.83016049999998</v>
      </c>
      <c r="G100" s="50">
        <f>WinterGenerationbyCounty!G96-WinterLoadbyCounty!G96</f>
        <v>195.93391359999998</v>
      </c>
      <c r="H100" s="50">
        <f>WinterGenerationbyCounty!H96-WinterLoadbyCounty!H96</f>
        <v>414.07076140000004</v>
      </c>
      <c r="I100" s="125"/>
    </row>
    <row r="101" spans="2:9" ht="12.75">
      <c r="B101" s="125" t="s">
        <v>347</v>
      </c>
      <c r="C101" s="50">
        <f>WinterGenerationbyCounty!C97-WinterLoadbyCounty!C97</f>
        <v>-118.71776220000001</v>
      </c>
      <c r="D101" s="50">
        <f>WinterGenerationbyCounty!D97-WinterLoadbyCounty!D97</f>
        <v>-119.093222</v>
      </c>
      <c r="E101" s="50">
        <f>WinterGenerationbyCounty!E97-WinterLoadbyCounty!E97</f>
        <v>-122.4348406</v>
      </c>
      <c r="F101" s="50">
        <f>WinterGenerationbyCounty!F97-WinterLoadbyCounty!F97</f>
        <v>-130.97290289999998</v>
      </c>
      <c r="G101" s="50">
        <f>WinterGenerationbyCounty!G97-WinterLoadbyCounty!G97</f>
        <v>1652.6953348</v>
      </c>
      <c r="H101" s="50">
        <f>WinterGenerationbyCounty!H97-WinterLoadbyCounty!H97</f>
        <v>1650.5916606</v>
      </c>
      <c r="I101" s="125"/>
    </row>
    <row r="102" spans="2:9" ht="12.75">
      <c r="B102" s="125" t="s">
        <v>348</v>
      </c>
      <c r="C102" s="50">
        <f>WinterGenerationbyCounty!C98-WinterLoadbyCounty!C98</f>
        <v>-10.34895559</v>
      </c>
      <c r="D102" s="50">
        <f>WinterGenerationbyCounty!D98-WinterLoadbyCounty!D98</f>
        <v>-10.39890897</v>
      </c>
      <c r="E102" s="50">
        <f>WinterGenerationbyCounty!E98-WinterLoadbyCounty!E98</f>
        <v>-10.44280019</v>
      </c>
      <c r="F102" s="50">
        <f>WinterGenerationbyCounty!F98-WinterLoadbyCounty!F98</f>
        <v>-10.46452605</v>
      </c>
      <c r="G102" s="50">
        <f>WinterGenerationbyCounty!G98-WinterLoadbyCounty!G98</f>
        <v>-10.494170819999999</v>
      </c>
      <c r="H102" s="50">
        <f>WinterGenerationbyCounty!H98-WinterLoadbyCounty!H98</f>
        <v>-10.516811890000001</v>
      </c>
      <c r="I102" s="125"/>
    </row>
    <row r="103" spans="2:9" ht="12.75">
      <c r="B103" s="125" t="s">
        <v>349</v>
      </c>
      <c r="C103" s="50">
        <f>WinterGenerationbyCounty!C99-WinterLoadbyCounty!C99</f>
        <v>605.6939383900001</v>
      </c>
      <c r="D103" s="50">
        <f>WinterGenerationbyCounty!D99-WinterLoadbyCounty!D99</f>
        <v>618.36980837</v>
      </c>
      <c r="E103" s="50">
        <f>WinterGenerationbyCounty!E99-WinterLoadbyCounty!E99</f>
        <v>1237.96611537</v>
      </c>
      <c r="F103" s="50">
        <f>WinterGenerationbyCounty!F99-WinterLoadbyCounty!F99</f>
        <v>1237.38951042</v>
      </c>
      <c r="G103" s="50">
        <f>WinterGenerationbyCounty!G99-WinterLoadbyCounty!G99</f>
        <v>1237.03883704</v>
      </c>
      <c r="H103" s="50">
        <f>WinterGenerationbyCounty!H99-WinterLoadbyCounty!H99</f>
        <v>1373.60696518</v>
      </c>
      <c r="I103" s="125"/>
    </row>
    <row r="104" spans="2:9" ht="12.75">
      <c r="B104" s="125" t="s">
        <v>350</v>
      </c>
      <c r="C104" s="50">
        <f>WinterGenerationbyCounty!C100-WinterLoadbyCounty!C100</f>
        <v>-30.20746206</v>
      </c>
      <c r="D104" s="50">
        <f>WinterGenerationbyCounty!D100-WinterLoadbyCounty!D100</f>
        <v>-30.989794709999998</v>
      </c>
      <c r="E104" s="50">
        <f>WinterGenerationbyCounty!E100-WinterLoadbyCounty!E100</f>
        <v>-31.80666475</v>
      </c>
      <c r="F104" s="50">
        <f>WinterGenerationbyCounty!F100-WinterLoadbyCounty!F100</f>
        <v>-32.65979916</v>
      </c>
      <c r="G104" s="50">
        <f>WinterGenerationbyCounty!G100-WinterLoadbyCounty!G100</f>
        <v>-33.55101113</v>
      </c>
      <c r="H104" s="50">
        <f>WinterGenerationbyCounty!H100-WinterLoadbyCounty!H100</f>
        <v>-34.48220456</v>
      </c>
      <c r="I104" s="125"/>
    </row>
    <row r="105" spans="2:9" ht="12.75">
      <c r="B105" s="125" t="s">
        <v>351</v>
      </c>
      <c r="C105" s="50">
        <f>WinterGenerationbyCounty!C101-WinterLoadbyCounty!C101</f>
        <v>-5.25083818</v>
      </c>
      <c r="D105" s="50">
        <f>WinterGenerationbyCounty!D101-WinterLoadbyCounty!D101</f>
        <v>-5.297983928</v>
      </c>
      <c r="E105" s="50">
        <f>WinterGenerationbyCounty!E101-WinterLoadbyCounty!E101</f>
        <v>-5.34510703</v>
      </c>
      <c r="F105" s="50">
        <f>WinterGenerationbyCounty!F101-WinterLoadbyCounty!F101</f>
        <v>-5.3922078760000005</v>
      </c>
      <c r="G105" s="50">
        <f>WinterGenerationbyCounty!G101-WinterLoadbyCounty!G101</f>
        <v>-5.43928113</v>
      </c>
      <c r="H105" s="50">
        <f>WinterGenerationbyCounty!H101-WinterLoadbyCounty!H101</f>
        <v>-5.486331854</v>
      </c>
      <c r="I105" s="125"/>
    </row>
    <row r="106" spans="2:9" ht="12.75">
      <c r="B106" s="125" t="s">
        <v>352</v>
      </c>
      <c r="C106" s="50">
        <f>WinterGenerationbyCounty!C102-WinterLoadbyCounty!C102</f>
        <v>-4.994876907</v>
      </c>
      <c r="D106" s="50">
        <f>WinterGenerationbyCounty!D102-WinterLoadbyCounty!D102</f>
        <v>-5.1571093</v>
      </c>
      <c r="E106" s="50">
        <f>WinterGenerationbyCounty!E102-WinterLoadbyCounty!E102</f>
        <v>-5.327453290999999</v>
      </c>
      <c r="F106" s="50">
        <f>WinterGenerationbyCounty!F102-WinterLoadbyCounty!F102</f>
        <v>-5.506314483</v>
      </c>
      <c r="G106" s="50">
        <f>WinterGenerationbyCounty!G102-WinterLoadbyCounty!G102</f>
        <v>-5.694118733</v>
      </c>
      <c r="H106" s="50">
        <f>WinterGenerationbyCounty!H102-WinterLoadbyCounty!H102</f>
        <v>-5.891313197000001</v>
      </c>
      <c r="I106" s="125"/>
    </row>
    <row r="107" spans="2:9" ht="12.75">
      <c r="B107" s="125" t="s">
        <v>353</v>
      </c>
      <c r="C107" s="50">
        <f>WinterGenerationbyCounty!C103-WinterLoadbyCounty!C103</f>
        <v>-73.41045274</v>
      </c>
      <c r="D107" s="50">
        <f>WinterGenerationbyCounty!D103-WinterLoadbyCounty!D103</f>
        <v>-75.51623713</v>
      </c>
      <c r="E107" s="50">
        <f>WinterGenerationbyCounty!E103-WinterLoadbyCounty!E103</f>
        <v>-77.66498557999999</v>
      </c>
      <c r="F107" s="50">
        <f>WinterGenerationbyCounty!F103-WinterLoadbyCounty!F103</f>
        <v>-79.85884638</v>
      </c>
      <c r="G107" s="50">
        <f>WinterGenerationbyCounty!G103-WinterLoadbyCounty!G103</f>
        <v>-82.10007515000001</v>
      </c>
      <c r="H107" s="50">
        <f>WinterGenerationbyCounty!H103-WinterLoadbyCounty!H103</f>
        <v>-84.3910403</v>
      </c>
      <c r="I107" s="125"/>
    </row>
    <row r="108" spans="2:9" ht="12.75">
      <c r="B108" s="125" t="s">
        <v>354</v>
      </c>
      <c r="C108" s="50">
        <f>WinterGenerationbyCounty!C104-WinterLoadbyCounty!C104</f>
        <v>-133.1857581</v>
      </c>
      <c r="D108" s="50">
        <f>WinterGenerationbyCounty!D104-WinterLoadbyCounty!D104</f>
        <v>-169.0986405</v>
      </c>
      <c r="E108" s="50">
        <f>WinterGenerationbyCounty!E104-WinterLoadbyCounty!E104</f>
        <v>-197.8232686</v>
      </c>
      <c r="F108" s="50">
        <f>WinterGenerationbyCounty!F104-WinterLoadbyCounty!F104</f>
        <v>-227.2124323</v>
      </c>
      <c r="G108" s="50">
        <f>WinterGenerationbyCounty!G104-WinterLoadbyCounty!G104</f>
        <v>-249.38654609999998</v>
      </c>
      <c r="H108" s="50">
        <f>WinterGenerationbyCounty!H104-WinterLoadbyCounty!H104</f>
        <v>-273.69971569999996</v>
      </c>
      <c r="I108" s="125"/>
    </row>
    <row r="109" spans="2:9" ht="12.75">
      <c r="B109" s="125" t="s">
        <v>355</v>
      </c>
      <c r="C109" s="50">
        <f>WinterGenerationbyCounty!C105-WinterLoadbyCounty!C105</f>
        <v>-38.71055424</v>
      </c>
      <c r="D109" s="50">
        <f>WinterGenerationbyCounty!D105-WinterLoadbyCounty!D105</f>
        <v>-39.03704591</v>
      </c>
      <c r="E109" s="50">
        <f>WinterGenerationbyCounty!E105-WinterLoadbyCounty!E105</f>
        <v>-39.31656601</v>
      </c>
      <c r="F109" s="50">
        <f>WinterGenerationbyCounty!F105-WinterLoadbyCounty!F105</f>
        <v>-39.579223299999995</v>
      </c>
      <c r="G109" s="50">
        <f>WinterGenerationbyCounty!G105-WinterLoadbyCounty!G105</f>
        <v>-39.79248458</v>
      </c>
      <c r="H109" s="50">
        <f>WinterGenerationbyCounty!H105-WinterLoadbyCounty!H105</f>
        <v>-40.08554805</v>
      </c>
      <c r="I109" s="125"/>
    </row>
    <row r="110" spans="2:9" ht="12.75">
      <c r="B110" s="125" t="s">
        <v>356</v>
      </c>
      <c r="C110" s="50">
        <f>WinterGenerationbyCounty!C106-WinterLoadbyCounty!C106</f>
        <v>-21.958016899999997</v>
      </c>
      <c r="D110" s="50">
        <f>WinterGenerationbyCounty!D106-WinterLoadbyCounty!D106</f>
        <v>-22.4739061</v>
      </c>
      <c r="E110" s="50">
        <f>WinterGenerationbyCounty!E106-WinterLoadbyCounty!E106</f>
        <v>-23.00808615</v>
      </c>
      <c r="F110" s="50">
        <f>WinterGenerationbyCounty!F106-WinterLoadbyCounty!F106</f>
        <v>-23.56147163</v>
      </c>
      <c r="G110" s="50">
        <f>WinterGenerationbyCounty!G106-WinterLoadbyCounty!G106</f>
        <v>-24.13502283</v>
      </c>
      <c r="H110" s="50">
        <f>WinterGenerationbyCounty!H106-WinterLoadbyCounty!H106</f>
        <v>-24.72974802</v>
      </c>
      <c r="I110" s="125"/>
    </row>
    <row r="111" spans="2:9" ht="12.75">
      <c r="B111" s="125" t="s">
        <v>357</v>
      </c>
      <c r="C111" s="50">
        <f>WinterGenerationbyCounty!C107-WinterLoadbyCounty!C107</f>
        <v>1653.7040436</v>
      </c>
      <c r="D111" s="50">
        <f>WinterGenerationbyCounty!D107-WinterLoadbyCounty!D107</f>
        <v>1639.0043352</v>
      </c>
      <c r="E111" s="50">
        <f>WinterGenerationbyCounty!E107-WinterLoadbyCounty!E107</f>
        <v>1635.1236602</v>
      </c>
      <c r="F111" s="50">
        <f>WinterGenerationbyCounty!F107-WinterLoadbyCounty!F107</f>
        <v>1627.5017567</v>
      </c>
      <c r="G111" s="50">
        <f>WinterGenerationbyCounty!G107-WinterLoadbyCounty!G107</f>
        <v>1619.3344273</v>
      </c>
      <c r="H111" s="50">
        <f>WinterGenerationbyCounty!H107-WinterLoadbyCounty!H107</f>
        <v>1617.7599528</v>
      </c>
      <c r="I111" s="125"/>
    </row>
    <row r="112" spans="2:9" ht="12.75">
      <c r="B112" s="125" t="s">
        <v>358</v>
      </c>
      <c r="C112" s="50">
        <f>WinterGenerationbyCounty!C108-WinterLoadbyCounty!C108</f>
        <v>-121.0430382</v>
      </c>
      <c r="D112" s="50">
        <f>WinterGenerationbyCounty!D108-WinterLoadbyCounty!D108</f>
        <v>-126.903315</v>
      </c>
      <c r="E112" s="50">
        <f>WinterGenerationbyCounty!E108-WinterLoadbyCounty!E108</f>
        <v>-132.9570362</v>
      </c>
      <c r="F112" s="50">
        <f>WinterGenerationbyCounty!F108-WinterLoadbyCounty!F108</f>
        <v>-139.2135569</v>
      </c>
      <c r="G112" s="50">
        <f>WinterGenerationbyCounty!G108-WinterLoadbyCounty!G108</f>
        <v>-145.68741880000002</v>
      </c>
      <c r="H112" s="50">
        <f>WinterGenerationbyCounty!H108-WinterLoadbyCounty!H108</f>
        <v>-152.40411079999998</v>
      </c>
      <c r="I112" s="125"/>
    </row>
    <row r="113" spans="2:9" ht="12.75">
      <c r="B113" s="125" t="s">
        <v>359</v>
      </c>
      <c r="C113" s="50">
        <f>WinterGenerationbyCounty!C109-WinterLoadbyCounty!C109</f>
        <v>40.609379636</v>
      </c>
      <c r="D113" s="50">
        <f>WinterGenerationbyCounty!D109-WinterLoadbyCounty!D109</f>
        <v>40.51705612</v>
      </c>
      <c r="E113" s="50">
        <f>WinterGenerationbyCounty!E109-WinterLoadbyCounty!E109</f>
        <v>40.421631649</v>
      </c>
      <c r="F113" s="50">
        <f>WinterGenerationbyCounty!F109-WinterLoadbyCounty!F109</f>
        <v>40.322951166</v>
      </c>
      <c r="G113" s="50">
        <f>WinterGenerationbyCounty!G109-WinterLoadbyCounty!G109</f>
        <v>40.220851873</v>
      </c>
      <c r="H113" s="50">
        <f>WinterGenerationbyCounty!H109-WinterLoadbyCounty!H109</f>
        <v>40.115162828</v>
      </c>
      <c r="I113" s="125"/>
    </row>
    <row r="114" spans="2:9" ht="12.75">
      <c r="B114" s="125" t="s">
        <v>360</v>
      </c>
      <c r="C114" s="50">
        <f>WinterGenerationbyCounty!C110-WinterLoadbyCounty!C110</f>
        <v>-61.17443518</v>
      </c>
      <c r="D114" s="50">
        <f>WinterGenerationbyCounty!D110-WinterLoadbyCounty!D110</f>
        <v>-62.46082917</v>
      </c>
      <c r="E114" s="50">
        <f>WinterGenerationbyCounty!E110-WinterLoadbyCounty!E110</f>
        <v>-65.41109419</v>
      </c>
      <c r="F114" s="50">
        <f>WinterGenerationbyCounty!F110-WinterLoadbyCounty!F110</f>
        <v>-69.12709897</v>
      </c>
      <c r="G114" s="50">
        <f>WinterGenerationbyCounty!G110-WinterLoadbyCounty!G110</f>
        <v>-71.90597591</v>
      </c>
      <c r="H114" s="50">
        <f>WinterGenerationbyCounty!H110-WinterLoadbyCounty!H110</f>
        <v>-74.82520742999999</v>
      </c>
      <c r="I114" s="125"/>
    </row>
    <row r="115" spans="2:9" ht="12.75">
      <c r="B115" s="125" t="s">
        <v>361</v>
      </c>
      <c r="C115" s="50">
        <f>WinterGenerationbyCounty!C111-WinterLoadbyCounty!C111</f>
        <v>-155.1275804</v>
      </c>
      <c r="D115" s="50">
        <f>WinterGenerationbyCounty!D111-WinterLoadbyCounty!D111</f>
        <v>-158.4100263</v>
      </c>
      <c r="E115" s="50">
        <f>WinterGenerationbyCounty!E111-WinterLoadbyCounty!E111</f>
        <v>-162.0978879</v>
      </c>
      <c r="F115" s="50">
        <f>WinterGenerationbyCounty!F111-WinterLoadbyCounty!F111</f>
        <v>-165.2428962</v>
      </c>
      <c r="G115" s="50">
        <f>WinterGenerationbyCounty!G111-WinterLoadbyCounty!G111</f>
        <v>-169.0643101</v>
      </c>
      <c r="H115" s="50">
        <f>WinterGenerationbyCounty!H111-WinterLoadbyCounty!H111</f>
        <v>-172.95967439999998</v>
      </c>
      <c r="I115" s="125"/>
    </row>
    <row r="116" spans="2:9" ht="12.75">
      <c r="B116" s="125" t="s">
        <v>362</v>
      </c>
      <c r="C116" s="50">
        <f>WinterGenerationbyCounty!C112-WinterLoadbyCounty!C112</f>
        <v>-18.8796441</v>
      </c>
      <c r="D116" s="50">
        <f>WinterGenerationbyCounty!D112-WinterLoadbyCounty!D112</f>
        <v>-19.24760431</v>
      </c>
      <c r="E116" s="50">
        <f>WinterGenerationbyCounty!E112-WinterLoadbyCounty!E112</f>
        <v>-19.626744879999997</v>
      </c>
      <c r="F116" s="50">
        <f>WinterGenerationbyCounty!F112-WinterLoadbyCounty!F112</f>
        <v>-20.01740869</v>
      </c>
      <c r="G116" s="50">
        <f>WinterGenerationbyCounty!G112-WinterLoadbyCounty!G112</f>
        <v>-20.41994228</v>
      </c>
      <c r="H116" s="50">
        <f>WinterGenerationbyCounty!H112-WinterLoadbyCounty!H112</f>
        <v>-20.834715980000002</v>
      </c>
      <c r="I116" s="125"/>
    </row>
    <row r="117" spans="2:9" ht="12.75">
      <c r="B117" s="125" t="s">
        <v>363</v>
      </c>
      <c r="C117" s="50">
        <f>WinterGenerationbyCounty!C113-WinterLoadbyCounty!C113</f>
        <v>-9.698266385</v>
      </c>
      <c r="D117" s="50">
        <f>WinterGenerationbyCounty!D113-WinterLoadbyCounty!D113</f>
        <v>-9.952042206</v>
      </c>
      <c r="E117" s="50">
        <f>WinterGenerationbyCounty!E113-WinterLoadbyCounty!E113</f>
        <v>-10.14302947</v>
      </c>
      <c r="F117" s="50">
        <f>WinterGenerationbyCounty!F113-WinterLoadbyCounty!F113</f>
        <v>-10.44052646</v>
      </c>
      <c r="G117" s="50">
        <f>WinterGenerationbyCounty!G113-WinterLoadbyCounty!G113</f>
        <v>-10.58301936</v>
      </c>
      <c r="H117" s="50">
        <f>WinterGenerationbyCounty!H113-WinterLoadbyCounty!H113</f>
        <v>-10.73117834</v>
      </c>
      <c r="I117" s="125"/>
    </row>
    <row r="118" spans="2:9" ht="12.75">
      <c r="B118" s="125" t="s">
        <v>364</v>
      </c>
      <c r="C118" s="50">
        <f>WinterGenerationbyCounty!C114-WinterLoadbyCounty!C114</f>
        <v>-7.581540328</v>
      </c>
      <c r="D118" s="50">
        <f>WinterGenerationbyCounty!D114-WinterLoadbyCounty!D114</f>
        <v>-7.737820363</v>
      </c>
      <c r="E118" s="50">
        <f>WinterGenerationbyCounty!E114-WinterLoadbyCounty!E114</f>
        <v>-7.900053688</v>
      </c>
      <c r="F118" s="50">
        <f>WinterGenerationbyCounty!F114-WinterLoadbyCounty!F114</f>
        <v>-8.067541718000001</v>
      </c>
      <c r="G118" s="50">
        <f>WinterGenerationbyCounty!G114-WinterLoadbyCounty!G114</f>
        <v>-8.240785127999999</v>
      </c>
      <c r="H118" s="50">
        <f>WinterGenerationbyCounty!H114-WinterLoadbyCounty!H114</f>
        <v>-8.419806609</v>
      </c>
      <c r="I118" s="125"/>
    </row>
    <row r="119" spans="2:9" ht="12.75">
      <c r="B119" s="125" t="s">
        <v>365</v>
      </c>
      <c r="C119" s="50">
        <f>WinterGenerationbyCounty!C115-WinterLoadbyCounty!C115</f>
        <v>-80.96417401000001</v>
      </c>
      <c r="D119" s="50">
        <f>WinterGenerationbyCounty!D115-WinterLoadbyCounty!D115</f>
        <v>-82.67266556</v>
      </c>
      <c r="E119" s="50">
        <f>WinterGenerationbyCounty!E115-WinterLoadbyCounty!E115</f>
        <v>-84.51806619</v>
      </c>
      <c r="F119" s="50">
        <f>WinterGenerationbyCounty!F115-WinterLoadbyCounty!F115</f>
        <v>-86.21290189999999</v>
      </c>
      <c r="G119" s="50">
        <f>WinterGenerationbyCounty!G115-WinterLoadbyCounty!G115</f>
        <v>-87.87363112999999</v>
      </c>
      <c r="H119" s="50">
        <f>WinterGenerationbyCounty!H115-WinterLoadbyCounty!H115</f>
        <v>-89.53607608</v>
      </c>
      <c r="I119" s="125"/>
    </row>
    <row r="120" spans="2:9" ht="12.75">
      <c r="B120" s="125" t="s">
        <v>366</v>
      </c>
      <c r="C120" s="50">
        <f>WinterGenerationbyCounty!C116-WinterLoadbyCounty!C116</f>
        <v>-14.30342275</v>
      </c>
      <c r="D120" s="50">
        <f>WinterGenerationbyCounty!D116-WinterLoadbyCounty!D116</f>
        <v>-14.617105429999999</v>
      </c>
      <c r="E120" s="50">
        <f>WinterGenerationbyCounty!E116-WinterLoadbyCounty!E116</f>
        <v>-14.899847540000001</v>
      </c>
      <c r="F120" s="50">
        <f>WinterGenerationbyCounty!F116-WinterLoadbyCounty!F116</f>
        <v>-15.24740813</v>
      </c>
      <c r="G120" s="50">
        <f>WinterGenerationbyCounty!G116-WinterLoadbyCounty!G116</f>
        <v>-15.50747177</v>
      </c>
      <c r="H120" s="50">
        <f>WinterGenerationbyCounty!H116-WinterLoadbyCounty!H116</f>
        <v>-15.77742669</v>
      </c>
      <c r="I120" s="125"/>
    </row>
    <row r="121" spans="2:9" ht="12.75">
      <c r="B121" s="125" t="s">
        <v>367</v>
      </c>
      <c r="C121" s="50">
        <f>WinterGenerationbyCounty!C117-WinterLoadbyCounty!C117</f>
        <v>-13.22847293</v>
      </c>
      <c r="D121" s="50">
        <f>WinterGenerationbyCounty!D117-WinterLoadbyCounty!D117</f>
        <v>-13.75812074</v>
      </c>
      <c r="E121" s="50">
        <f>WinterGenerationbyCounty!E117-WinterLoadbyCounty!E117</f>
        <v>-14.29946143</v>
      </c>
      <c r="F121" s="50">
        <f>WinterGenerationbyCounty!F117-WinterLoadbyCounty!F117</f>
        <v>-14.853079690000001</v>
      </c>
      <c r="G121" s="50">
        <f>WinterGenerationbyCounty!G117-WinterLoadbyCounty!G117</f>
        <v>-15.419589389999999</v>
      </c>
      <c r="H121" s="50">
        <f>WinterGenerationbyCounty!H117-WinterLoadbyCounty!H117</f>
        <v>-15.99963511</v>
      </c>
      <c r="I121" s="125"/>
    </row>
    <row r="122" spans="2:9" ht="12.75">
      <c r="B122" s="125" t="s">
        <v>368</v>
      </c>
      <c r="C122" s="50">
        <f>WinterGenerationbyCounty!C118-WinterLoadbyCounty!C118</f>
        <v>1219.1793956</v>
      </c>
      <c r="D122" s="50">
        <f>WinterGenerationbyCounty!D118-WinterLoadbyCounty!D118</f>
        <v>1208.9107042</v>
      </c>
      <c r="E122" s="50">
        <f>WinterGenerationbyCounty!E118-WinterLoadbyCounty!E118</f>
        <v>1206.7738314</v>
      </c>
      <c r="F122" s="50">
        <f>WinterGenerationbyCounty!F118-WinterLoadbyCounty!F118</f>
        <v>1204.7705106</v>
      </c>
      <c r="G122" s="50">
        <f>WinterGenerationbyCounty!G118-WinterLoadbyCounty!G118</f>
        <v>1203.9054926</v>
      </c>
      <c r="H122" s="50">
        <f>WinterGenerationbyCounty!H118-WinterLoadbyCounty!H118</f>
        <v>1202.4225953</v>
      </c>
      <c r="I122" s="125"/>
    </row>
    <row r="123" spans="2:9" ht="12.75">
      <c r="B123" s="125" t="s">
        <v>369</v>
      </c>
      <c r="C123" s="50">
        <f>WinterGenerationbyCounty!C119-WinterLoadbyCounty!C119</f>
        <v>-56.91133524</v>
      </c>
      <c r="D123" s="50">
        <f>WinterGenerationbyCounty!D119-WinterLoadbyCounty!D119</f>
        <v>-59.49159291</v>
      </c>
      <c r="E123" s="50">
        <f>WinterGenerationbyCounty!E119-WinterLoadbyCounty!E119</f>
        <v>-61.893750520000005</v>
      </c>
      <c r="F123" s="50">
        <f>WinterGenerationbyCounty!F119-WinterLoadbyCounty!F119</f>
        <v>-64.71228312</v>
      </c>
      <c r="G123" s="50">
        <f>WinterGenerationbyCounty!G119-WinterLoadbyCounty!G119</f>
        <v>-67.17644266</v>
      </c>
      <c r="H123" s="50">
        <f>WinterGenerationbyCounty!H119-WinterLoadbyCounty!H119</f>
        <v>-69.75778779000001</v>
      </c>
      <c r="I123" s="125"/>
    </row>
    <row r="124" spans="2:9" ht="12.75">
      <c r="B124" s="125" t="s">
        <v>370</v>
      </c>
      <c r="C124" s="50">
        <f>WinterGenerationbyCounty!C120-WinterLoadbyCounty!C120</f>
        <v>-34.99563769</v>
      </c>
      <c r="D124" s="50">
        <f>WinterGenerationbyCounty!D120-WinterLoadbyCounty!D120</f>
        <v>-35.89994204</v>
      </c>
      <c r="E124" s="50">
        <f>WinterGenerationbyCounty!E120-WinterLoadbyCounty!E120</f>
        <v>-36.83685215</v>
      </c>
      <c r="F124" s="50">
        <f>WinterGenerationbyCounty!F120-WinterLoadbyCounty!F120</f>
        <v>-37.8074278</v>
      </c>
      <c r="G124" s="50">
        <f>WinterGenerationbyCounty!G120-WinterLoadbyCounty!G120</f>
        <v>-38.7818584</v>
      </c>
      <c r="H124" s="50">
        <f>WinterGenerationbyCounty!H120-WinterLoadbyCounty!H120</f>
        <v>-39.78942735</v>
      </c>
      <c r="I124" s="125"/>
    </row>
    <row r="125" spans="2:9" ht="12.75">
      <c r="B125" s="125" t="s">
        <v>371</v>
      </c>
      <c r="C125" s="50">
        <f>WinterGenerationbyCounty!C121-WinterLoadbyCounty!C121</f>
        <v>-31.894479200000003</v>
      </c>
      <c r="D125" s="50">
        <f>WinterGenerationbyCounty!D121-WinterLoadbyCounty!D121</f>
        <v>-32.65242969</v>
      </c>
      <c r="E125" s="50">
        <f>WinterGenerationbyCounty!E121-WinterLoadbyCounty!E121</f>
        <v>-33.41579633</v>
      </c>
      <c r="F125" s="50">
        <f>WinterGenerationbyCounty!F121-WinterLoadbyCounty!F121</f>
        <v>-34.18546406</v>
      </c>
      <c r="G125" s="50">
        <f>WinterGenerationbyCounty!G121-WinterLoadbyCounty!G121</f>
        <v>-34.96142872</v>
      </c>
      <c r="H125" s="50">
        <f>WinterGenerationbyCounty!H121-WinterLoadbyCounty!H121</f>
        <v>-35.75631196</v>
      </c>
      <c r="I125" s="125"/>
    </row>
    <row r="126" spans="2:9" ht="12.75">
      <c r="B126" s="125" t="s">
        <v>372</v>
      </c>
      <c r="C126" s="50">
        <f>WinterGenerationbyCounty!C122-WinterLoadbyCounty!C122</f>
        <v>-79.53199212999999</v>
      </c>
      <c r="D126" s="50">
        <f>WinterGenerationbyCounty!D122-WinterLoadbyCounty!D122</f>
        <v>-88.75895170000001</v>
      </c>
      <c r="E126" s="50">
        <f>WinterGenerationbyCounty!E122-WinterLoadbyCounty!E122</f>
        <v>-90.1884502</v>
      </c>
      <c r="F126" s="50">
        <f>WinterGenerationbyCounty!F122-WinterLoadbyCounty!F122</f>
        <v>-92.227845</v>
      </c>
      <c r="G126" s="50">
        <f>WinterGenerationbyCounty!G122-WinterLoadbyCounty!G122</f>
        <v>-93.53771263</v>
      </c>
      <c r="H126" s="50">
        <f>WinterGenerationbyCounty!H122-WinterLoadbyCounty!H122</f>
        <v>-95.02616392</v>
      </c>
      <c r="I126" s="125"/>
    </row>
    <row r="127" spans="2:9" ht="12.75">
      <c r="B127" s="125" t="s">
        <v>373</v>
      </c>
      <c r="C127" s="50">
        <f>WinterGenerationbyCounty!C123-WinterLoadbyCounty!C123</f>
        <v>1636.58147534</v>
      </c>
      <c r="D127" s="50">
        <f>WinterGenerationbyCounty!D123-WinterLoadbyCounty!D123</f>
        <v>1635.69126886</v>
      </c>
      <c r="E127" s="50">
        <f>WinterGenerationbyCounty!E123-WinterLoadbyCounty!E123</f>
        <v>1634.57126976</v>
      </c>
      <c r="F127" s="50">
        <f>WinterGenerationbyCounty!F123-WinterLoadbyCounty!F123</f>
        <v>1632.94631889</v>
      </c>
      <c r="G127" s="50">
        <f>WinterGenerationbyCounty!G123-WinterLoadbyCounty!G123</f>
        <v>1631.84169851</v>
      </c>
      <c r="H127" s="50">
        <f>WinterGenerationbyCounty!H123-WinterLoadbyCounty!H123</f>
        <v>1630.63157408</v>
      </c>
      <c r="I127" s="125"/>
    </row>
    <row r="128" spans="2:9" ht="12.75">
      <c r="B128" s="125" t="s">
        <v>374</v>
      </c>
      <c r="C128" s="50">
        <f>WinterGenerationbyCounty!C124-WinterLoadbyCounty!C124</f>
        <v>-65.92066143</v>
      </c>
      <c r="D128" s="50">
        <f>WinterGenerationbyCounty!D124-WinterLoadbyCounty!D124</f>
        <v>-67.38898375</v>
      </c>
      <c r="E128" s="50">
        <f>WinterGenerationbyCounty!E124-WinterLoadbyCounty!E124</f>
        <v>-68.92869371</v>
      </c>
      <c r="F128" s="50">
        <f>WinterGenerationbyCounty!F124-WinterLoadbyCounty!F124</f>
        <v>-70.52569283</v>
      </c>
      <c r="G128" s="50">
        <f>WinterGenerationbyCounty!G124-WinterLoadbyCounty!G124</f>
        <v>-72.16677984</v>
      </c>
      <c r="H128" s="50">
        <f>WinterGenerationbyCounty!H124-WinterLoadbyCounty!H124</f>
        <v>-73.79104603</v>
      </c>
      <c r="I128" s="125"/>
    </row>
    <row r="129" spans="2:9" ht="12.75">
      <c r="B129" s="125" t="s">
        <v>375</v>
      </c>
      <c r="C129" s="50">
        <f>WinterGenerationbyCounty!C125-WinterLoadbyCounty!C125</f>
        <v>392.0914907</v>
      </c>
      <c r="D129" s="50">
        <f>WinterGenerationbyCounty!D125-WinterLoadbyCounty!D125</f>
        <v>388.86466413</v>
      </c>
      <c r="E129" s="50">
        <f>WinterGenerationbyCounty!E125-WinterLoadbyCounty!E125</f>
        <v>385.61170947</v>
      </c>
      <c r="F129" s="50">
        <f>WinterGenerationbyCounty!F125-WinterLoadbyCounty!F125</f>
        <v>382.24816336</v>
      </c>
      <c r="G129" s="50">
        <f>WinterGenerationbyCounty!G125-WinterLoadbyCounty!G125</f>
        <v>378.7968644</v>
      </c>
      <c r="H129" s="50">
        <f>WinterGenerationbyCounty!H125-WinterLoadbyCounty!H125</f>
        <v>375.2064951</v>
      </c>
      <c r="I129" s="125"/>
    </row>
    <row r="130" spans="2:9" ht="12.75">
      <c r="B130" s="125" t="s">
        <v>376</v>
      </c>
      <c r="C130" s="50">
        <f>WinterGenerationbyCounty!C126-WinterLoadbyCounty!C126</f>
        <v>-5.2818550459999996</v>
      </c>
      <c r="D130" s="50">
        <f>WinterGenerationbyCounty!D126-WinterLoadbyCounty!D126</f>
        <v>-5.255207436</v>
      </c>
      <c r="E130" s="50">
        <f>WinterGenerationbyCounty!E126-WinterLoadbyCounty!E126</f>
        <v>-5.281448797</v>
      </c>
      <c r="F130" s="50">
        <f>WinterGenerationbyCounty!F126-WinterLoadbyCounty!F126</f>
        <v>-5.337574945</v>
      </c>
      <c r="G130" s="50">
        <f>WinterGenerationbyCounty!G126-WinterLoadbyCounty!G126</f>
        <v>-5.36927876</v>
      </c>
      <c r="H130" s="50">
        <f>WinterGenerationbyCounty!H126-WinterLoadbyCounty!H126</f>
        <v>-5.451927241</v>
      </c>
      <c r="I130" s="125"/>
    </row>
    <row r="131" spans="2:9" ht="12.75">
      <c r="B131" s="125" t="s">
        <v>377</v>
      </c>
      <c r="C131" s="50">
        <f>WinterGenerationbyCounty!C127-WinterLoadbyCounty!C127</f>
        <v>-17.54694851</v>
      </c>
      <c r="D131" s="50">
        <f>WinterGenerationbyCounty!D127-WinterLoadbyCounty!D127</f>
        <v>-18.151639579999998</v>
      </c>
      <c r="E131" s="50">
        <f>WinterGenerationbyCounty!E127-WinterLoadbyCounty!E127</f>
        <v>-18.64759263</v>
      </c>
      <c r="F131" s="50">
        <f>WinterGenerationbyCounty!F127-WinterLoadbyCounty!F127</f>
        <v>-19.35833423</v>
      </c>
      <c r="G131" s="50">
        <f>WinterGenerationbyCounty!G127-WinterLoadbyCounty!G127</f>
        <v>-19.78283291</v>
      </c>
      <c r="H131" s="50">
        <f>WinterGenerationbyCounty!H127-WinterLoadbyCounty!H127</f>
        <v>-20.22796967</v>
      </c>
      <c r="I131" s="125"/>
    </row>
    <row r="132" spans="2:9" ht="12.75">
      <c r="B132" s="125" t="s">
        <v>378</v>
      </c>
      <c r="C132" s="50">
        <f>WinterGenerationbyCounty!C128-WinterLoadbyCounty!C128</f>
        <v>-12.306053180000001</v>
      </c>
      <c r="D132" s="50">
        <f>WinterGenerationbyCounty!D128-WinterLoadbyCounty!D128</f>
        <v>-12.598829399999998</v>
      </c>
      <c r="E132" s="50">
        <f>WinterGenerationbyCounty!E128-WinterLoadbyCounty!E128</f>
        <v>-13.03310576</v>
      </c>
      <c r="F132" s="50">
        <f>WinterGenerationbyCounty!F128-WinterLoadbyCounty!F128</f>
        <v>8.152842369999998</v>
      </c>
      <c r="G132" s="50">
        <f>WinterGenerationbyCounty!G128-WinterLoadbyCounty!G128</f>
        <v>7.6957706800000025</v>
      </c>
      <c r="H132" s="50">
        <f>WinterGenerationbyCounty!H128-WinterLoadbyCounty!H128</f>
        <v>236.27725888999998</v>
      </c>
      <c r="I132" s="125"/>
    </row>
    <row r="133" spans="2:9" ht="12.75">
      <c r="B133" s="125" t="s">
        <v>379</v>
      </c>
      <c r="C133" s="50">
        <f>WinterGenerationbyCounty!C129-WinterLoadbyCounty!C129</f>
        <v>-12.5345238</v>
      </c>
      <c r="D133" s="50">
        <f>WinterGenerationbyCounty!D129-WinterLoadbyCounty!D129</f>
        <v>-12.85737968</v>
      </c>
      <c r="E133" s="50">
        <f>WinterGenerationbyCounty!E129-WinterLoadbyCounty!E129</f>
        <v>-13.18206394</v>
      </c>
      <c r="F133" s="50">
        <f>WinterGenerationbyCounty!F129-WinterLoadbyCounty!F129</f>
        <v>-13.507693569999999</v>
      </c>
      <c r="G133" s="50">
        <f>WinterGenerationbyCounty!G129-WinterLoadbyCounty!G129</f>
        <v>-13.836036120000001</v>
      </c>
      <c r="H133" s="50">
        <f>WinterGenerationbyCounty!H129-WinterLoadbyCounty!H129</f>
        <v>-14.173886280000001</v>
      </c>
      <c r="I133" s="125"/>
    </row>
    <row r="134" spans="2:9" ht="12.75">
      <c r="B134" s="125" t="s">
        <v>380</v>
      </c>
      <c r="C134" s="50">
        <f>WinterGenerationbyCounty!C130-WinterLoadbyCounty!C130</f>
        <v>2615.7687649</v>
      </c>
      <c r="D134" s="50">
        <f>WinterGenerationbyCounty!D130-WinterLoadbyCounty!D130</f>
        <v>2612.5423792</v>
      </c>
      <c r="E134" s="50">
        <f>WinterGenerationbyCounty!E130-WinterLoadbyCounty!E130</f>
        <v>2609.0619973</v>
      </c>
      <c r="F134" s="50">
        <f>WinterGenerationbyCounty!F130-WinterLoadbyCounty!F130</f>
        <v>2605.8242337</v>
      </c>
      <c r="G134" s="50">
        <f>WinterGenerationbyCounty!G130-WinterLoadbyCounty!G130</f>
        <v>2602.625653</v>
      </c>
      <c r="H134" s="50">
        <f>WinterGenerationbyCounty!H130-WinterLoadbyCounty!H130</f>
        <v>2599.3786415</v>
      </c>
      <c r="I134" s="125"/>
    </row>
    <row r="135" spans="2:9" ht="12.75">
      <c r="B135" s="125" t="s">
        <v>381</v>
      </c>
      <c r="C135" s="50">
        <f>WinterGenerationbyCounty!C131-WinterLoadbyCounty!C131</f>
        <v>-46.046407249999994</v>
      </c>
      <c r="D135" s="50">
        <f>WinterGenerationbyCounty!D131-WinterLoadbyCounty!D131</f>
        <v>-47.84849533</v>
      </c>
      <c r="E135" s="50">
        <f>WinterGenerationbyCounty!E131-WinterLoadbyCounty!E131</f>
        <v>-49.65483186</v>
      </c>
      <c r="F135" s="50">
        <f>WinterGenerationbyCounty!F131-WinterLoadbyCounty!F131</f>
        <v>-51.46640523</v>
      </c>
      <c r="G135" s="50">
        <f>WinterGenerationbyCounty!G131-WinterLoadbyCounty!G131</f>
        <v>-53.28291075</v>
      </c>
      <c r="H135" s="50">
        <f>WinterGenerationbyCounty!H131-WinterLoadbyCounty!H131</f>
        <v>-55.10436797</v>
      </c>
      <c r="I135" s="125"/>
    </row>
    <row r="136" spans="2:9" ht="12.75">
      <c r="B136" s="125" t="s">
        <v>382</v>
      </c>
      <c r="C136" s="50">
        <f>WinterGenerationbyCounty!C132-WinterLoadbyCounty!C132</f>
        <v>-39.127023990000005</v>
      </c>
      <c r="D136" s="50">
        <f>WinterGenerationbyCounty!D132-WinterLoadbyCounty!D132</f>
        <v>-39.693318379999994</v>
      </c>
      <c r="E136" s="50">
        <f>WinterGenerationbyCounty!E132-WinterLoadbyCounty!E132</f>
        <v>-40.27289103</v>
      </c>
      <c r="F136" s="50">
        <f>WinterGenerationbyCounty!F132-WinterLoadbyCounty!F132</f>
        <v>-43.51399666</v>
      </c>
      <c r="G136" s="50">
        <f>WinterGenerationbyCounty!G132-WinterLoadbyCounty!G132</f>
        <v>-44.12013817</v>
      </c>
      <c r="H136" s="50">
        <f>WinterGenerationbyCounty!H132-WinterLoadbyCounty!H132</f>
        <v>-44.739578390000005</v>
      </c>
      <c r="I136" s="125"/>
    </row>
    <row r="137" spans="2:9" ht="12.75">
      <c r="B137" s="125" t="s">
        <v>383</v>
      </c>
      <c r="C137" s="50">
        <f>WinterGenerationbyCounty!C133-WinterLoadbyCounty!C133</f>
        <v>186.1895968</v>
      </c>
      <c r="D137" s="50">
        <f>WinterGenerationbyCounty!D133-WinterLoadbyCounty!D133</f>
        <v>174.40655220000008</v>
      </c>
      <c r="E137" s="50">
        <f>WinterGenerationbyCounty!E133-WinterLoadbyCounty!E133</f>
        <v>168.40618039999993</v>
      </c>
      <c r="F137" s="50">
        <f>WinterGenerationbyCounty!F133-WinterLoadbyCounty!F133</f>
        <v>1074.5904618</v>
      </c>
      <c r="G137" s="50">
        <f>WinterGenerationbyCounty!G133-WinterLoadbyCounty!G133</f>
        <v>1059.8493887999998</v>
      </c>
      <c r="H137" s="50">
        <f>WinterGenerationbyCounty!H133-WinterLoadbyCounty!H133</f>
        <v>1041.8867543000001</v>
      </c>
      <c r="I137" s="125"/>
    </row>
    <row r="138" spans="2:9" ht="12.75">
      <c r="B138" s="125" t="s">
        <v>384</v>
      </c>
      <c r="C138" s="50">
        <f>WinterGenerationbyCounty!C134-WinterLoadbyCounty!C134</f>
        <v>-6.606590352</v>
      </c>
      <c r="D138" s="50">
        <f>WinterGenerationbyCounty!D134-WinterLoadbyCounty!D134</f>
        <v>-6.936919911</v>
      </c>
      <c r="E138" s="50">
        <f>WinterGenerationbyCounty!E134-WinterLoadbyCounty!E134</f>
        <v>-7.283765907</v>
      </c>
      <c r="F138" s="50">
        <f>WinterGenerationbyCounty!F134-WinterLoadbyCounty!F134</f>
        <v>-7.647954202</v>
      </c>
      <c r="G138" s="50">
        <f>WinterGenerationbyCounty!G134-WinterLoadbyCounty!G134</f>
        <v>-8.030351912</v>
      </c>
      <c r="H138" s="50">
        <f>WinterGenerationbyCounty!H134-WinterLoadbyCounty!H134</f>
        <v>-8.431869508</v>
      </c>
      <c r="I138" s="125"/>
    </row>
    <row r="139" spans="2:9" ht="12.75">
      <c r="B139" s="125" t="s">
        <v>385</v>
      </c>
      <c r="C139" s="50">
        <f>WinterGenerationbyCounty!C135-WinterLoadbyCounty!C135</f>
        <v>-163.96264650099997</v>
      </c>
      <c r="D139" s="50">
        <f>WinterGenerationbyCounty!D135-WinterLoadbyCounty!D135</f>
        <v>-171.11150215100002</v>
      </c>
      <c r="E139" s="50">
        <f>WinterGenerationbyCounty!E135-WinterLoadbyCounty!E135</f>
        <v>-177.749151224</v>
      </c>
      <c r="F139" s="50">
        <f>WinterGenerationbyCounty!F135-WinterLoadbyCounty!F135</f>
        <v>-183.93172634</v>
      </c>
      <c r="G139" s="50">
        <f>WinterGenerationbyCounty!G135-WinterLoadbyCounty!G135</f>
        <v>-190.94699675200002</v>
      </c>
      <c r="H139" s="50">
        <f>WinterGenerationbyCounty!H135-WinterLoadbyCounty!H135</f>
        <v>-198.889087099</v>
      </c>
      <c r="I139" s="125"/>
    </row>
    <row r="140" spans="2:9" ht="12.75">
      <c r="B140" s="125" t="s">
        <v>386</v>
      </c>
      <c r="C140" s="50">
        <f>WinterGenerationbyCounty!C136-WinterLoadbyCounty!C136</f>
        <v>-6.705269939</v>
      </c>
      <c r="D140" s="50">
        <f>WinterGenerationbyCounty!D136-WinterLoadbyCounty!D136</f>
        <v>-6.7505127620000005</v>
      </c>
      <c r="E140" s="50">
        <f>WinterGenerationbyCounty!E136-WinterLoadbyCounty!E136</f>
        <v>-6.800147505</v>
      </c>
      <c r="F140" s="50">
        <f>WinterGenerationbyCounty!F136-WinterLoadbyCounty!F136</f>
        <v>-6.816590461</v>
      </c>
      <c r="G140" s="50">
        <f>WinterGenerationbyCounty!G136-WinterLoadbyCounty!G136</f>
        <v>-6.845543284000001</v>
      </c>
      <c r="H140" s="50">
        <f>WinterGenerationbyCounty!H136-WinterLoadbyCounty!H136</f>
        <v>-6.87620413</v>
      </c>
      <c r="I140" s="125"/>
    </row>
    <row r="141" spans="2:9" ht="12.75">
      <c r="B141" s="125" t="s">
        <v>387</v>
      </c>
      <c r="C141" s="50">
        <f>WinterGenerationbyCounty!C137-WinterLoadbyCounty!C137</f>
        <v>-251.43930179999998</v>
      </c>
      <c r="D141" s="50">
        <f>WinterGenerationbyCounty!D137-WinterLoadbyCounty!D137</f>
        <v>-256.1573088</v>
      </c>
      <c r="E141" s="50">
        <f>WinterGenerationbyCounty!E137-WinterLoadbyCounty!E137</f>
        <v>-262.43519069999996</v>
      </c>
      <c r="F141" s="50">
        <f>WinterGenerationbyCounty!F137-WinterLoadbyCounty!F137</f>
        <v>-266.8341974</v>
      </c>
      <c r="G141" s="50">
        <f>WinterGenerationbyCounty!G137-WinterLoadbyCounty!G137</f>
        <v>-270.01347830000003</v>
      </c>
      <c r="H141" s="50">
        <f>WinterGenerationbyCounty!H137-WinterLoadbyCounty!H137</f>
        <v>-273.6422933</v>
      </c>
      <c r="I141" s="125"/>
    </row>
    <row r="142" spans="2:9" ht="12.75">
      <c r="B142" s="125" t="s">
        <v>388</v>
      </c>
      <c r="C142" s="50">
        <f>WinterGenerationbyCounty!C138-WinterLoadbyCounty!C138</f>
        <v>526.70191778</v>
      </c>
      <c r="D142" s="50">
        <f>WinterGenerationbyCounty!D138-WinterLoadbyCounty!D138</f>
        <v>530.20260284</v>
      </c>
      <c r="E142" s="50">
        <f>WinterGenerationbyCounty!E138-WinterLoadbyCounty!E138</f>
        <v>528.24528492</v>
      </c>
      <c r="F142" s="50">
        <f>WinterGenerationbyCounty!F138-WinterLoadbyCounty!F138</f>
        <v>525.85394492</v>
      </c>
      <c r="G142" s="50">
        <f>WinterGenerationbyCounty!G138-WinterLoadbyCounty!G138</f>
        <v>524.11700796</v>
      </c>
      <c r="H142" s="50">
        <f>WinterGenerationbyCounty!H138-WinterLoadbyCounty!H138</f>
        <v>522.21600625</v>
      </c>
      <c r="I142" s="125"/>
    </row>
    <row r="143" spans="2:9" ht="12.75">
      <c r="B143" s="125" t="s">
        <v>389</v>
      </c>
      <c r="C143" s="50">
        <f>WinterGenerationbyCounty!C139-WinterLoadbyCounty!C139</f>
        <v>-7.913943353</v>
      </c>
      <c r="D143" s="50">
        <f>WinterGenerationbyCounty!D139-WinterLoadbyCounty!D139</f>
        <v>-8.190098223</v>
      </c>
      <c r="E143" s="50">
        <f>WinterGenerationbyCounty!E139-WinterLoadbyCounty!E139</f>
        <v>-8.394166401</v>
      </c>
      <c r="F143" s="50">
        <f>WinterGenerationbyCounty!F139-WinterLoadbyCounty!F139</f>
        <v>-8.648713683</v>
      </c>
      <c r="G143" s="50">
        <f>WinterGenerationbyCounty!G139-WinterLoadbyCounty!G139</f>
        <v>-8.837655281</v>
      </c>
      <c r="H143" s="50">
        <f>WinterGenerationbyCounty!H139-WinterLoadbyCounty!H139</f>
        <v>-9.032400383</v>
      </c>
      <c r="I143" s="125"/>
    </row>
    <row r="144" spans="2:9" ht="12.75">
      <c r="B144" s="125" t="s">
        <v>390</v>
      </c>
      <c r="C144" s="50">
        <f>WinterGenerationbyCounty!C140-WinterLoadbyCounty!C140</f>
        <v>407.5391974</v>
      </c>
      <c r="D144" s="50">
        <f>WinterGenerationbyCounty!D140-WinterLoadbyCounty!D140</f>
        <v>406.72308711</v>
      </c>
      <c r="E144" s="50">
        <f>WinterGenerationbyCounty!E140-WinterLoadbyCounty!E140</f>
        <v>404.02257391</v>
      </c>
      <c r="F144" s="50">
        <f>WinterGenerationbyCounty!F140-WinterLoadbyCounty!F140</f>
        <v>403.2838853</v>
      </c>
      <c r="G144" s="50">
        <f>WinterGenerationbyCounty!G140-WinterLoadbyCounty!G140</f>
        <v>402.66176604</v>
      </c>
      <c r="H144" s="50">
        <f>WinterGenerationbyCounty!H140-WinterLoadbyCounty!H140</f>
        <v>631.15974281</v>
      </c>
      <c r="I144" s="125"/>
    </row>
    <row r="145" spans="2:9" ht="12.75">
      <c r="B145" s="125" t="s">
        <v>391</v>
      </c>
      <c r="C145" s="50">
        <f>WinterGenerationbyCounty!C141-WinterLoadbyCounty!C141</f>
        <v>-53.507677799999996</v>
      </c>
      <c r="D145" s="50">
        <f>WinterGenerationbyCounty!D141-WinterLoadbyCounty!D141</f>
        <v>-56.01049065</v>
      </c>
      <c r="E145" s="50">
        <f>WinterGenerationbyCounty!E141-WinterLoadbyCounty!E141</f>
        <v>-58.35495160999999</v>
      </c>
      <c r="F145" s="50">
        <f>WinterGenerationbyCounty!F141-WinterLoadbyCounty!F141</f>
        <v>-61.19326645</v>
      </c>
      <c r="G145" s="50">
        <f>WinterGenerationbyCounty!G141-WinterLoadbyCounty!G141</f>
        <v>-63.524226230000004</v>
      </c>
      <c r="H145" s="50">
        <f>WinterGenerationbyCounty!H141-WinterLoadbyCounty!H141</f>
        <v>-65.86081628</v>
      </c>
      <c r="I145" s="125"/>
    </row>
    <row r="146" spans="2:9" ht="12.75">
      <c r="B146" s="125" t="s">
        <v>392</v>
      </c>
      <c r="C146" s="50">
        <f>WinterGenerationbyCounty!C142-WinterLoadbyCounty!C142</f>
        <v>-192.512</v>
      </c>
      <c r="D146" s="50">
        <f>WinterGenerationbyCounty!D142-WinterLoadbyCounty!D142</f>
        <v>-202.066</v>
      </c>
      <c r="E146" s="50">
        <f>WinterGenerationbyCounty!E142-WinterLoadbyCounty!E142</f>
        <v>-210.22099999999998</v>
      </c>
      <c r="F146" s="50">
        <f>WinterGenerationbyCounty!F142-WinterLoadbyCounty!F142</f>
        <v>-217.618</v>
      </c>
      <c r="G146" s="50">
        <f>WinterGenerationbyCounty!G142-WinterLoadbyCounty!G142</f>
        <v>-226.41799999999998</v>
      </c>
      <c r="H146" s="50">
        <f>WinterGenerationbyCounty!H142-WinterLoadbyCounty!H142</f>
        <v>-235.59099999999998</v>
      </c>
      <c r="I146" s="125"/>
    </row>
    <row r="147" spans="2:9" ht="12.75">
      <c r="B147" s="125" t="s">
        <v>393</v>
      </c>
      <c r="C147" s="50">
        <f>WinterGenerationbyCounty!C143-WinterLoadbyCounty!C143</f>
        <v>-4.10020158</v>
      </c>
      <c r="D147" s="50">
        <f>WinterGenerationbyCounty!D143-WinterLoadbyCounty!D143</f>
        <v>-4.151393594999999</v>
      </c>
      <c r="E147" s="50">
        <f>WinterGenerationbyCounty!E143-WinterLoadbyCounty!E143</f>
        <v>-4.249395441</v>
      </c>
      <c r="F147" s="50">
        <f>WinterGenerationbyCounty!F143-WinterLoadbyCounty!F143</f>
        <v>-4.251729527</v>
      </c>
      <c r="G147" s="50">
        <f>WinterGenerationbyCounty!G143-WinterLoadbyCounty!G143</f>
        <v>-4.253929319</v>
      </c>
      <c r="H147" s="50">
        <f>WinterGenerationbyCounty!H143-WinterLoadbyCounty!H143</f>
        <v>-4.256371427</v>
      </c>
      <c r="I147" s="125"/>
    </row>
    <row r="148" spans="2:9" ht="12.75">
      <c r="B148" s="125" t="s">
        <v>394</v>
      </c>
      <c r="C148" s="50">
        <f>WinterGenerationbyCounty!C144-WinterLoadbyCounty!C144</f>
        <v>-161.08321239999998</v>
      </c>
      <c r="D148" s="50">
        <f>WinterGenerationbyCounty!D144-WinterLoadbyCounty!D144</f>
        <v>-158.97393739999998</v>
      </c>
      <c r="E148" s="50">
        <f>WinterGenerationbyCounty!E144-WinterLoadbyCounty!E144</f>
        <v>-159.5797176</v>
      </c>
      <c r="F148" s="50">
        <f>WinterGenerationbyCounty!F144-WinterLoadbyCounty!F144</f>
        <v>-160.8506452</v>
      </c>
      <c r="G148" s="50">
        <f>WinterGenerationbyCounty!G144-WinterLoadbyCounty!G144</f>
        <v>-161.545152</v>
      </c>
      <c r="H148" s="50">
        <f>WinterGenerationbyCounty!H144-WinterLoadbyCounty!H144</f>
        <v>-162.5568773</v>
      </c>
      <c r="I148" s="125"/>
    </row>
    <row r="149" spans="2:9" ht="12.75">
      <c r="B149" s="125" t="s">
        <v>396</v>
      </c>
      <c r="C149" s="50">
        <f>WinterGenerationbyCounty!C145-WinterLoadbyCounty!C145</f>
        <v>-174.2390058</v>
      </c>
      <c r="D149" s="50">
        <f>WinterGenerationbyCounty!D145-WinterLoadbyCounty!D145</f>
        <v>-176.0854507</v>
      </c>
      <c r="E149" s="50">
        <f>WinterGenerationbyCounty!E145-WinterLoadbyCounty!E145</f>
        <v>-179.2010706</v>
      </c>
      <c r="F149" s="50">
        <f>WinterGenerationbyCounty!F145-WinterLoadbyCounty!F145</f>
        <v>-183.6701729</v>
      </c>
      <c r="G149" s="50">
        <f>WinterGenerationbyCounty!G145-WinterLoadbyCounty!G145</f>
        <v>-186.8358933</v>
      </c>
      <c r="H149" s="50">
        <f>WinterGenerationbyCounty!H145-WinterLoadbyCounty!H145</f>
        <v>-190.31257209999998</v>
      </c>
      <c r="I149" s="125"/>
    </row>
    <row r="150" spans="2:9" ht="12.75">
      <c r="B150" s="125" t="s">
        <v>397</v>
      </c>
      <c r="C150" s="50">
        <f>WinterGenerationbyCounty!C146-WinterLoadbyCounty!C146</f>
        <v>36.40141588999999</v>
      </c>
      <c r="D150" s="50">
        <f>WinterGenerationbyCounty!D146-WinterLoadbyCounty!D146</f>
        <v>36.571644279999994</v>
      </c>
      <c r="E150" s="50">
        <f>WinterGenerationbyCounty!E146-WinterLoadbyCounty!E146</f>
        <v>36.022784079999994</v>
      </c>
      <c r="F150" s="50">
        <f>WinterGenerationbyCounty!F146-WinterLoadbyCounty!F146</f>
        <v>35.468768049999994</v>
      </c>
      <c r="G150" s="50">
        <f>WinterGenerationbyCounty!G146-WinterLoadbyCounty!G146</f>
        <v>34.97056590999999</v>
      </c>
      <c r="H150" s="50">
        <f>WinterGenerationbyCounty!H146-WinterLoadbyCounty!H146</f>
        <v>116.66592662</v>
      </c>
      <c r="I150" s="125"/>
    </row>
    <row r="151" spans="2:9" ht="12.75">
      <c r="B151" s="125" t="s">
        <v>398</v>
      </c>
      <c r="C151" s="50">
        <f>WinterGenerationbyCounty!C147-WinterLoadbyCounty!C147</f>
        <v>560.7859426</v>
      </c>
      <c r="D151" s="50">
        <f>WinterGenerationbyCounty!D147-WinterLoadbyCounty!D147</f>
        <v>901.8159611</v>
      </c>
      <c r="E151" s="50">
        <f>WinterGenerationbyCounty!E147-WinterLoadbyCounty!E147</f>
        <v>877.7339244</v>
      </c>
      <c r="F151" s="50">
        <f>WinterGenerationbyCounty!F147-WinterLoadbyCounty!F147</f>
        <v>861.0125218</v>
      </c>
      <c r="G151" s="50">
        <f>WinterGenerationbyCounty!G147-WinterLoadbyCounty!G147</f>
        <v>843.6652833</v>
      </c>
      <c r="H151" s="50">
        <f>WinterGenerationbyCounty!H147-WinterLoadbyCounty!H147</f>
        <v>826.9274795</v>
      </c>
      <c r="I151" s="125"/>
    </row>
    <row r="152" spans="2:9" ht="12.75">
      <c r="B152" s="125" t="s">
        <v>399</v>
      </c>
      <c r="C152" s="50">
        <f>WinterGenerationbyCounty!C148-WinterLoadbyCounty!C148</f>
        <v>571.12372324</v>
      </c>
      <c r="D152" s="50">
        <f>WinterGenerationbyCounty!D148-WinterLoadbyCounty!D148</f>
        <v>569.58691069</v>
      </c>
      <c r="E152" s="50">
        <f>WinterGenerationbyCounty!E148-WinterLoadbyCounty!E148</f>
        <v>567.29645593</v>
      </c>
      <c r="F152" s="50">
        <f>WinterGenerationbyCounty!F148-WinterLoadbyCounty!F148</f>
        <v>564.5094074799999</v>
      </c>
      <c r="G152" s="50">
        <f>WinterGenerationbyCounty!G148-WinterLoadbyCounty!G148</f>
        <v>562.14002881</v>
      </c>
      <c r="H152" s="50">
        <f>WinterGenerationbyCounty!H148-WinterLoadbyCounty!H148</f>
        <v>559.5574369</v>
      </c>
      <c r="I152" s="125"/>
    </row>
    <row r="153" spans="2:9" ht="12.75">
      <c r="B153" s="125" t="s">
        <v>400</v>
      </c>
      <c r="C153" s="50">
        <f>WinterGenerationbyCounty!C149-WinterLoadbyCounty!C149</f>
        <v>-271.5410835</v>
      </c>
      <c r="D153" s="50">
        <f>WinterGenerationbyCounty!D149-WinterLoadbyCounty!D149</f>
        <v>-289.80994969999995</v>
      </c>
      <c r="E153" s="50">
        <f>WinterGenerationbyCounty!E149-WinterLoadbyCounty!E149</f>
        <v>-302.0756243000001</v>
      </c>
      <c r="F153" s="50">
        <f>WinterGenerationbyCounty!F149-WinterLoadbyCounty!F149</f>
        <v>-317.32092009999997</v>
      </c>
      <c r="G153" s="50">
        <f>WinterGenerationbyCounty!G149-WinterLoadbyCounty!G149</f>
        <v>-308.6045693</v>
      </c>
      <c r="H153" s="50">
        <f>WinterGenerationbyCounty!H149-WinterLoadbyCounty!H149</f>
        <v>-296.75718729999994</v>
      </c>
      <c r="I153" s="125"/>
    </row>
    <row r="154" spans="2:9" ht="12.75">
      <c r="B154" s="125" t="s">
        <v>401</v>
      </c>
      <c r="C154" s="50">
        <f>WinterGenerationbyCounty!C150-WinterLoadbyCounty!C150</f>
        <v>-25.805998629999998</v>
      </c>
      <c r="D154" s="50">
        <f>WinterGenerationbyCounty!D150-WinterLoadbyCounty!D150</f>
        <v>-13.659987690000001</v>
      </c>
      <c r="E154" s="50">
        <f>WinterGenerationbyCounty!E150-WinterLoadbyCounty!E150</f>
        <v>-14.651856369999997</v>
      </c>
      <c r="F154" s="50">
        <f>WinterGenerationbyCounty!F150-WinterLoadbyCounty!F150</f>
        <v>-15.56111954</v>
      </c>
      <c r="G154" s="50">
        <f>WinterGenerationbyCounty!G150-WinterLoadbyCounty!G150</f>
        <v>-16.49348663</v>
      </c>
      <c r="H154" s="50">
        <f>WinterGenerationbyCounty!H150-WinterLoadbyCounty!H150</f>
        <v>119.45855682999999</v>
      </c>
      <c r="I154" s="125"/>
    </row>
    <row r="155" spans="2:9" ht="12.75">
      <c r="B155" s="125" t="s">
        <v>402</v>
      </c>
      <c r="C155" s="50">
        <f>WinterGenerationbyCounty!C151-WinterLoadbyCounty!C151</f>
        <v>-10.62481186</v>
      </c>
      <c r="D155" s="50">
        <f>WinterGenerationbyCounty!D151-WinterLoadbyCounty!D151</f>
        <v>-10.8270902</v>
      </c>
      <c r="E155" s="50">
        <f>WinterGenerationbyCounty!E151-WinterLoadbyCounty!E151</f>
        <v>-11.03269333</v>
      </c>
      <c r="F155" s="50">
        <f>WinterGenerationbyCounty!F151-WinterLoadbyCounty!F151</f>
        <v>-11.242511850000001</v>
      </c>
      <c r="G155" s="50">
        <f>WinterGenerationbyCounty!G151-WinterLoadbyCounty!G151</f>
        <v>-11.45729847</v>
      </c>
      <c r="H155" s="50">
        <f>WinterGenerationbyCounty!H151-WinterLoadbyCounty!H151</f>
        <v>-11.67536271</v>
      </c>
      <c r="I155" s="125"/>
    </row>
    <row r="156" spans="2:9" ht="12.75">
      <c r="B156" s="125" t="s">
        <v>403</v>
      </c>
      <c r="C156" s="50">
        <f>WinterGenerationbyCounty!C152-WinterLoadbyCounty!C152</f>
        <v>-13.620323119999998</v>
      </c>
      <c r="D156" s="50">
        <f>WinterGenerationbyCounty!D152-WinterLoadbyCounty!D152</f>
        <v>-13.21249706</v>
      </c>
      <c r="E156" s="50">
        <f>WinterGenerationbyCounty!E152-WinterLoadbyCounty!E152</f>
        <v>-13.393590490000001</v>
      </c>
      <c r="F156" s="50">
        <f>WinterGenerationbyCounty!F152-WinterLoadbyCounty!F152</f>
        <v>-13.954720250000001</v>
      </c>
      <c r="G156" s="50">
        <f>WinterGenerationbyCounty!G152-WinterLoadbyCounty!G152</f>
        <v>-14.45731339</v>
      </c>
      <c r="H156" s="50">
        <f>WinterGenerationbyCounty!H152-WinterLoadbyCounty!H152</f>
        <v>-14.19213008</v>
      </c>
      <c r="I156" s="125"/>
    </row>
    <row r="157" spans="2:9" ht="12.75">
      <c r="B157" s="125" t="s">
        <v>404</v>
      </c>
      <c r="C157" s="50">
        <f>WinterGenerationbyCounty!C153-WinterLoadbyCounty!C153</f>
        <v>-11.88618766</v>
      </c>
      <c r="D157" s="50">
        <f>WinterGenerationbyCounty!D153-WinterLoadbyCounty!D153</f>
        <v>-12.075466109999999</v>
      </c>
      <c r="E157" s="50">
        <f>WinterGenerationbyCounty!E153-WinterLoadbyCounty!E153</f>
        <v>-12.26194226</v>
      </c>
      <c r="F157" s="50">
        <f>WinterGenerationbyCounty!F153-WinterLoadbyCounty!F153</f>
        <v>-12.416631659999998</v>
      </c>
      <c r="G157" s="50">
        <f>WinterGenerationbyCounty!G153-WinterLoadbyCounty!G153</f>
        <v>-12.58579701</v>
      </c>
      <c r="H157" s="50">
        <f>WinterGenerationbyCounty!H153-WinterLoadbyCounty!H153</f>
        <v>-12.75642051</v>
      </c>
      <c r="I157" s="125"/>
    </row>
    <row r="158" spans="2:9" ht="12.75">
      <c r="B158" s="125" t="s">
        <v>405</v>
      </c>
      <c r="C158" s="50">
        <f>WinterGenerationbyCounty!C154-WinterLoadbyCounty!C154</f>
        <v>-13.543463659999999</v>
      </c>
      <c r="D158" s="50">
        <f>WinterGenerationbyCounty!D154-WinterLoadbyCounty!D154</f>
        <v>-14.02579632</v>
      </c>
      <c r="E158" s="50">
        <f>WinterGenerationbyCounty!E154-WinterLoadbyCounty!E154</f>
        <v>-14.50812904</v>
      </c>
      <c r="F158" s="50">
        <f>WinterGenerationbyCounty!F154-WinterLoadbyCounty!F154</f>
        <v>-14.990461799999999</v>
      </c>
      <c r="G158" s="50">
        <f>WinterGenerationbyCounty!G154-WinterLoadbyCounty!G154</f>
        <v>-15.472881009999998</v>
      </c>
      <c r="H158" s="50">
        <f>WinterGenerationbyCounty!H154-WinterLoadbyCounty!H154</f>
        <v>-15.95521374</v>
      </c>
      <c r="I158" s="125"/>
    </row>
    <row r="159" spans="2:9" ht="12.75">
      <c r="B159" s="125" t="s">
        <v>406</v>
      </c>
      <c r="C159" s="50">
        <f>WinterGenerationbyCounty!C155-WinterLoadbyCounty!C155</f>
        <v>-21.00229908</v>
      </c>
      <c r="D159" s="50">
        <f>WinterGenerationbyCounty!D155-WinterLoadbyCounty!D155</f>
        <v>-21.06756262</v>
      </c>
      <c r="E159" s="50">
        <f>WinterGenerationbyCounty!E155-WinterLoadbyCounty!E155</f>
        <v>-21.36562666</v>
      </c>
      <c r="F159" s="50">
        <f>WinterGenerationbyCounty!F155-WinterLoadbyCounty!F155</f>
        <v>-21.62342139</v>
      </c>
      <c r="G159" s="50">
        <f>WinterGenerationbyCounty!G155-WinterLoadbyCounty!G155</f>
        <v>-21.73840285</v>
      </c>
      <c r="H159" s="50">
        <f>WinterGenerationbyCounty!H155-WinterLoadbyCounty!H155</f>
        <v>-21.95278858</v>
      </c>
      <c r="I159" s="125"/>
    </row>
    <row r="160" spans="2:9" ht="12.75">
      <c r="B160" s="125" t="s">
        <v>407</v>
      </c>
      <c r="C160" s="50">
        <f>WinterGenerationbyCounty!C156-WinterLoadbyCounty!C156</f>
        <v>-36.30804673</v>
      </c>
      <c r="D160" s="50">
        <f>WinterGenerationbyCounty!D156-WinterLoadbyCounty!D156</f>
        <v>-36.55907022</v>
      </c>
      <c r="E160" s="50">
        <f>WinterGenerationbyCounty!E156-WinterLoadbyCounty!E156</f>
        <v>-36.85595745</v>
      </c>
      <c r="F160" s="50">
        <f>WinterGenerationbyCounty!F156-WinterLoadbyCounty!F156</f>
        <v>-37.17967107</v>
      </c>
      <c r="G160" s="50">
        <f>WinterGenerationbyCounty!G156-WinterLoadbyCounty!G156</f>
        <v>-37.49263964</v>
      </c>
      <c r="H160" s="50">
        <f>WinterGenerationbyCounty!H156-WinterLoadbyCounty!H156</f>
        <v>-37.81759441</v>
      </c>
      <c r="I160" s="125"/>
    </row>
    <row r="161" spans="2:9" ht="12.75">
      <c r="B161" s="125" t="s">
        <v>408</v>
      </c>
      <c r="C161" s="50">
        <f>WinterGenerationbyCounty!C157-WinterLoadbyCounty!C157</f>
        <v>-19.45453299</v>
      </c>
      <c r="D161" s="50">
        <f>WinterGenerationbyCounty!D157-WinterLoadbyCounty!D157</f>
        <v>-19.65424648</v>
      </c>
      <c r="E161" s="50">
        <f>WinterGenerationbyCounty!E157-WinterLoadbyCounty!E157</f>
        <v>-19.85972884</v>
      </c>
      <c r="F161" s="50">
        <f>WinterGenerationbyCounty!F157-WinterLoadbyCounty!F157</f>
        <v>-20.071268510000003</v>
      </c>
      <c r="G161" s="50">
        <f>WinterGenerationbyCounty!G157-WinterLoadbyCounty!G157</f>
        <v>-20.28916837</v>
      </c>
      <c r="H161" s="50">
        <f>WinterGenerationbyCounty!H157-WinterLoadbyCounty!H157</f>
        <v>-20.51374641</v>
      </c>
      <c r="I161" s="125"/>
    </row>
    <row r="162" spans="2:9" ht="12.75">
      <c r="B162" s="125" t="s">
        <v>409</v>
      </c>
      <c r="C162" s="50">
        <f>WinterGenerationbyCounty!C158-WinterLoadbyCounty!C158</f>
        <v>286.79752200999997</v>
      </c>
      <c r="D162" s="50">
        <f>WinterGenerationbyCounty!D158-WinterLoadbyCounty!D158</f>
        <v>1999.57399104</v>
      </c>
      <c r="E162" s="50">
        <f>WinterGenerationbyCounty!E158-WinterLoadbyCounty!E158</f>
        <v>1998.98616366</v>
      </c>
      <c r="F162" s="50">
        <f>WinterGenerationbyCounty!F158-WinterLoadbyCounty!F158</f>
        <v>1998.20482016</v>
      </c>
      <c r="G162" s="50">
        <f>WinterGenerationbyCounty!G158-WinterLoadbyCounty!G158</f>
        <v>1997.6052992900002</v>
      </c>
      <c r="H162" s="50">
        <f>WinterGenerationbyCounty!H158-WinterLoadbyCounty!H158</f>
        <v>1996.9678387800002</v>
      </c>
      <c r="I162" s="125"/>
    </row>
    <row r="163" spans="2:9" ht="12.75">
      <c r="B163" s="125" t="s">
        <v>410</v>
      </c>
      <c r="C163" s="50">
        <f>WinterGenerationbyCounty!C159-WinterLoadbyCounty!C159</f>
        <v>-182.0645867</v>
      </c>
      <c r="D163" s="50">
        <f>WinterGenerationbyCounty!D159-WinterLoadbyCounty!D159</f>
        <v>-186.4128578</v>
      </c>
      <c r="E163" s="50">
        <f>WinterGenerationbyCounty!E159-WinterLoadbyCounty!E159</f>
        <v>-194.0932266</v>
      </c>
      <c r="F163" s="50">
        <f>WinterGenerationbyCounty!F159-WinterLoadbyCounty!F159</f>
        <v>-203.54576500000002</v>
      </c>
      <c r="G163" s="50">
        <f>WinterGenerationbyCounty!G159-WinterLoadbyCounty!G159</f>
        <v>-212.3429696</v>
      </c>
      <c r="H163" s="50">
        <f>WinterGenerationbyCounty!H159-WinterLoadbyCounty!H159</f>
        <v>-224.85762229999997</v>
      </c>
      <c r="I163" s="125"/>
    </row>
    <row r="164" spans="2:9" ht="12.75">
      <c r="B164" s="125" t="s">
        <v>411</v>
      </c>
      <c r="C164" s="50">
        <f>WinterGenerationbyCounty!C160-WinterLoadbyCounty!C160</f>
        <v>-28.83994834</v>
      </c>
      <c r="D164" s="50">
        <f>WinterGenerationbyCounty!D160-WinterLoadbyCounty!D160</f>
        <v>-28.99309504</v>
      </c>
      <c r="E164" s="50">
        <f>WinterGenerationbyCounty!E160-WinterLoadbyCounty!E160</f>
        <v>-29.12957775</v>
      </c>
      <c r="F164" s="50">
        <f>WinterGenerationbyCounty!F160-WinterLoadbyCounty!F160</f>
        <v>-29.27513992</v>
      </c>
      <c r="G164" s="50">
        <f>WinterGenerationbyCounty!G160-WinterLoadbyCounty!G160</f>
        <v>-29.39796637</v>
      </c>
      <c r="H164" s="50">
        <f>WinterGenerationbyCounty!H160-WinterLoadbyCounty!H160</f>
        <v>-29.53176495</v>
      </c>
      <c r="I164" s="125"/>
    </row>
    <row r="165" spans="2:9" ht="12.75">
      <c r="B165" s="125" t="s">
        <v>412</v>
      </c>
      <c r="C165" s="50">
        <f>WinterGenerationbyCounty!C161-WinterLoadbyCounty!C161</f>
        <v>3302.63448011</v>
      </c>
      <c r="D165" s="50">
        <f>WinterGenerationbyCounty!D161-WinterLoadbyCounty!D161</f>
        <v>3221.54075316</v>
      </c>
      <c r="E165" s="50">
        <f>WinterGenerationbyCounty!E161-WinterLoadbyCounty!E161</f>
        <v>3221.51590761</v>
      </c>
      <c r="F165" s="50">
        <f>WinterGenerationbyCounty!F161-WinterLoadbyCounty!F161</f>
        <v>3221.46959797</v>
      </c>
      <c r="G165" s="50">
        <f>WinterGenerationbyCounty!G161-WinterLoadbyCounty!G161</f>
        <v>3221.45131881</v>
      </c>
      <c r="H165" s="50">
        <f>WinterGenerationbyCounty!H161-WinterLoadbyCounty!H161</f>
        <v>3221.4142562</v>
      </c>
      <c r="I165" s="125"/>
    </row>
    <row r="166" spans="2:9" ht="12.75">
      <c r="B166" s="125" t="s">
        <v>413</v>
      </c>
      <c r="C166" s="50">
        <f>WinterGenerationbyCounty!C162-WinterLoadbyCounty!C162</f>
        <v>703.0476534</v>
      </c>
      <c r="D166" s="50">
        <f>WinterGenerationbyCounty!D162-WinterLoadbyCounty!D162</f>
        <v>700.1802104999999</v>
      </c>
      <c r="E166" s="50">
        <f>WinterGenerationbyCounty!E162-WinterLoadbyCounty!E162</f>
        <v>697.1488319</v>
      </c>
      <c r="F166" s="50">
        <f>WinterGenerationbyCounty!F162-WinterLoadbyCounty!F162</f>
        <v>694.337712</v>
      </c>
      <c r="G166" s="50">
        <f>WinterGenerationbyCounty!G162-WinterLoadbyCounty!G162</f>
        <v>691.5875805</v>
      </c>
      <c r="H166" s="50">
        <f>WinterGenerationbyCounty!H162-WinterLoadbyCounty!H162</f>
        <v>853.1776007999999</v>
      </c>
      <c r="I166" s="125"/>
    </row>
    <row r="167" spans="2:9" ht="12.75">
      <c r="B167" s="125" t="s">
        <v>414</v>
      </c>
      <c r="C167" s="50">
        <f>WinterGenerationbyCounty!C163-WinterLoadbyCounty!C163</f>
        <v>-11.039901169999998</v>
      </c>
      <c r="D167" s="50">
        <f>WinterGenerationbyCounty!D163-WinterLoadbyCounty!D163</f>
        <v>-11.27542116</v>
      </c>
      <c r="E167" s="50">
        <f>WinterGenerationbyCounty!E163-WinterLoadbyCounty!E163</f>
        <v>-11.51626856</v>
      </c>
      <c r="F167" s="50">
        <f>WinterGenerationbyCounty!F163-WinterLoadbyCounty!F163</f>
        <v>-11.762447700000001</v>
      </c>
      <c r="G167" s="50">
        <f>WinterGenerationbyCounty!G163-WinterLoadbyCounty!G163</f>
        <v>-12.01483858</v>
      </c>
      <c r="H167" s="50">
        <f>WinterGenerationbyCounty!H163-WinterLoadbyCounty!H163</f>
        <v>-12.272769389999999</v>
      </c>
      <c r="I167" s="125"/>
    </row>
    <row r="168" spans="2:9" ht="12.75">
      <c r="B168" s="125" t="s">
        <v>415</v>
      </c>
      <c r="C168" s="50">
        <f>WinterGenerationbyCounty!C164-WinterLoadbyCounty!C164</f>
        <v>-10.83525596</v>
      </c>
      <c r="D168" s="50">
        <f>WinterGenerationbyCounty!D164-WinterLoadbyCounty!D164</f>
        <v>-11.00636574</v>
      </c>
      <c r="E168" s="50">
        <f>WinterGenerationbyCounty!E164-WinterLoadbyCounty!E164</f>
        <v>-11.16051152</v>
      </c>
      <c r="F168" s="50">
        <f>WinterGenerationbyCounty!F164-WinterLoadbyCounty!F164</f>
        <v>-11.22722058</v>
      </c>
      <c r="G168" s="50">
        <f>WinterGenerationbyCounty!G164-WinterLoadbyCounty!G164</f>
        <v>-11.334128210000001</v>
      </c>
      <c r="H168" s="50">
        <f>WinterGenerationbyCounty!H164-WinterLoadbyCounty!H164</f>
        <v>-11.44634884</v>
      </c>
      <c r="I168" s="125"/>
    </row>
    <row r="169" spans="2:9" ht="12.75">
      <c r="B169" s="125" t="s">
        <v>416</v>
      </c>
      <c r="C169" s="50">
        <f>WinterGenerationbyCounty!C165-WinterLoadbyCounty!C165</f>
        <v>-853.6579266</v>
      </c>
      <c r="D169" s="50">
        <f>WinterGenerationbyCounty!D165-WinterLoadbyCounty!D165</f>
        <v>-842.6640067999999</v>
      </c>
      <c r="E169" s="50">
        <f>WinterGenerationbyCounty!E165-WinterLoadbyCounty!E165</f>
        <v>-841.1371463</v>
      </c>
      <c r="F169" s="50">
        <f>WinterGenerationbyCounty!F165-WinterLoadbyCounty!F165</f>
        <v>-844.6209107</v>
      </c>
      <c r="G169" s="50">
        <f>WinterGenerationbyCounty!G165-WinterLoadbyCounty!G165</f>
        <v>-843.9710964000001</v>
      </c>
      <c r="H169" s="50">
        <f>WinterGenerationbyCounty!H165-WinterLoadbyCounty!H165</f>
        <v>-844.8556168</v>
      </c>
      <c r="I169" s="125"/>
    </row>
    <row r="170" spans="2:9" ht="12.75">
      <c r="B170" s="125" t="s">
        <v>417</v>
      </c>
      <c r="C170" s="50">
        <f>WinterGenerationbyCounty!C166-WinterLoadbyCounty!C166</f>
        <v>25.259937750000002</v>
      </c>
      <c r="D170" s="50">
        <f>WinterGenerationbyCounty!D166-WinterLoadbyCounty!D166</f>
        <v>24.90731943</v>
      </c>
      <c r="E170" s="50">
        <f>WinterGenerationbyCounty!E166-WinterLoadbyCounty!E166</f>
        <v>24.574383460000004</v>
      </c>
      <c r="F170" s="50">
        <f>WinterGenerationbyCounty!F166-WinterLoadbyCounty!F166</f>
        <v>44.72719047</v>
      </c>
      <c r="G170" s="50">
        <f>WinterGenerationbyCounty!G166-WinterLoadbyCounty!G166</f>
        <v>44.40555678</v>
      </c>
      <c r="H170" s="50">
        <f>WinterGenerationbyCounty!H166-WinterLoadbyCounty!H166</f>
        <v>259.53682818</v>
      </c>
      <c r="I170" s="125"/>
    </row>
    <row r="171" spans="2:9" ht="12.75">
      <c r="B171" s="125" t="s">
        <v>418</v>
      </c>
      <c r="C171" s="50">
        <f>WinterGenerationbyCounty!C167-WinterLoadbyCounty!C167</f>
        <v>-486.10660249999995</v>
      </c>
      <c r="D171" s="50">
        <f>WinterGenerationbyCounty!D167-WinterLoadbyCounty!D167</f>
        <v>-489.2583492</v>
      </c>
      <c r="E171" s="50">
        <f>WinterGenerationbyCounty!E167-WinterLoadbyCounty!E167</f>
        <v>-491.5188668</v>
      </c>
      <c r="F171" s="50">
        <f>WinterGenerationbyCounty!F167-WinterLoadbyCounty!F167</f>
        <v>-495.88202210000003</v>
      </c>
      <c r="G171" s="50">
        <f>WinterGenerationbyCounty!G167-WinterLoadbyCounty!G167</f>
        <v>-498.416216</v>
      </c>
      <c r="H171" s="50">
        <f>WinterGenerationbyCounty!H167-WinterLoadbyCounty!H167</f>
        <v>-501.8921353</v>
      </c>
      <c r="I171" s="125"/>
    </row>
    <row r="172" spans="2:9" ht="12.75">
      <c r="B172" s="125" t="s">
        <v>419</v>
      </c>
      <c r="C172" s="50">
        <f>WinterGenerationbyCounty!C168-WinterLoadbyCounty!C168</f>
        <v>2317.6580727</v>
      </c>
      <c r="D172" s="50">
        <f>WinterGenerationbyCounty!D168-WinterLoadbyCounty!D168</f>
        <v>2317.16554251</v>
      </c>
      <c r="E172" s="50">
        <f>WinterGenerationbyCounty!E168-WinterLoadbyCounty!E168</f>
        <v>2313.14172014</v>
      </c>
      <c r="F172" s="50">
        <f>WinterGenerationbyCounty!F168-WinterLoadbyCounty!F168</f>
        <v>2311.24864364</v>
      </c>
      <c r="G172" s="50">
        <f>WinterGenerationbyCounty!G168-WinterLoadbyCounty!G168</f>
        <v>2309.50468747</v>
      </c>
      <c r="H172" s="50">
        <f>WinterGenerationbyCounty!H168-WinterLoadbyCounty!H168</f>
        <v>2307.63291683</v>
      </c>
      <c r="I172" s="125"/>
    </row>
    <row r="173" spans="2:9" ht="12.75">
      <c r="B173" s="125" t="s">
        <v>420</v>
      </c>
      <c r="C173" s="50">
        <f>WinterGenerationbyCounty!C169-WinterLoadbyCounty!C169</f>
        <v>-43.360181190000006</v>
      </c>
      <c r="D173" s="50">
        <f>WinterGenerationbyCounty!D169-WinterLoadbyCounty!D169</f>
        <v>-44.52054359</v>
      </c>
      <c r="E173" s="50">
        <f>WinterGenerationbyCounty!E169-WinterLoadbyCounty!E169</f>
        <v>-45.69676956000001</v>
      </c>
      <c r="F173" s="50">
        <f>WinterGenerationbyCounty!F169-WinterLoadbyCounty!F169</f>
        <v>-46.889652319999996</v>
      </c>
      <c r="G173" s="50">
        <f>WinterGenerationbyCounty!G169-WinterLoadbyCounty!G169</f>
        <v>-48.10002469999999</v>
      </c>
      <c r="H173" s="50">
        <f>WinterGenerationbyCounty!H169-WinterLoadbyCounty!H169</f>
        <v>-49.32876119999999</v>
      </c>
      <c r="I173" s="125"/>
    </row>
    <row r="174" spans="2:9" ht="12.75">
      <c r="B174" s="125" t="s">
        <v>421</v>
      </c>
      <c r="C174" s="50">
        <f>WinterGenerationbyCounty!C170-WinterLoadbyCounty!C170</f>
        <v>-54.31706125</v>
      </c>
      <c r="D174" s="50">
        <f>WinterGenerationbyCounty!D170-WinterLoadbyCounty!D170</f>
        <v>-54.586640440000004</v>
      </c>
      <c r="E174" s="50">
        <f>WinterGenerationbyCounty!E170-WinterLoadbyCounty!E170</f>
        <v>-55.388065000000005</v>
      </c>
      <c r="F174" s="50">
        <f>WinterGenerationbyCounty!F170-WinterLoadbyCounty!F170</f>
        <v>-56.5086948</v>
      </c>
      <c r="G174" s="50">
        <f>WinterGenerationbyCounty!G170-WinterLoadbyCounty!G170</f>
        <v>-57.36476229</v>
      </c>
      <c r="H174" s="50">
        <f>WinterGenerationbyCounty!H170-WinterLoadbyCounty!H170</f>
        <v>-58.31701794</v>
      </c>
      <c r="I174" s="125"/>
    </row>
    <row r="175" spans="2:9" ht="12.75">
      <c r="B175" s="125" t="s">
        <v>422</v>
      </c>
      <c r="C175" s="50">
        <f>WinterGenerationbyCounty!C171-WinterLoadbyCounty!C171</f>
        <v>75.27302374</v>
      </c>
      <c r="D175" s="50">
        <f>WinterGenerationbyCounty!D171-WinterLoadbyCounty!D171</f>
        <v>75.20630043</v>
      </c>
      <c r="E175" s="50">
        <f>WinterGenerationbyCounty!E171-WinterLoadbyCounty!E171</f>
        <v>101.26165576</v>
      </c>
      <c r="F175" s="50">
        <f>WinterGenerationbyCounty!F171-WinterLoadbyCounty!F171</f>
        <v>101.21814269</v>
      </c>
      <c r="G175" s="50">
        <f>WinterGenerationbyCounty!G171-WinterLoadbyCounty!G171</f>
        <v>101.16584871999999</v>
      </c>
      <c r="H175" s="50">
        <f>WinterGenerationbyCounty!H171-WinterLoadbyCounty!H171</f>
        <v>557.64772663</v>
      </c>
      <c r="I175" s="125"/>
    </row>
    <row r="176" spans="2:9" ht="12.75">
      <c r="B176" s="125" t="s">
        <v>423</v>
      </c>
      <c r="C176" s="50">
        <f>WinterGenerationbyCounty!C172-WinterLoadbyCounty!C172</f>
        <v>-7.296847489</v>
      </c>
      <c r="D176" s="50">
        <f>WinterGenerationbyCounty!D172-WinterLoadbyCounty!D172</f>
        <v>-7.439317654000001</v>
      </c>
      <c r="E176" s="50">
        <f>WinterGenerationbyCounty!E172-WinterLoadbyCounty!E172</f>
        <v>-7.556981278</v>
      </c>
      <c r="F176" s="50">
        <f>WinterGenerationbyCounty!F172-WinterLoadbyCounty!F172</f>
        <v>-7.714914676999999</v>
      </c>
      <c r="G176" s="50">
        <f>WinterGenerationbyCounty!G172-WinterLoadbyCounty!G172</f>
        <v>-7.813351986</v>
      </c>
      <c r="H176" s="50">
        <f>WinterGenerationbyCounty!H172-WinterLoadbyCounty!H172</f>
        <v>-7.913653396</v>
      </c>
      <c r="I176" s="125"/>
    </row>
    <row r="177" spans="2:9" ht="12.75">
      <c r="B177" s="125" t="s">
        <v>424</v>
      </c>
      <c r="C177" s="50">
        <f>WinterGenerationbyCounty!C173-WinterLoadbyCounty!C173</f>
        <v>-17.14473917</v>
      </c>
      <c r="D177" s="50">
        <f>WinterGenerationbyCounty!D173-WinterLoadbyCounty!D173</f>
        <v>-17.29076939</v>
      </c>
      <c r="E177" s="50">
        <f>WinterGenerationbyCounty!E173-WinterLoadbyCounty!E173</f>
        <v>-17.45330914</v>
      </c>
      <c r="F177" s="50">
        <f>WinterGenerationbyCounty!F173-WinterLoadbyCounty!F173</f>
        <v>-17.49356709</v>
      </c>
      <c r="G177" s="50">
        <f>WinterGenerationbyCounty!G173-WinterLoadbyCounty!G173</f>
        <v>-17.57642693</v>
      </c>
      <c r="H177" s="50">
        <f>WinterGenerationbyCounty!H173-WinterLoadbyCounty!H173</f>
        <v>-17.66521758</v>
      </c>
      <c r="I177" s="125"/>
    </row>
    <row r="178" spans="2:9" ht="12.75">
      <c r="B178" s="125" t="s">
        <v>425</v>
      </c>
      <c r="C178" s="50">
        <f>WinterGenerationbyCounty!C174-WinterLoadbyCounty!C174</f>
        <v>-2822.6492989999997</v>
      </c>
      <c r="D178" s="50">
        <f>WinterGenerationbyCounty!D174-WinterLoadbyCounty!D174</f>
        <v>-2918.0278720000006</v>
      </c>
      <c r="E178" s="50">
        <f>WinterGenerationbyCounty!E174-WinterLoadbyCounty!E174</f>
        <v>-2997.1608590000005</v>
      </c>
      <c r="F178" s="50">
        <f>WinterGenerationbyCounty!F174-WinterLoadbyCounty!F174</f>
        <v>-3123.4477500000003</v>
      </c>
      <c r="G178" s="50">
        <f>WinterGenerationbyCounty!G174-WinterLoadbyCounty!G174</f>
        <v>-3248.635547</v>
      </c>
      <c r="H178" s="50">
        <f>WinterGenerationbyCounty!H174-WinterLoadbyCounty!H174</f>
        <v>-3372.3037269999995</v>
      </c>
      <c r="I178" s="125"/>
    </row>
    <row r="179" spans="2:9" ht="12.75">
      <c r="B179" s="125" t="s">
        <v>426</v>
      </c>
      <c r="C179" s="50">
        <f>WinterGenerationbyCounty!C175-WinterLoadbyCounty!C175</f>
        <v>-147.10177480000002</v>
      </c>
      <c r="D179" s="50">
        <f>WinterGenerationbyCounty!D175-WinterLoadbyCounty!D175</f>
        <v>-149.71718790000003</v>
      </c>
      <c r="E179" s="50">
        <f>WinterGenerationbyCounty!E175-WinterLoadbyCounty!E175</f>
        <v>-152.13839579999998</v>
      </c>
      <c r="F179" s="50">
        <f>WinterGenerationbyCounty!F175-WinterLoadbyCounty!F175</f>
        <v>-154.51120520000003</v>
      </c>
      <c r="G179" s="50">
        <f>WinterGenerationbyCounty!G175-WinterLoadbyCounty!G175</f>
        <v>-156.91532320000002</v>
      </c>
      <c r="H179" s="50">
        <f>WinterGenerationbyCounty!H175-WinterLoadbyCounty!H175</f>
        <v>-159.3828005</v>
      </c>
      <c r="I179" s="125"/>
    </row>
    <row r="180" spans="2:9" ht="12.75">
      <c r="B180" s="125" t="s">
        <v>427</v>
      </c>
      <c r="C180" s="50">
        <f>WinterGenerationbyCounty!C176-WinterLoadbyCounty!C176</f>
        <v>-1.871363379</v>
      </c>
      <c r="D180" s="50">
        <f>WinterGenerationbyCounty!D176-WinterLoadbyCounty!D176</f>
        <v>-1.8893966</v>
      </c>
      <c r="E180" s="50">
        <f>WinterGenerationbyCounty!E176-WinterLoadbyCounty!E176</f>
        <v>-1.9073708360000001</v>
      </c>
      <c r="F180" s="50">
        <f>WinterGenerationbyCounty!F176-WinterLoadbyCounty!F176</f>
        <v>-1.925231255</v>
      </c>
      <c r="G180" s="50">
        <f>WinterGenerationbyCounty!G176-WinterLoadbyCounty!G176</f>
        <v>-1.943783931</v>
      </c>
      <c r="H180" s="50">
        <f>WinterGenerationbyCounty!H176-WinterLoadbyCounty!H176</f>
        <v>-1.962502155</v>
      </c>
      <c r="I180" s="125"/>
    </row>
    <row r="181" spans="2:9" ht="12.75">
      <c r="B181" s="125" t="s">
        <v>428</v>
      </c>
      <c r="C181" s="50">
        <f>WinterGenerationbyCounty!C177-WinterLoadbyCounty!C177</f>
        <v>-7.5759765980000005</v>
      </c>
      <c r="D181" s="50">
        <f>WinterGenerationbyCounty!D177-WinterLoadbyCounty!D177</f>
        <v>-7.671664549</v>
      </c>
      <c r="E181" s="50">
        <f>WinterGenerationbyCounty!E177-WinterLoadbyCounty!E177</f>
        <v>-7.7492286020000005</v>
      </c>
      <c r="F181" s="50">
        <f>WinterGenerationbyCounty!F177-WinterLoadbyCounty!F177</f>
        <v>-7.8595179</v>
      </c>
      <c r="G181" s="50">
        <f>WinterGenerationbyCounty!G177-WinterLoadbyCounty!G177</f>
        <v>-7.925719727</v>
      </c>
      <c r="H181" s="50">
        <f>WinterGenerationbyCounty!H177-WinterLoadbyCounty!H177</f>
        <v>-7.994523211</v>
      </c>
      <c r="I181" s="125"/>
    </row>
    <row r="182" spans="2:9" ht="12.75">
      <c r="B182" s="126" t="s">
        <v>454</v>
      </c>
      <c r="C182" s="50">
        <f>WinterGenerationbyCounty!C178-WinterLoadbyCounty!C178</f>
        <v>1980</v>
      </c>
      <c r="D182" s="50">
        <f>WinterGenerationbyCounty!D178-WinterLoadbyCounty!D178</f>
        <v>1980</v>
      </c>
      <c r="E182" s="50">
        <f>WinterGenerationbyCounty!E178-WinterLoadbyCounty!E178</f>
        <v>1980</v>
      </c>
      <c r="F182" s="50">
        <f>WinterGenerationbyCounty!F178-WinterLoadbyCounty!F178</f>
        <v>1980</v>
      </c>
      <c r="G182" s="50">
        <f>WinterGenerationbyCounty!G178-WinterLoadbyCounty!G178</f>
        <v>1980</v>
      </c>
      <c r="H182" s="50">
        <f>WinterGenerationbyCounty!H178-WinterLoadbyCounty!H178</f>
        <v>1980</v>
      </c>
      <c r="I182" s="126"/>
    </row>
    <row r="183" spans="2:9" ht="12.75">
      <c r="B183" s="125" t="s">
        <v>429</v>
      </c>
      <c r="C183" s="50">
        <f>WinterGenerationbyCounty!C179-WinterLoadbyCounty!C179</f>
        <v>-186.7113379</v>
      </c>
      <c r="D183" s="50">
        <f>WinterGenerationbyCounty!D179-WinterLoadbyCounty!D179</f>
        <v>-187.7850389</v>
      </c>
      <c r="E183" s="50">
        <f>WinterGenerationbyCounty!E179-WinterLoadbyCounty!E179</f>
        <v>-188.79464159999998</v>
      </c>
      <c r="F183" s="50">
        <f>WinterGenerationbyCounty!F179-WinterLoadbyCounty!F179</f>
        <v>-189.8039928</v>
      </c>
      <c r="G183" s="50">
        <f>WinterGenerationbyCounty!G179-WinterLoadbyCounty!G179</f>
        <v>-190.81417109999998</v>
      </c>
      <c r="H183" s="50">
        <f>WinterGenerationbyCounty!H179-WinterLoadbyCounty!H179</f>
        <v>-54.8183391</v>
      </c>
      <c r="I183" s="125"/>
    </row>
    <row r="184" spans="2:9" ht="12.75">
      <c r="B184" s="125" t="s">
        <v>430</v>
      </c>
      <c r="C184" s="50">
        <f>WinterGenerationbyCounty!C180-WinterLoadbyCounty!C180</f>
        <v>-482.3206969999999</v>
      </c>
      <c r="D184" s="50">
        <f>WinterGenerationbyCounty!D180-WinterLoadbyCounty!D180</f>
        <v>-500.3821579999999</v>
      </c>
      <c r="E184" s="50">
        <f>WinterGenerationbyCounty!E180-WinterLoadbyCounty!E180</f>
        <v>-563.9524229999997</v>
      </c>
      <c r="F184" s="50">
        <f>WinterGenerationbyCounty!F180-WinterLoadbyCounty!F180</f>
        <v>-632.743763</v>
      </c>
      <c r="G184" s="50">
        <f>WinterGenerationbyCounty!G180-WinterLoadbyCounty!G180</f>
        <v>-711.4585649999999</v>
      </c>
      <c r="H184" s="50">
        <f>WinterGenerationbyCounty!H180-WinterLoadbyCounty!H180</f>
        <v>-757.6510550000003</v>
      </c>
      <c r="I184" s="125"/>
    </row>
    <row r="185" spans="2:9" ht="12.75">
      <c r="B185" s="125" t="s">
        <v>431</v>
      </c>
      <c r="C185" s="50">
        <f>WinterGenerationbyCounty!C181-WinterLoadbyCounty!C181</f>
        <v>5.237195209999999</v>
      </c>
      <c r="D185" s="50">
        <f>WinterGenerationbyCounty!D181-WinterLoadbyCounty!D181</f>
        <v>4.854684450000001</v>
      </c>
      <c r="E185" s="50">
        <f>WinterGenerationbyCounty!E181-WinterLoadbyCounty!E181</f>
        <v>4.368451839999999</v>
      </c>
      <c r="F185" s="50">
        <f>WinterGenerationbyCounty!F181-WinterLoadbyCounty!F181</f>
        <v>3.8193640499999972</v>
      </c>
      <c r="G185" s="50">
        <f>WinterGenerationbyCounty!G181-WinterLoadbyCounty!G181</f>
        <v>3.322027239999997</v>
      </c>
      <c r="H185" s="50">
        <f>WinterGenerationbyCounty!H181-WinterLoadbyCounty!H181</f>
        <v>2.805977849999998</v>
      </c>
      <c r="I185" s="125"/>
    </row>
    <row r="186" spans="2:9" ht="12.75">
      <c r="B186" s="125" t="s">
        <v>432</v>
      </c>
      <c r="C186" s="50">
        <f>WinterGenerationbyCounty!C182-WinterLoadbyCounty!C182</f>
        <v>-48.88199306</v>
      </c>
      <c r="D186" s="50">
        <f>WinterGenerationbyCounty!D182-WinterLoadbyCounty!D182</f>
        <v>-50.07350371</v>
      </c>
      <c r="E186" s="50">
        <f>WinterGenerationbyCounty!E182-WinterLoadbyCounty!E182</f>
        <v>-51.29104049</v>
      </c>
      <c r="F186" s="50">
        <f>WinterGenerationbyCounty!F182-WinterLoadbyCounty!F182</f>
        <v>-52.53499623</v>
      </c>
      <c r="G186" s="50">
        <f>WinterGenerationbyCounty!G182-WinterLoadbyCounty!G182</f>
        <v>-53.80657773</v>
      </c>
      <c r="H186" s="50">
        <f>WinterGenerationbyCounty!H182-WinterLoadbyCounty!H182</f>
        <v>-55.107984519999995</v>
      </c>
      <c r="I186" s="125"/>
    </row>
    <row r="187" spans="2:9" ht="12.75">
      <c r="B187" s="125" t="s">
        <v>433</v>
      </c>
      <c r="C187" s="50">
        <f>WinterGenerationbyCounty!C183-WinterLoadbyCounty!C183</f>
        <v>-12.276144490000007</v>
      </c>
      <c r="D187" s="50">
        <f>WinterGenerationbyCounty!D183-WinterLoadbyCounty!D183</f>
        <v>-13.803901949999997</v>
      </c>
      <c r="E187" s="50">
        <f>WinterGenerationbyCounty!E183-WinterLoadbyCounty!E183</f>
        <v>-15.33676149</v>
      </c>
      <c r="F187" s="50">
        <f>WinterGenerationbyCounty!F183-WinterLoadbyCounty!F183</f>
        <v>-16.874006609999995</v>
      </c>
      <c r="G187" s="50">
        <f>WinterGenerationbyCounty!G183-WinterLoadbyCounty!G183</f>
        <v>-18.41617873</v>
      </c>
      <c r="H187" s="50">
        <f>WinterGenerationbyCounty!H183-WinterLoadbyCounty!H183</f>
        <v>-19.964152170000006</v>
      </c>
      <c r="I187" s="125"/>
    </row>
    <row r="188" spans="2:9" ht="12.75">
      <c r="B188" s="125" t="s">
        <v>434</v>
      </c>
      <c r="C188" s="50">
        <f>WinterGenerationbyCounty!C184-WinterLoadbyCounty!C184</f>
        <v>-83.89578228</v>
      </c>
      <c r="D188" s="50">
        <f>WinterGenerationbyCounty!D184-WinterLoadbyCounty!D184</f>
        <v>-83.95876668</v>
      </c>
      <c r="E188" s="50">
        <f>WinterGenerationbyCounty!E184-WinterLoadbyCounty!E184</f>
        <v>-90.23308433</v>
      </c>
      <c r="F188" s="50">
        <f>WinterGenerationbyCounty!F184-WinterLoadbyCounty!F184</f>
        <v>-91.53693236999999</v>
      </c>
      <c r="G188" s="50">
        <f>WinterGenerationbyCounty!G184-WinterLoadbyCounty!G184</f>
        <v>-92.11174146</v>
      </c>
      <c r="H188" s="50">
        <f>WinterGenerationbyCounty!H184-WinterLoadbyCounty!H184</f>
        <v>-93.16834883</v>
      </c>
      <c r="I188" s="125"/>
    </row>
    <row r="189" spans="2:9" ht="12.75">
      <c r="B189" s="125" t="s">
        <v>435</v>
      </c>
      <c r="C189" s="50">
        <f>WinterGenerationbyCounty!C185-WinterLoadbyCounty!C185</f>
        <v>312.1600277</v>
      </c>
      <c r="D189" s="50">
        <f>WinterGenerationbyCounty!D185-WinterLoadbyCounty!D185</f>
        <v>306.9491841</v>
      </c>
      <c r="E189" s="50">
        <f>WinterGenerationbyCounty!E185-WinterLoadbyCounty!E185</f>
        <v>301.1490723</v>
      </c>
      <c r="F189" s="50">
        <f>WinterGenerationbyCounty!F185-WinterLoadbyCounty!F185</f>
        <v>295.97494900000004</v>
      </c>
      <c r="G189" s="50">
        <f>WinterGenerationbyCounty!G185-WinterLoadbyCounty!G185</f>
        <v>290.921111</v>
      </c>
      <c r="H189" s="50">
        <f>WinterGenerationbyCounty!H185-WinterLoadbyCounty!H185</f>
        <v>285.80578970000005</v>
      </c>
      <c r="I189" s="125"/>
    </row>
    <row r="190" spans="2:9" ht="12.75">
      <c r="B190" s="125" t="s">
        <v>436</v>
      </c>
      <c r="C190" s="50">
        <f>WinterGenerationbyCounty!C186-WinterLoadbyCounty!C186</f>
        <v>-170.71456560000001</v>
      </c>
      <c r="D190" s="50">
        <f>WinterGenerationbyCounty!D186-WinterLoadbyCounty!D186</f>
        <v>-175.609116</v>
      </c>
      <c r="E190" s="50">
        <f>WinterGenerationbyCounty!E186-WinterLoadbyCounty!E186</f>
        <v>-180.3939834</v>
      </c>
      <c r="F190" s="50">
        <f>WinterGenerationbyCounty!F186-WinterLoadbyCounty!F186</f>
        <v>-186.2790576</v>
      </c>
      <c r="G190" s="50">
        <f>WinterGenerationbyCounty!G186-WinterLoadbyCounty!G186</f>
        <v>-191.3877017</v>
      </c>
      <c r="H190" s="50">
        <f>WinterGenerationbyCounty!H186-WinterLoadbyCounty!H186</f>
        <v>-196.65556469999999</v>
      </c>
      <c r="I190" s="125"/>
    </row>
    <row r="191" spans="2:9" ht="12.75">
      <c r="B191" s="125" t="s">
        <v>437</v>
      </c>
      <c r="C191" s="50">
        <f>WinterGenerationbyCounty!C187-WinterLoadbyCounty!C187</f>
        <v>319.83047985999997</v>
      </c>
      <c r="D191" s="50">
        <f>WinterGenerationbyCounty!D187-WinterLoadbyCounty!D187</f>
        <v>321.17148288</v>
      </c>
      <c r="E191" s="50">
        <f>WinterGenerationbyCounty!E187-WinterLoadbyCounty!E187</f>
        <v>320.92234916</v>
      </c>
      <c r="F191" s="50">
        <f>WinterGenerationbyCounty!F187-WinterLoadbyCounty!F187</f>
        <v>320.44962418</v>
      </c>
      <c r="G191" s="50">
        <f>WinterGenerationbyCounty!G187-WinterLoadbyCounty!G187</f>
        <v>320.15501986</v>
      </c>
      <c r="H191" s="50">
        <f>WinterGenerationbyCounty!H187-WinterLoadbyCounty!H187</f>
        <v>319.79156109</v>
      </c>
      <c r="I191" s="125"/>
    </row>
    <row r="192" spans="2:9" ht="12.75">
      <c r="B192" s="125" t="s">
        <v>438</v>
      </c>
      <c r="C192" s="50">
        <f>WinterGenerationbyCounty!C188-WinterLoadbyCounty!C188</f>
        <v>-118.8850472</v>
      </c>
      <c r="D192" s="50">
        <f>WinterGenerationbyCounty!D188-WinterLoadbyCounty!D188</f>
        <v>-125.0641257</v>
      </c>
      <c r="E192" s="50">
        <f>WinterGenerationbyCounty!E188-WinterLoadbyCounty!E188</f>
        <v>-126.3245098</v>
      </c>
      <c r="F192" s="50">
        <f>WinterGenerationbyCounty!F188-WinterLoadbyCounty!F188</f>
        <v>-131.17957149999998</v>
      </c>
      <c r="G192" s="50">
        <f>WinterGenerationbyCounty!G188-WinterLoadbyCounty!G188</f>
        <v>-136.04496479999997</v>
      </c>
      <c r="H192" s="50">
        <f>WinterGenerationbyCounty!H188-WinterLoadbyCounty!H188</f>
        <v>-141.4707082</v>
      </c>
      <c r="I192" s="125"/>
    </row>
    <row r="193" spans="2:9" ht="12.75">
      <c r="B193" s="125" t="s">
        <v>439</v>
      </c>
      <c r="C193" s="50">
        <f>WinterGenerationbyCounty!C189-WinterLoadbyCounty!C189</f>
        <v>-62.5466227</v>
      </c>
      <c r="D193" s="50">
        <f>WinterGenerationbyCounty!D189-WinterLoadbyCounty!D189</f>
        <v>-73.07101650000004</v>
      </c>
      <c r="E193" s="50">
        <f>WinterGenerationbyCounty!E189-WinterLoadbyCounty!E189</f>
        <v>-83.907555</v>
      </c>
      <c r="F193" s="50">
        <f>WinterGenerationbyCounty!F189-WinterLoadbyCounty!F189</f>
        <v>-94.18733380000003</v>
      </c>
      <c r="G193" s="50">
        <f>WinterGenerationbyCounty!G189-WinterLoadbyCounty!G189</f>
        <v>-104.4915229</v>
      </c>
      <c r="H193" s="50">
        <f>WinterGenerationbyCounty!H189-WinterLoadbyCounty!H189</f>
        <v>-114.82134300000001</v>
      </c>
      <c r="I193" s="125"/>
    </row>
    <row r="194" spans="2:9" ht="12.75">
      <c r="B194" s="125" t="s">
        <v>440</v>
      </c>
      <c r="C194" s="50">
        <f>WinterGenerationbyCounty!C190-WinterLoadbyCounty!C190</f>
        <v>419.5315114</v>
      </c>
      <c r="D194" s="50">
        <f>WinterGenerationbyCounty!D190-WinterLoadbyCounty!D190</f>
        <v>417.6195584</v>
      </c>
      <c r="E194" s="50">
        <f>WinterGenerationbyCounty!E190-WinterLoadbyCounty!E190</f>
        <v>415.6532383</v>
      </c>
      <c r="F194" s="50">
        <f>WinterGenerationbyCounty!F190-WinterLoadbyCounty!F190</f>
        <v>413.63008279999997</v>
      </c>
      <c r="G194" s="50">
        <f>WinterGenerationbyCounty!G190-WinterLoadbyCounty!G190</f>
        <v>411.5444999</v>
      </c>
      <c r="H194" s="50">
        <f>WinterGenerationbyCounty!H190-WinterLoadbyCounty!H190</f>
        <v>409.6907684</v>
      </c>
      <c r="I194" s="125"/>
    </row>
    <row r="195" spans="2:9" ht="12.75">
      <c r="B195" s="125" t="s">
        <v>441</v>
      </c>
      <c r="C195" s="50">
        <f>WinterGenerationbyCounty!C191-WinterLoadbyCounty!C191</f>
        <v>-258.80260626999996</v>
      </c>
      <c r="D195" s="50">
        <f>WinterGenerationbyCounty!D191-WinterLoadbyCounty!D191</f>
        <v>-257.29112877</v>
      </c>
      <c r="E195" s="50">
        <f>WinterGenerationbyCounty!E191-WinterLoadbyCounty!E191</f>
        <v>-264.59269417</v>
      </c>
      <c r="F195" s="50">
        <f>WinterGenerationbyCounty!F191-WinterLoadbyCounty!F191</f>
        <v>-266.93415207</v>
      </c>
      <c r="G195" s="50">
        <f>WinterGenerationbyCounty!G191-WinterLoadbyCounty!G191</f>
        <v>-269.62940206999997</v>
      </c>
      <c r="H195" s="50">
        <f>WinterGenerationbyCounty!H191-WinterLoadbyCounty!H191</f>
        <v>-272.94708106999997</v>
      </c>
      <c r="I195" s="125"/>
    </row>
    <row r="196" spans="2:9" ht="12.75">
      <c r="B196" s="125" t="s">
        <v>442</v>
      </c>
      <c r="C196" s="50">
        <f>WinterGenerationbyCounty!C192-WinterLoadbyCounty!C192</f>
        <v>622.72716577</v>
      </c>
      <c r="D196" s="50">
        <f>WinterGenerationbyCounty!D192-WinterLoadbyCounty!D192</f>
        <v>622.73252104</v>
      </c>
      <c r="E196" s="50">
        <f>WinterGenerationbyCounty!E192-WinterLoadbyCounty!E192</f>
        <v>622.73789961</v>
      </c>
      <c r="F196" s="50">
        <f>WinterGenerationbyCounty!F192-WinterLoadbyCounty!F192</f>
        <v>622.7432988</v>
      </c>
      <c r="G196" s="50">
        <f>WinterGenerationbyCounty!G192-WinterLoadbyCounty!G192</f>
        <v>622.74874579</v>
      </c>
      <c r="H196" s="50">
        <f>WinterGenerationbyCounty!H192-WinterLoadbyCounty!H192</f>
        <v>622.75421325</v>
      </c>
      <c r="I196" s="125"/>
    </row>
    <row r="197" spans="2:9" ht="12.75">
      <c r="B197" s="125" t="s">
        <v>443</v>
      </c>
      <c r="C197" s="50">
        <f>WinterGenerationbyCounty!C193-WinterLoadbyCounty!C193</f>
        <v>-27.37594662</v>
      </c>
      <c r="D197" s="50">
        <f>WinterGenerationbyCounty!D193-WinterLoadbyCounty!D193</f>
        <v>-28.37408726</v>
      </c>
      <c r="E197" s="50">
        <f>WinterGenerationbyCounty!E193-WinterLoadbyCounty!E193</f>
        <v>-29.39333104</v>
      </c>
      <c r="F197" s="50">
        <f>WinterGenerationbyCounty!F193-WinterLoadbyCounty!F193</f>
        <v>-30.43473319</v>
      </c>
      <c r="G197" s="50">
        <f>WinterGenerationbyCounty!G193-WinterLoadbyCounty!G193</f>
        <v>-31.499401600000002</v>
      </c>
      <c r="H197" s="50">
        <f>WinterGenerationbyCounty!H193-WinterLoadbyCounty!H193</f>
        <v>-32.5884996</v>
      </c>
      <c r="I197" s="125"/>
    </row>
    <row r="198" spans="2:9" ht="12.75">
      <c r="B198" s="125" t="s">
        <v>444</v>
      </c>
      <c r="C198" s="50">
        <f>WinterGenerationbyCounty!C194-WinterLoadbyCounty!C194</f>
        <v>-842.7937691999999</v>
      </c>
      <c r="D198" s="50">
        <f>WinterGenerationbyCounty!D194-WinterLoadbyCounty!D194</f>
        <v>-871.3575463000001</v>
      </c>
      <c r="E198" s="50">
        <f>WinterGenerationbyCounty!E194-WinterLoadbyCounty!E194</f>
        <v>-949.6726807</v>
      </c>
      <c r="F198" s="50">
        <f>WinterGenerationbyCounty!F194-WinterLoadbyCounty!F194</f>
        <v>-978.0991221</v>
      </c>
      <c r="G198" s="50">
        <f>WinterGenerationbyCounty!G194-WinterLoadbyCounty!G194</f>
        <v>-1021.535103</v>
      </c>
      <c r="H198" s="50">
        <f>WinterGenerationbyCounty!H194-WinterLoadbyCounty!H194</f>
        <v>-1066.435833</v>
      </c>
      <c r="I198" s="125"/>
    </row>
    <row r="199" spans="2:9" ht="12.75">
      <c r="B199" s="125" t="s">
        <v>445</v>
      </c>
      <c r="C199" s="50">
        <f>WinterGenerationbyCounty!C195-WinterLoadbyCounty!C195</f>
        <v>-72.91485269</v>
      </c>
      <c r="D199" s="50">
        <f>WinterGenerationbyCounty!D195-WinterLoadbyCounty!D195</f>
        <v>-75.0582276</v>
      </c>
      <c r="E199" s="50">
        <f>WinterGenerationbyCounty!E195-WinterLoadbyCounty!E195</f>
        <v>-80.23631887</v>
      </c>
      <c r="F199" s="50">
        <f>WinterGenerationbyCounty!F195-WinterLoadbyCounty!F195</f>
        <v>-83.45734853</v>
      </c>
      <c r="G199" s="50">
        <f>WinterGenerationbyCounty!G195-WinterLoadbyCounty!G195</f>
        <v>-77.50877312</v>
      </c>
      <c r="H199" s="50">
        <f>WinterGenerationbyCounty!H195-WinterLoadbyCounty!H195</f>
        <v>-80.06708933</v>
      </c>
      <c r="I199" s="125"/>
    </row>
    <row r="200" spans="2:9" ht="12.75">
      <c r="B200" s="125" t="s">
        <v>446</v>
      </c>
      <c r="C200" s="50">
        <f>WinterGenerationbyCounty!C196-WinterLoadbyCounty!C196</f>
        <v>-50.57630013</v>
      </c>
      <c r="D200" s="50">
        <f>WinterGenerationbyCounty!D196-WinterLoadbyCounty!D196</f>
        <v>-50.650051440000006</v>
      </c>
      <c r="E200" s="50">
        <f>WinterGenerationbyCounty!E196-WinterLoadbyCounty!E196</f>
        <v>-51.128453470000004</v>
      </c>
      <c r="F200" s="50">
        <f>WinterGenerationbyCounty!F196-WinterLoadbyCounty!F196</f>
        <v>-51.837676800000004</v>
      </c>
      <c r="G200" s="50">
        <f>WinterGenerationbyCounty!G196-WinterLoadbyCounty!G196</f>
        <v>-52.36074629</v>
      </c>
      <c r="H200" s="50">
        <f>WinterGenerationbyCounty!H196-WinterLoadbyCounty!H196</f>
        <v>-52.95469008</v>
      </c>
      <c r="I200" s="125"/>
    </row>
    <row r="201" spans="2:9" ht="12.75">
      <c r="B201" s="125" t="s">
        <v>447</v>
      </c>
      <c r="C201" s="50">
        <f>WinterGenerationbyCounty!C197-WinterLoadbyCounty!C197</f>
        <v>406.057989</v>
      </c>
      <c r="D201" s="50">
        <f>WinterGenerationbyCounty!D197-WinterLoadbyCounty!D197</f>
        <v>396.8336064</v>
      </c>
      <c r="E201" s="50">
        <f>WinterGenerationbyCounty!E197-WinterLoadbyCounty!E197</f>
        <v>384.18398940000003</v>
      </c>
      <c r="F201" s="50">
        <f>WinterGenerationbyCounty!F197-WinterLoadbyCounty!F197</f>
        <v>375.4051982</v>
      </c>
      <c r="G201" s="50">
        <f>WinterGenerationbyCounty!G197-WinterLoadbyCounty!G197</f>
        <v>362.74865850000003</v>
      </c>
      <c r="H201" s="50">
        <f>WinterGenerationbyCounty!H197-WinterLoadbyCounty!H197</f>
        <v>348.537016</v>
      </c>
      <c r="I201" s="125"/>
    </row>
    <row r="202" spans="2:9" ht="12.75">
      <c r="B202" s="125" t="s">
        <v>448</v>
      </c>
      <c r="C202" s="50">
        <f>WinterGenerationbyCounty!C198-WinterLoadbyCounty!C198</f>
        <v>558.0581073</v>
      </c>
      <c r="D202" s="50">
        <f>WinterGenerationbyCounty!D198-WinterLoadbyCounty!D198</f>
        <v>562.97811437</v>
      </c>
      <c r="E202" s="50">
        <f>WinterGenerationbyCounty!E198-WinterLoadbyCounty!E198</f>
        <v>561.72107044</v>
      </c>
      <c r="F202" s="50">
        <f>WinterGenerationbyCounty!F198-WinterLoadbyCounty!F198</f>
        <v>559.87797162</v>
      </c>
      <c r="G202" s="50">
        <f>WinterGenerationbyCounty!G198-WinterLoadbyCounty!G198</f>
        <v>558.63891826</v>
      </c>
      <c r="H202" s="50">
        <f>WinterGenerationbyCounty!H198-WinterLoadbyCounty!H198</f>
        <v>557.11458438</v>
      </c>
      <c r="I202" s="125"/>
    </row>
    <row r="203" spans="2:9" ht="12.75">
      <c r="B203" s="125" t="s">
        <v>449</v>
      </c>
      <c r="C203" s="50">
        <f>WinterGenerationbyCounty!C199-WinterLoadbyCounty!C199</f>
        <v>-24.23066096</v>
      </c>
      <c r="D203" s="50">
        <f>WinterGenerationbyCounty!D199-WinterLoadbyCounty!D199</f>
        <v>-25.012041280000002</v>
      </c>
      <c r="E203" s="50">
        <f>WinterGenerationbyCounty!E199-WinterLoadbyCounty!E199</f>
        <v>-25.80656798</v>
      </c>
      <c r="F203" s="50">
        <f>WinterGenerationbyCounty!F199-WinterLoadbyCounty!F199</f>
        <v>-26.614898420000003</v>
      </c>
      <c r="G203" s="50">
        <f>WinterGenerationbyCounty!G199-WinterLoadbyCounty!G199</f>
        <v>-27.43772278</v>
      </c>
      <c r="H203" s="50">
        <f>WinterGenerationbyCounty!H199-WinterLoadbyCounty!H199</f>
        <v>-28.275765770000003</v>
      </c>
      <c r="I203" s="125"/>
    </row>
    <row r="204" spans="2:9" ht="12.75">
      <c r="B204" s="125" t="s">
        <v>450</v>
      </c>
      <c r="C204" s="50">
        <f>WinterGenerationbyCounty!C200-WinterLoadbyCounty!C200</f>
        <v>-26.476845549999997</v>
      </c>
      <c r="D204" s="50">
        <f>WinterGenerationbyCounty!D200-WinterLoadbyCounty!D200</f>
        <v>-27.295306949999997</v>
      </c>
      <c r="E204" s="50">
        <f>WinterGenerationbyCounty!E200-WinterLoadbyCounty!E200</f>
        <v>-28.141071970000002</v>
      </c>
      <c r="F204" s="50">
        <f>WinterGenerationbyCounty!F200-WinterLoadbyCounty!F200</f>
        <v>-29.015470020000002</v>
      </c>
      <c r="G204" s="50">
        <f>WinterGenerationbyCounty!G200-WinterLoadbyCounty!G200</f>
        <v>-29.91973362</v>
      </c>
      <c r="H204" s="50">
        <f>WinterGenerationbyCounty!H200-WinterLoadbyCounty!H200</f>
        <v>-30.85528138</v>
      </c>
      <c r="I204" s="125"/>
    </row>
    <row r="205" spans="2:8" ht="12.75">
      <c r="B205" s="125"/>
      <c r="C205" s="50">
        <f aca="true" t="shared" si="0" ref="C205:H205">SUM(C98:C204)</f>
        <v>11914.163157458997</v>
      </c>
      <c r="D205" s="50">
        <f t="shared" si="0"/>
        <v>13567.159366141997</v>
      </c>
      <c r="E205" s="50">
        <f t="shared" si="0"/>
        <v>13767.397973109006</v>
      </c>
      <c r="F205" s="50">
        <f t="shared" si="0"/>
        <v>14247.474619678986</v>
      </c>
      <c r="G205" s="50">
        <f t="shared" si="0"/>
        <v>15584.734200480003</v>
      </c>
      <c r="H205" s="50">
        <f t="shared" si="0"/>
        <v>17158.758002728006</v>
      </c>
    </row>
    <row r="206" spans="2:8" ht="12.75">
      <c r="B206" s="125"/>
      <c r="C206" s="50"/>
      <c r="D206" s="50"/>
      <c r="E206" s="50"/>
      <c r="F206" s="50"/>
      <c r="G206" s="50"/>
      <c r="H206" s="50"/>
    </row>
    <row r="209" spans="2:3" ht="26.25" customHeight="1">
      <c r="B209" s="221"/>
      <c r="C209" s="221"/>
    </row>
  </sheetData>
  <sheetProtection/>
  <mergeCells count="4">
    <mergeCell ref="B1:H1"/>
    <mergeCell ref="B6:H6"/>
    <mergeCell ref="B209:C209"/>
    <mergeCell ref="C9:H9"/>
  </mergeCells>
  <conditionalFormatting sqref="E11 E7:E8 E207:E65536 E2:E5">
    <cfRule type="cellIs" priority="1" dxfId="0" operator="lessThan" stopIfTrue="1">
      <formula>0</formula>
    </cfRule>
    <cfRule type="cellIs" priority="2" dxfId="3" operator="greaterThan" stopIfTrue="1">
      <formula>0</formula>
    </cfRule>
  </conditionalFormatting>
  <conditionalFormatting sqref="C12:H206">
    <cfRule type="cellIs" priority="3" dxfId="3" operator="greaterThanOrEqual" stopIfTrue="1">
      <formula>0</formula>
    </cfRule>
    <cfRule type="cellIs" priority="4" dxfId="0" operator="lessThan" stopIfTrue="1">
      <formula>0</formula>
    </cfRule>
  </conditionalFormatting>
  <printOptions horizontalCentered="1"/>
  <pageMargins left="0.75" right="0.75" top="1" bottom="1" header="0.5" footer="0.5"/>
  <pageSetup fitToHeight="8" fitToWidth="1" horizontalDpi="600" verticalDpi="600" orientation="portrait" r:id="rId1"/>
</worksheet>
</file>

<file path=xl/worksheets/sheet18.xml><?xml version="1.0" encoding="utf-8"?>
<worksheet xmlns="http://schemas.openxmlformats.org/spreadsheetml/2006/main" xmlns:r="http://schemas.openxmlformats.org/officeDocument/2006/relationships">
  <sheetPr codeName="Sheet18">
    <tabColor indexed="45"/>
    <pageSetUpPr fitToPage="1"/>
  </sheetPr>
  <dimension ref="A1:N751"/>
  <sheetViews>
    <sheetView showGridLines="0" zoomScalePageLayoutView="0" workbookViewId="0" topLeftCell="A1">
      <pane ySplit="7" topLeftCell="A8" activePane="bottomLeft" state="frozen"/>
      <selection pane="topLeft" activeCell="A1" sqref="A1"/>
      <selection pane="bottomLeft" activeCell="A5" sqref="A5"/>
    </sheetView>
  </sheetViews>
  <sheetFormatPr defaultColWidth="9.140625" defaultRowHeight="12.75"/>
  <cols>
    <col min="1" max="1" width="42.00390625" style="98" customWidth="1"/>
    <col min="2" max="2" width="15.421875" style="0" customWidth="1"/>
    <col min="3" max="6" width="10.140625" style="0" customWidth="1"/>
    <col min="7" max="7" width="9.28125" style="0" bestFit="1" customWidth="1"/>
    <col min="9" max="9" width="13.00390625" style="0" customWidth="1"/>
    <col min="10" max="10" width="6.421875" style="105" customWidth="1"/>
    <col min="11" max="11" width="11.00390625" style="0" customWidth="1"/>
  </cols>
  <sheetData>
    <row r="1" spans="1:7" ht="26.25" customHeight="1">
      <c r="A1" s="229" t="s">
        <v>475</v>
      </c>
      <c r="B1" s="229"/>
      <c r="C1" s="229"/>
      <c r="D1" s="229"/>
      <c r="E1" s="229"/>
      <c r="F1" s="229"/>
      <c r="G1" s="229"/>
    </row>
    <row r="2" spans="1:6" ht="19.5">
      <c r="A2" s="227"/>
      <c r="B2" s="228"/>
      <c r="C2" s="228"/>
      <c r="D2" s="228"/>
      <c r="E2" s="228"/>
      <c r="F2" s="228"/>
    </row>
    <row r="3" spans="1:7" ht="12.75">
      <c r="A3" s="230" t="s">
        <v>903</v>
      </c>
      <c r="B3" s="230"/>
      <c r="C3" s="230"/>
      <c r="D3" s="230"/>
      <c r="E3" s="230"/>
      <c r="F3" s="230"/>
      <c r="G3" s="230"/>
    </row>
    <row r="4" spans="1:7" ht="39.75" customHeight="1">
      <c r="A4" s="231" t="s">
        <v>206</v>
      </c>
      <c r="B4" s="231"/>
      <c r="C4" s="231"/>
      <c r="D4" s="231"/>
      <c r="E4" s="231"/>
      <c r="F4" s="231"/>
      <c r="G4" s="231"/>
    </row>
    <row r="5" spans="1:6" ht="14.25" customHeight="1">
      <c r="A5" s="45"/>
      <c r="B5" s="46"/>
      <c r="C5" s="46"/>
      <c r="D5" s="46"/>
      <c r="E5" s="46"/>
      <c r="F5" s="46"/>
    </row>
    <row r="6" spans="1:6" ht="14.25" customHeight="1">
      <c r="A6" s="45"/>
      <c r="B6" s="226"/>
      <c r="C6" s="226"/>
      <c r="D6" s="226"/>
      <c r="E6" s="226"/>
      <c r="F6" s="226"/>
    </row>
    <row r="7" spans="1:7" ht="12.75">
      <c r="A7" s="47" t="s">
        <v>902</v>
      </c>
      <c r="B7" s="48">
        <v>2009</v>
      </c>
      <c r="C7" s="48">
        <v>2010</v>
      </c>
      <c r="D7" s="48">
        <v>2011</v>
      </c>
      <c r="E7" s="49">
        <v>2012</v>
      </c>
      <c r="F7" s="49">
        <v>2013</v>
      </c>
      <c r="G7" s="49">
        <v>2014</v>
      </c>
    </row>
    <row r="8" spans="1:12" ht="12.75">
      <c r="A8" t="s">
        <v>919</v>
      </c>
      <c r="B8" s="50">
        <v>150</v>
      </c>
      <c r="C8" s="50">
        <v>150</v>
      </c>
      <c r="D8" s="50">
        <v>150</v>
      </c>
      <c r="E8" s="50">
        <v>150</v>
      </c>
      <c r="F8" s="50">
        <v>150</v>
      </c>
      <c r="G8" s="50">
        <v>150</v>
      </c>
      <c r="I8" s="50"/>
      <c r="K8" s="50"/>
      <c r="L8" s="50"/>
    </row>
    <row r="9" spans="1:12" ht="12.75">
      <c r="A9" t="s">
        <v>920</v>
      </c>
      <c r="B9" s="50">
        <v>145</v>
      </c>
      <c r="C9" s="50">
        <v>145</v>
      </c>
      <c r="D9" s="50">
        <v>145</v>
      </c>
      <c r="E9" s="50">
        <v>145</v>
      </c>
      <c r="F9" s="50">
        <v>145</v>
      </c>
      <c r="G9" s="50">
        <v>145</v>
      </c>
      <c r="H9" s="50"/>
      <c r="I9" s="50"/>
      <c r="K9" s="50"/>
      <c r="L9" s="50"/>
    </row>
    <row r="10" spans="1:12" ht="12.75">
      <c r="A10" t="s">
        <v>921</v>
      </c>
      <c r="B10" s="50">
        <v>164</v>
      </c>
      <c r="C10" s="50">
        <v>164</v>
      </c>
      <c r="D10" s="50">
        <v>164</v>
      </c>
      <c r="E10" s="50">
        <v>164</v>
      </c>
      <c r="F10" s="50">
        <v>164</v>
      </c>
      <c r="G10" s="50">
        <v>164</v>
      </c>
      <c r="H10" s="50"/>
      <c r="I10" s="50"/>
      <c r="K10" s="50"/>
      <c r="L10" s="50"/>
    </row>
    <row r="11" spans="1:12" ht="12.75">
      <c r="A11" t="s">
        <v>855</v>
      </c>
      <c r="B11" s="50">
        <v>5</v>
      </c>
      <c r="C11" s="50">
        <v>5</v>
      </c>
      <c r="D11" s="50">
        <v>5</v>
      </c>
      <c r="E11" s="50">
        <v>5</v>
      </c>
      <c r="F11" s="50">
        <v>5</v>
      </c>
      <c r="G11" s="50">
        <v>5</v>
      </c>
      <c r="H11" s="50"/>
      <c r="I11" s="50"/>
      <c r="K11" s="50"/>
      <c r="L11" s="50"/>
    </row>
    <row r="12" spans="1:12" ht="12.75">
      <c r="A12" t="s">
        <v>918</v>
      </c>
      <c r="B12" s="50">
        <v>140</v>
      </c>
      <c r="C12" s="50">
        <v>140</v>
      </c>
      <c r="D12" s="50">
        <v>140</v>
      </c>
      <c r="E12" s="50">
        <v>140</v>
      </c>
      <c r="F12" s="50">
        <v>140</v>
      </c>
      <c r="G12" s="50">
        <v>140</v>
      </c>
      <c r="H12" s="50"/>
      <c r="I12" s="50"/>
      <c r="K12" s="50"/>
      <c r="L12" s="50"/>
    </row>
    <row r="13" spans="1:12" ht="12.75">
      <c r="A13" t="s">
        <v>922</v>
      </c>
      <c r="B13" s="50">
        <v>34</v>
      </c>
      <c r="C13" s="50">
        <v>34</v>
      </c>
      <c r="D13" s="50">
        <v>34</v>
      </c>
      <c r="E13" s="50">
        <v>34</v>
      </c>
      <c r="F13" s="50">
        <v>34</v>
      </c>
      <c r="G13" s="50">
        <v>34</v>
      </c>
      <c r="H13" s="50"/>
      <c r="I13" s="50"/>
      <c r="K13" s="50"/>
      <c r="L13" s="50"/>
    </row>
    <row r="14" spans="1:12" ht="12.75">
      <c r="A14" t="s">
        <v>923</v>
      </c>
      <c r="B14" s="50">
        <v>34</v>
      </c>
      <c r="C14" s="50">
        <v>34</v>
      </c>
      <c r="D14" s="50">
        <v>34</v>
      </c>
      <c r="E14" s="50">
        <v>34</v>
      </c>
      <c r="F14" s="50">
        <v>34</v>
      </c>
      <c r="G14" s="50">
        <v>34</v>
      </c>
      <c r="H14" s="50"/>
      <c r="I14" s="50"/>
      <c r="K14" s="50"/>
      <c r="L14" s="50"/>
    </row>
    <row r="15" spans="1:12" ht="12.75">
      <c r="A15" t="s">
        <v>868</v>
      </c>
      <c r="B15" s="50">
        <v>10.1</v>
      </c>
      <c r="C15" s="50">
        <v>10.1</v>
      </c>
      <c r="D15" s="50">
        <v>10.1</v>
      </c>
      <c r="E15" s="50">
        <v>10.1</v>
      </c>
      <c r="F15" s="50">
        <v>10.1</v>
      </c>
      <c r="G15" s="50">
        <v>10.1</v>
      </c>
      <c r="H15" s="50"/>
      <c r="I15" s="50"/>
      <c r="K15" s="50"/>
      <c r="L15" s="50"/>
    </row>
    <row r="16" spans="1:12" ht="12.75">
      <c r="A16" t="s">
        <v>928</v>
      </c>
      <c r="B16" s="50">
        <v>20</v>
      </c>
      <c r="C16" s="50">
        <v>20</v>
      </c>
      <c r="D16" s="50">
        <v>20</v>
      </c>
      <c r="E16" s="50">
        <v>20</v>
      </c>
      <c r="F16" s="50">
        <v>20</v>
      </c>
      <c r="G16" s="50">
        <v>20</v>
      </c>
      <c r="H16" s="50"/>
      <c r="I16" s="50"/>
      <c r="K16" s="50"/>
      <c r="L16" s="50"/>
    </row>
    <row r="17" spans="1:12" ht="12.75">
      <c r="A17" t="s">
        <v>929</v>
      </c>
      <c r="B17" s="50">
        <v>8</v>
      </c>
      <c r="C17" s="50">
        <v>8</v>
      </c>
      <c r="D17" s="50">
        <v>8</v>
      </c>
      <c r="E17" s="50">
        <v>8</v>
      </c>
      <c r="F17" s="50">
        <v>8</v>
      </c>
      <c r="G17" s="50">
        <v>8</v>
      </c>
      <c r="H17" s="50"/>
      <c r="I17" s="50"/>
      <c r="K17" s="50"/>
      <c r="L17" s="50"/>
    </row>
    <row r="18" spans="1:12" ht="12.75">
      <c r="A18" t="s">
        <v>930</v>
      </c>
      <c r="B18" s="50">
        <v>9</v>
      </c>
      <c r="C18" s="50">
        <v>9</v>
      </c>
      <c r="D18" s="50">
        <v>9</v>
      </c>
      <c r="E18" s="50">
        <v>9</v>
      </c>
      <c r="F18" s="50">
        <v>9</v>
      </c>
      <c r="G18" s="50">
        <v>9</v>
      </c>
      <c r="H18" s="50"/>
      <c r="I18" s="50"/>
      <c r="K18" s="50"/>
      <c r="L18" s="50"/>
    </row>
    <row r="19" spans="1:12" ht="12.75">
      <c r="A19" t="s">
        <v>931</v>
      </c>
      <c r="B19" s="50">
        <v>339</v>
      </c>
      <c r="C19" s="50">
        <v>339</v>
      </c>
      <c r="D19" s="50">
        <v>339</v>
      </c>
      <c r="E19" s="50">
        <v>339</v>
      </c>
      <c r="F19" s="50">
        <v>339</v>
      </c>
      <c r="G19" s="50">
        <v>339</v>
      </c>
      <c r="H19" s="50"/>
      <c r="I19" s="50"/>
      <c r="K19" s="50"/>
      <c r="L19" s="50"/>
    </row>
    <row r="20" spans="1:12" ht="12.75">
      <c r="A20" t="s">
        <v>932</v>
      </c>
      <c r="B20" s="50">
        <v>340</v>
      </c>
      <c r="C20" s="50">
        <v>340</v>
      </c>
      <c r="D20" s="50">
        <v>340</v>
      </c>
      <c r="E20" s="50">
        <v>340</v>
      </c>
      <c r="F20" s="50">
        <v>340</v>
      </c>
      <c r="G20" s="50">
        <v>340</v>
      </c>
      <c r="H20" s="50"/>
      <c r="I20" s="50"/>
      <c r="K20" s="50"/>
      <c r="L20" s="50"/>
    </row>
    <row r="21" spans="1:12" ht="12.75">
      <c r="A21" t="s">
        <v>933</v>
      </c>
      <c r="B21" s="50">
        <v>147</v>
      </c>
      <c r="C21" s="50">
        <v>147</v>
      </c>
      <c r="D21" s="50">
        <v>147</v>
      </c>
      <c r="E21" s="50">
        <v>147</v>
      </c>
      <c r="F21" s="50">
        <v>147</v>
      </c>
      <c r="G21" s="50">
        <v>147</v>
      </c>
      <c r="H21" s="50"/>
      <c r="I21" s="50"/>
      <c r="K21" s="50"/>
      <c r="L21" s="50"/>
    </row>
    <row r="22" spans="1:12" ht="12.75">
      <c r="A22" t="s">
        <v>934</v>
      </c>
      <c r="B22" s="50">
        <v>146</v>
      </c>
      <c r="C22" s="50">
        <v>146</v>
      </c>
      <c r="D22" s="50">
        <v>146</v>
      </c>
      <c r="E22" s="50">
        <v>146</v>
      </c>
      <c r="F22" s="50">
        <v>146</v>
      </c>
      <c r="G22" s="50">
        <v>146</v>
      </c>
      <c r="H22" s="50"/>
      <c r="I22" s="50"/>
      <c r="K22" s="50"/>
      <c r="L22" s="50"/>
    </row>
    <row r="23" spans="1:12" ht="12.75">
      <c r="A23" t="s">
        <v>524</v>
      </c>
      <c r="B23" s="50">
        <v>227</v>
      </c>
      <c r="C23" s="50">
        <v>227</v>
      </c>
      <c r="D23" s="50">
        <v>227</v>
      </c>
      <c r="E23" s="50">
        <v>227</v>
      </c>
      <c r="F23" s="50">
        <v>227</v>
      </c>
      <c r="G23" s="50">
        <v>227</v>
      </c>
      <c r="H23" s="50"/>
      <c r="I23" s="50"/>
      <c r="K23" s="50"/>
      <c r="L23" s="50"/>
    </row>
    <row r="24" spans="1:12" ht="12.75">
      <c r="A24" t="s">
        <v>869</v>
      </c>
      <c r="B24" s="50">
        <v>3.9</v>
      </c>
      <c r="C24" s="50">
        <v>3.9</v>
      </c>
      <c r="D24" s="50">
        <v>3.9</v>
      </c>
      <c r="E24" s="50">
        <v>3.9</v>
      </c>
      <c r="F24" s="50">
        <v>3.9</v>
      </c>
      <c r="G24" s="50">
        <v>3.9</v>
      </c>
      <c r="H24" s="50"/>
      <c r="I24" s="50"/>
      <c r="K24" s="50"/>
      <c r="L24" s="50"/>
    </row>
    <row r="25" spans="1:12" ht="12.75">
      <c r="A25" t="s">
        <v>525</v>
      </c>
      <c r="B25" s="50">
        <v>615</v>
      </c>
      <c r="C25" s="50">
        <v>615</v>
      </c>
      <c r="D25" s="50">
        <v>615</v>
      </c>
      <c r="E25" s="50">
        <v>615</v>
      </c>
      <c r="F25" s="50">
        <v>615</v>
      </c>
      <c r="G25" s="50">
        <v>615</v>
      </c>
      <c r="H25" s="50"/>
      <c r="I25" s="50"/>
      <c r="K25" s="50"/>
      <c r="L25" s="50"/>
    </row>
    <row r="26" spans="1:12" ht="12.75">
      <c r="A26" t="s">
        <v>526</v>
      </c>
      <c r="B26" s="50">
        <v>615</v>
      </c>
      <c r="C26" s="50">
        <v>615</v>
      </c>
      <c r="D26" s="50">
        <v>615</v>
      </c>
      <c r="E26" s="50">
        <v>615</v>
      </c>
      <c r="F26" s="50">
        <v>615</v>
      </c>
      <c r="G26" s="50">
        <v>615</v>
      </c>
      <c r="H26" s="50"/>
      <c r="I26" s="50"/>
      <c r="K26" s="50"/>
      <c r="L26" s="50"/>
    </row>
    <row r="27" spans="1:12" ht="12.75">
      <c r="A27" t="s">
        <v>527</v>
      </c>
      <c r="B27" s="50">
        <v>2.8</v>
      </c>
      <c r="C27" s="50">
        <v>2.8</v>
      </c>
      <c r="D27" s="50">
        <v>2.8</v>
      </c>
      <c r="E27" s="50">
        <v>2.8</v>
      </c>
      <c r="F27" s="50">
        <v>2.8</v>
      </c>
      <c r="G27" s="50">
        <v>2.8</v>
      </c>
      <c r="H27" s="50"/>
      <c r="I27" s="50"/>
      <c r="K27" s="50"/>
      <c r="L27" s="50"/>
    </row>
    <row r="28" spans="1:12" ht="12.75">
      <c r="A28" t="s">
        <v>528</v>
      </c>
      <c r="B28" s="50">
        <v>2.8</v>
      </c>
      <c r="C28" s="50">
        <v>2.8</v>
      </c>
      <c r="D28" s="50">
        <v>2.8</v>
      </c>
      <c r="E28" s="50">
        <v>2.8</v>
      </c>
      <c r="F28" s="50">
        <v>2.8</v>
      </c>
      <c r="G28" s="50">
        <v>2.8</v>
      </c>
      <c r="H28" s="50"/>
      <c r="I28" s="50"/>
      <c r="K28" s="50"/>
      <c r="L28" s="50"/>
    </row>
    <row r="29" spans="1:12" ht="12.75">
      <c r="A29" t="s">
        <v>870</v>
      </c>
      <c r="B29" s="50">
        <v>3.9</v>
      </c>
      <c r="C29" s="50">
        <v>3.9</v>
      </c>
      <c r="D29" s="50">
        <v>3.9</v>
      </c>
      <c r="E29" s="50">
        <v>3.9</v>
      </c>
      <c r="F29" s="50">
        <v>3.9</v>
      </c>
      <c r="G29" s="50">
        <v>3.9</v>
      </c>
      <c r="H29" s="50"/>
      <c r="I29" s="50"/>
      <c r="K29" s="50"/>
      <c r="L29" s="50"/>
    </row>
    <row r="30" spans="1:12" ht="12.75">
      <c r="A30" t="s">
        <v>952</v>
      </c>
      <c r="B30" s="50">
        <v>149</v>
      </c>
      <c r="C30" s="50">
        <v>149</v>
      </c>
      <c r="D30" s="50">
        <v>149</v>
      </c>
      <c r="E30" s="50">
        <v>149</v>
      </c>
      <c r="F30" s="50">
        <v>149</v>
      </c>
      <c r="G30" s="50">
        <v>149</v>
      </c>
      <c r="H30" s="50"/>
      <c r="I30" s="50"/>
      <c r="K30" s="50"/>
      <c r="L30" s="50"/>
    </row>
    <row r="31" spans="1:12" ht="12.75">
      <c r="A31" t="s">
        <v>953</v>
      </c>
      <c r="B31" s="50">
        <v>151</v>
      </c>
      <c r="C31" s="50">
        <v>151</v>
      </c>
      <c r="D31" s="50">
        <v>151</v>
      </c>
      <c r="E31" s="50">
        <v>151</v>
      </c>
      <c r="F31" s="50">
        <v>151</v>
      </c>
      <c r="G31" s="50">
        <v>151</v>
      </c>
      <c r="H31" s="50"/>
      <c r="I31" s="50"/>
      <c r="K31" s="50"/>
      <c r="L31" s="50"/>
    </row>
    <row r="32" spans="1:12" ht="12.75">
      <c r="A32" t="s">
        <v>954</v>
      </c>
      <c r="B32" s="50">
        <v>152</v>
      </c>
      <c r="C32" s="50">
        <v>152</v>
      </c>
      <c r="D32" s="50">
        <v>152</v>
      </c>
      <c r="E32" s="50">
        <v>152</v>
      </c>
      <c r="F32" s="50">
        <v>152</v>
      </c>
      <c r="G32" s="50">
        <v>152</v>
      </c>
      <c r="H32" s="50"/>
      <c r="I32" s="50"/>
      <c r="K32" s="50"/>
      <c r="L32" s="50"/>
    </row>
    <row r="33" spans="1:12" ht="12.75">
      <c r="A33" t="s">
        <v>955</v>
      </c>
      <c r="B33" s="50">
        <v>83</v>
      </c>
      <c r="C33" s="50">
        <v>83</v>
      </c>
      <c r="D33" s="50">
        <v>83</v>
      </c>
      <c r="E33" s="50">
        <v>83</v>
      </c>
      <c r="F33" s="50">
        <v>83</v>
      </c>
      <c r="G33" s="50">
        <v>83</v>
      </c>
      <c r="H33" s="50"/>
      <c r="I33" s="50"/>
      <c r="K33" s="50"/>
      <c r="L33" s="50"/>
    </row>
    <row r="34" spans="1:12" ht="12.75">
      <c r="A34" t="s">
        <v>58</v>
      </c>
      <c r="B34" s="50">
        <v>248</v>
      </c>
      <c r="C34" s="50">
        <v>248</v>
      </c>
      <c r="D34" s="50">
        <v>248</v>
      </c>
      <c r="E34" s="50">
        <v>248</v>
      </c>
      <c r="F34" s="50">
        <v>248</v>
      </c>
      <c r="G34" s="50">
        <v>248</v>
      </c>
      <c r="H34" s="50"/>
      <c r="I34" s="50"/>
      <c r="K34" s="50"/>
      <c r="L34" s="50"/>
    </row>
    <row r="35" spans="1:12" ht="12.75">
      <c r="A35" t="s">
        <v>529</v>
      </c>
      <c r="B35" s="50">
        <v>172</v>
      </c>
      <c r="C35" s="50">
        <v>172</v>
      </c>
      <c r="D35" s="50">
        <v>172</v>
      </c>
      <c r="E35" s="50">
        <v>172</v>
      </c>
      <c r="F35" s="50">
        <v>172</v>
      </c>
      <c r="G35" s="50">
        <v>172</v>
      </c>
      <c r="H35" s="50"/>
      <c r="I35" s="50"/>
      <c r="K35" s="50"/>
      <c r="L35" s="50"/>
    </row>
    <row r="36" spans="1:12" ht="12.75">
      <c r="A36" t="s">
        <v>530</v>
      </c>
      <c r="B36" s="50">
        <v>170</v>
      </c>
      <c r="C36" s="50">
        <v>170</v>
      </c>
      <c r="D36" s="50">
        <v>170</v>
      </c>
      <c r="E36" s="50">
        <v>170</v>
      </c>
      <c r="F36" s="50">
        <v>170</v>
      </c>
      <c r="G36" s="50">
        <v>170</v>
      </c>
      <c r="H36" s="50"/>
      <c r="I36" s="50"/>
      <c r="K36" s="50"/>
      <c r="L36" s="50"/>
    </row>
    <row r="37" spans="1:12" ht="12.75">
      <c r="A37" t="s">
        <v>531</v>
      </c>
      <c r="B37" s="50">
        <v>246</v>
      </c>
      <c r="C37" s="50">
        <v>246</v>
      </c>
      <c r="D37" s="50">
        <v>246</v>
      </c>
      <c r="E37" s="50">
        <v>246</v>
      </c>
      <c r="F37" s="50">
        <v>246</v>
      </c>
      <c r="G37" s="50">
        <v>246</v>
      </c>
      <c r="H37" s="50"/>
      <c r="I37" s="50"/>
      <c r="K37" s="50"/>
      <c r="L37" s="50"/>
    </row>
    <row r="38" spans="1:12" ht="12.75">
      <c r="A38" t="s">
        <v>532</v>
      </c>
      <c r="B38" s="50">
        <v>16</v>
      </c>
      <c r="C38" s="50">
        <v>16</v>
      </c>
      <c r="D38" s="50">
        <v>16</v>
      </c>
      <c r="E38" s="50">
        <v>16</v>
      </c>
      <c r="F38" s="50">
        <v>16</v>
      </c>
      <c r="G38" s="50">
        <v>16</v>
      </c>
      <c r="H38" s="50"/>
      <c r="I38" s="50"/>
      <c r="K38" s="50"/>
      <c r="L38" s="50"/>
    </row>
    <row r="39" spans="1:12" ht="12.75">
      <c r="A39" t="s">
        <v>533</v>
      </c>
      <c r="B39" s="50">
        <v>16</v>
      </c>
      <c r="C39" s="50">
        <v>16</v>
      </c>
      <c r="D39" s="50">
        <v>16</v>
      </c>
      <c r="E39" s="50">
        <v>16</v>
      </c>
      <c r="F39" s="50">
        <v>16</v>
      </c>
      <c r="G39" s="50">
        <v>16</v>
      </c>
      <c r="H39" s="50"/>
      <c r="I39" s="50"/>
      <c r="K39" s="50"/>
      <c r="L39" s="50"/>
    </row>
    <row r="40" spans="1:12" ht="12.75">
      <c r="A40" t="s">
        <v>210</v>
      </c>
      <c r="B40" s="50">
        <v>15</v>
      </c>
      <c r="C40" s="50">
        <v>15</v>
      </c>
      <c r="D40" s="50">
        <v>15</v>
      </c>
      <c r="E40" s="50">
        <v>15</v>
      </c>
      <c r="F40" s="50">
        <v>15</v>
      </c>
      <c r="G40" s="50">
        <v>15</v>
      </c>
      <c r="H40" s="50"/>
      <c r="I40" s="50"/>
      <c r="K40" s="50"/>
      <c r="L40" s="50"/>
    </row>
    <row r="41" spans="1:12" ht="12.75">
      <c r="A41" t="s">
        <v>534</v>
      </c>
      <c r="B41" s="50">
        <v>37</v>
      </c>
      <c r="C41" s="50">
        <v>37</v>
      </c>
      <c r="D41" s="50">
        <v>37</v>
      </c>
      <c r="E41" s="50">
        <v>37</v>
      </c>
      <c r="F41" s="50">
        <v>37</v>
      </c>
      <c r="G41" s="50">
        <v>37</v>
      </c>
      <c r="H41" s="50"/>
      <c r="I41" s="50"/>
      <c r="K41" s="50"/>
      <c r="L41" s="50"/>
    </row>
    <row r="42" spans="1:12" ht="12.75">
      <c r="A42" t="s">
        <v>801</v>
      </c>
      <c r="B42" s="50">
        <v>163</v>
      </c>
      <c r="C42" s="50">
        <v>163</v>
      </c>
      <c r="D42" s="50">
        <v>163</v>
      </c>
      <c r="E42" s="50">
        <v>163</v>
      </c>
      <c r="F42" s="50">
        <v>163</v>
      </c>
      <c r="G42" s="50">
        <v>163</v>
      </c>
      <c r="H42" s="50"/>
      <c r="I42" s="50"/>
      <c r="K42" s="50"/>
      <c r="L42" s="50"/>
    </row>
    <row r="43" spans="1:12" ht="12.75">
      <c r="A43" t="s">
        <v>802</v>
      </c>
      <c r="B43" s="50">
        <v>163</v>
      </c>
      <c r="C43" s="50">
        <v>163</v>
      </c>
      <c r="D43" s="50">
        <v>163</v>
      </c>
      <c r="E43" s="50">
        <v>163</v>
      </c>
      <c r="F43" s="50">
        <v>163</v>
      </c>
      <c r="G43" s="50">
        <v>163</v>
      </c>
      <c r="H43" s="50"/>
      <c r="I43" s="50"/>
      <c r="K43" s="50"/>
      <c r="L43" s="50"/>
    </row>
    <row r="44" spans="1:12" ht="12.75">
      <c r="A44" t="s">
        <v>803</v>
      </c>
      <c r="B44" s="50">
        <v>163</v>
      </c>
      <c r="C44" s="50">
        <v>163</v>
      </c>
      <c r="D44" s="50">
        <v>163</v>
      </c>
      <c r="E44" s="50">
        <v>163</v>
      </c>
      <c r="F44" s="50">
        <v>163</v>
      </c>
      <c r="G44" s="50">
        <v>163</v>
      </c>
      <c r="H44" s="50"/>
      <c r="I44" s="50"/>
      <c r="K44" s="50"/>
      <c r="L44" s="50"/>
    </row>
    <row r="45" spans="1:12" ht="12.75">
      <c r="A45" t="s">
        <v>804</v>
      </c>
      <c r="B45" s="50">
        <v>135</v>
      </c>
      <c r="C45" s="50">
        <v>135</v>
      </c>
      <c r="D45" s="50">
        <v>135</v>
      </c>
      <c r="E45" s="50">
        <v>135</v>
      </c>
      <c r="F45" s="50">
        <v>135</v>
      </c>
      <c r="G45" s="50">
        <v>135</v>
      </c>
      <c r="H45" s="50"/>
      <c r="I45" s="50"/>
      <c r="K45" s="50"/>
      <c r="L45" s="50"/>
    </row>
    <row r="46" spans="1:12" ht="12.75">
      <c r="A46" t="s">
        <v>956</v>
      </c>
      <c r="B46" s="50">
        <v>73</v>
      </c>
      <c r="C46" s="50">
        <v>73</v>
      </c>
      <c r="D46" s="50">
        <v>73</v>
      </c>
      <c r="E46" s="50">
        <v>73</v>
      </c>
      <c r="F46" s="50">
        <v>73</v>
      </c>
      <c r="G46" s="50">
        <v>73</v>
      </c>
      <c r="H46" s="50"/>
      <c r="I46" s="50"/>
      <c r="K46" s="50"/>
      <c r="L46" s="50"/>
    </row>
    <row r="47" spans="1:12" ht="12.75">
      <c r="A47" t="s">
        <v>957</v>
      </c>
      <c r="B47" s="50">
        <v>74</v>
      </c>
      <c r="C47" s="50">
        <v>74</v>
      </c>
      <c r="D47" s="50">
        <v>74</v>
      </c>
      <c r="E47" s="50">
        <v>74</v>
      </c>
      <c r="F47" s="50">
        <v>74</v>
      </c>
      <c r="G47" s="50">
        <v>74</v>
      </c>
      <c r="H47" s="50"/>
      <c r="I47" s="50"/>
      <c r="K47" s="50"/>
      <c r="L47" s="50"/>
    </row>
    <row r="48" spans="1:12" ht="12.75">
      <c r="A48" t="s">
        <v>958</v>
      </c>
      <c r="B48" s="50">
        <v>69</v>
      </c>
      <c r="C48" s="50">
        <v>69</v>
      </c>
      <c r="D48" s="50">
        <v>69</v>
      </c>
      <c r="E48" s="50">
        <v>69</v>
      </c>
      <c r="F48" s="50">
        <v>69</v>
      </c>
      <c r="G48" s="50">
        <v>69</v>
      </c>
      <c r="H48" s="50"/>
      <c r="I48" s="50"/>
      <c r="K48" s="50"/>
      <c r="L48" s="50"/>
    </row>
    <row r="49" spans="1:12" ht="12.75">
      <c r="A49" t="s">
        <v>535</v>
      </c>
      <c r="B49" s="50">
        <v>3</v>
      </c>
      <c r="C49" s="50">
        <v>3</v>
      </c>
      <c r="D49" s="50">
        <v>3</v>
      </c>
      <c r="E49" s="50">
        <v>3</v>
      </c>
      <c r="F49" s="50">
        <v>3</v>
      </c>
      <c r="G49" s="50">
        <v>3</v>
      </c>
      <c r="H49" s="50"/>
      <c r="I49" s="50"/>
      <c r="K49" s="50"/>
      <c r="L49" s="50"/>
    </row>
    <row r="50" spans="1:12" ht="12.75">
      <c r="A50" t="s">
        <v>536</v>
      </c>
      <c r="B50" s="50">
        <v>3</v>
      </c>
      <c r="C50" s="50">
        <v>3</v>
      </c>
      <c r="D50" s="50">
        <v>3</v>
      </c>
      <c r="E50" s="50">
        <v>3</v>
      </c>
      <c r="F50" s="50">
        <v>3</v>
      </c>
      <c r="G50" s="50">
        <v>3</v>
      </c>
      <c r="H50" s="50"/>
      <c r="I50" s="50"/>
      <c r="K50" s="50"/>
      <c r="L50" s="50"/>
    </row>
    <row r="51" spans="1:12" ht="12.75">
      <c r="A51" t="s">
        <v>537</v>
      </c>
      <c r="B51" s="50">
        <v>748</v>
      </c>
      <c r="C51" s="50">
        <v>748</v>
      </c>
      <c r="D51" s="50">
        <v>748</v>
      </c>
      <c r="E51" s="50">
        <v>748</v>
      </c>
      <c r="F51" s="50">
        <v>748</v>
      </c>
      <c r="G51" s="50">
        <v>748</v>
      </c>
      <c r="H51" s="50"/>
      <c r="I51" s="50"/>
      <c r="K51" s="50"/>
      <c r="L51" s="50"/>
    </row>
    <row r="52" spans="1:12" ht="12.75">
      <c r="A52" t="s">
        <v>538</v>
      </c>
      <c r="B52" s="50">
        <v>744</v>
      </c>
      <c r="C52" s="50">
        <v>744</v>
      </c>
      <c r="D52" s="50">
        <v>744</v>
      </c>
      <c r="E52" s="50">
        <v>744</v>
      </c>
      <c r="F52" s="50">
        <v>744</v>
      </c>
      <c r="G52" s="50">
        <v>744</v>
      </c>
      <c r="H52" s="50"/>
      <c r="I52" s="50"/>
      <c r="K52" s="50"/>
      <c r="L52" s="50"/>
    </row>
    <row r="53" spans="1:12" ht="12.75">
      <c r="A53" t="s">
        <v>938</v>
      </c>
      <c r="B53" s="50">
        <v>536</v>
      </c>
      <c r="C53" s="50">
        <v>536</v>
      </c>
      <c r="D53" s="50">
        <v>536</v>
      </c>
      <c r="E53" s="50">
        <v>536</v>
      </c>
      <c r="F53" s="50">
        <v>536</v>
      </c>
      <c r="G53" s="50">
        <v>536</v>
      </c>
      <c r="H53" s="50"/>
      <c r="I53" s="50"/>
      <c r="K53" s="50"/>
      <c r="L53" s="50"/>
    </row>
    <row r="54" spans="1:12" ht="12.75">
      <c r="A54" s="51" t="s">
        <v>520</v>
      </c>
      <c r="B54" s="50">
        <v>633</v>
      </c>
      <c r="C54" s="50">
        <v>633</v>
      </c>
      <c r="D54" s="50">
        <v>633</v>
      </c>
      <c r="E54" s="50">
        <v>633</v>
      </c>
      <c r="F54" s="50">
        <v>633</v>
      </c>
      <c r="G54" s="50">
        <v>633</v>
      </c>
      <c r="H54" s="50"/>
      <c r="I54" s="50"/>
      <c r="K54" s="50"/>
      <c r="L54" s="50"/>
    </row>
    <row r="55" spans="1:12" ht="12.75">
      <c r="A55" t="s">
        <v>866</v>
      </c>
      <c r="B55" s="50">
        <v>275</v>
      </c>
      <c r="C55" s="50">
        <v>275</v>
      </c>
      <c r="D55" s="50">
        <v>275</v>
      </c>
      <c r="E55" s="50">
        <v>275</v>
      </c>
      <c r="F55" s="50">
        <v>275</v>
      </c>
      <c r="G55" s="50">
        <v>275</v>
      </c>
      <c r="H55" s="50"/>
      <c r="I55" s="50"/>
      <c r="K55" s="50"/>
      <c r="L55" s="50"/>
    </row>
    <row r="56" spans="1:12" ht="12.75">
      <c r="A56" t="s">
        <v>867</v>
      </c>
      <c r="B56" s="50">
        <v>275</v>
      </c>
      <c r="C56" s="50">
        <v>275</v>
      </c>
      <c r="D56" s="50">
        <v>275</v>
      </c>
      <c r="E56" s="50">
        <v>275</v>
      </c>
      <c r="F56" s="50">
        <v>275</v>
      </c>
      <c r="G56" s="50">
        <v>275</v>
      </c>
      <c r="H56" s="50"/>
      <c r="I56" s="50"/>
      <c r="K56" s="50"/>
      <c r="L56" s="50"/>
    </row>
    <row r="57" spans="1:12" ht="12.75">
      <c r="A57" t="s">
        <v>539</v>
      </c>
      <c r="B57" s="50">
        <v>1164</v>
      </c>
      <c r="C57" s="50">
        <v>1164</v>
      </c>
      <c r="D57" s="50">
        <v>1164</v>
      </c>
      <c r="E57" s="50">
        <v>1164</v>
      </c>
      <c r="F57" s="50">
        <v>1164</v>
      </c>
      <c r="G57" s="50">
        <v>1164</v>
      </c>
      <c r="H57" s="50"/>
      <c r="I57" s="50"/>
      <c r="K57" s="50"/>
      <c r="L57" s="50"/>
    </row>
    <row r="58" spans="1:12" ht="12.75">
      <c r="A58" t="s">
        <v>540</v>
      </c>
      <c r="B58" s="50">
        <v>1164</v>
      </c>
      <c r="C58" s="50">
        <v>1164</v>
      </c>
      <c r="D58" s="50">
        <v>1164</v>
      </c>
      <c r="E58" s="50">
        <v>1164</v>
      </c>
      <c r="F58" s="50">
        <v>1164</v>
      </c>
      <c r="G58" s="50">
        <v>1164</v>
      </c>
      <c r="H58" s="50"/>
      <c r="I58" s="50"/>
      <c r="K58" s="50"/>
      <c r="L58" s="50"/>
    </row>
    <row r="59" spans="1:12" ht="12.75">
      <c r="A59" t="s">
        <v>858</v>
      </c>
      <c r="B59" s="50">
        <v>1.6</v>
      </c>
      <c r="C59" s="50">
        <v>1.6</v>
      </c>
      <c r="D59" s="50">
        <v>1.6</v>
      </c>
      <c r="E59" s="50">
        <v>1.6</v>
      </c>
      <c r="F59" s="50">
        <v>1.6</v>
      </c>
      <c r="G59" s="50">
        <v>1.6</v>
      </c>
      <c r="H59" s="50"/>
      <c r="I59" s="50"/>
      <c r="K59" s="50"/>
      <c r="L59" s="50"/>
    </row>
    <row r="60" spans="1:12" ht="12.75">
      <c r="A60" t="s">
        <v>859</v>
      </c>
      <c r="B60" s="50">
        <v>1.6</v>
      </c>
      <c r="C60" s="50">
        <v>1.6</v>
      </c>
      <c r="D60" s="50">
        <v>1.6</v>
      </c>
      <c r="E60" s="50">
        <v>1.6</v>
      </c>
      <c r="F60" s="50">
        <v>1.6</v>
      </c>
      <c r="G60" s="50">
        <v>1.6</v>
      </c>
      <c r="H60" s="50"/>
      <c r="I60" s="50"/>
      <c r="K60" s="50"/>
      <c r="L60" s="50"/>
    </row>
    <row r="61" spans="1:12" ht="12.75">
      <c r="A61" t="s">
        <v>860</v>
      </c>
      <c r="B61" s="50">
        <v>1.6</v>
      </c>
      <c r="C61" s="50">
        <v>1.6</v>
      </c>
      <c r="D61" s="50">
        <v>1.6</v>
      </c>
      <c r="E61" s="50">
        <v>1.6</v>
      </c>
      <c r="F61" s="50">
        <v>1.6</v>
      </c>
      <c r="G61" s="50">
        <v>1.6</v>
      </c>
      <c r="H61" s="50"/>
      <c r="I61" s="50"/>
      <c r="K61" s="50"/>
      <c r="L61" s="50"/>
    </row>
    <row r="62" spans="1:12" ht="12.75">
      <c r="A62" t="s">
        <v>861</v>
      </c>
      <c r="B62" s="50">
        <v>1.6</v>
      </c>
      <c r="C62" s="50">
        <v>1.6</v>
      </c>
      <c r="D62" s="50">
        <v>1.6</v>
      </c>
      <c r="E62" s="50">
        <v>1.6</v>
      </c>
      <c r="F62" s="50">
        <v>1.6</v>
      </c>
      <c r="G62" s="50">
        <v>1.6</v>
      </c>
      <c r="H62" s="50"/>
      <c r="I62" s="50"/>
      <c r="K62" s="50"/>
      <c r="L62" s="50"/>
    </row>
    <row r="63" spans="1:12" ht="12.75">
      <c r="A63" t="s">
        <v>862</v>
      </c>
      <c r="B63" s="50">
        <v>1.6</v>
      </c>
      <c r="C63" s="50">
        <v>1.6</v>
      </c>
      <c r="D63" s="50">
        <v>1.6</v>
      </c>
      <c r="E63" s="50">
        <v>1.6</v>
      </c>
      <c r="F63" s="50">
        <v>1.6</v>
      </c>
      <c r="G63" s="50">
        <v>1.6</v>
      </c>
      <c r="H63" s="50"/>
      <c r="I63" s="50"/>
      <c r="K63" s="50"/>
      <c r="L63" s="50"/>
    </row>
    <row r="64" spans="1:12" s="23" customFormat="1" ht="12.75">
      <c r="A64" t="s">
        <v>863</v>
      </c>
      <c r="B64" s="50">
        <v>1.6</v>
      </c>
      <c r="C64" s="50">
        <v>1.6</v>
      </c>
      <c r="D64" s="50">
        <v>1.6</v>
      </c>
      <c r="E64" s="50">
        <v>1.6</v>
      </c>
      <c r="F64" s="50">
        <v>1.6</v>
      </c>
      <c r="G64" s="50">
        <v>1.6</v>
      </c>
      <c r="H64" s="50"/>
      <c r="I64" s="50"/>
      <c r="J64" s="105"/>
      <c r="K64" s="50"/>
      <c r="L64" s="50"/>
    </row>
    <row r="65" spans="1:12" s="23" customFormat="1" ht="12.75">
      <c r="A65" t="s">
        <v>541</v>
      </c>
      <c r="B65" s="50">
        <v>108</v>
      </c>
      <c r="C65" s="50">
        <v>108</v>
      </c>
      <c r="D65" s="50">
        <v>108</v>
      </c>
      <c r="E65" s="50">
        <v>108</v>
      </c>
      <c r="F65" s="50">
        <v>108</v>
      </c>
      <c r="G65" s="50">
        <v>108</v>
      </c>
      <c r="H65" s="50"/>
      <c r="I65" s="50"/>
      <c r="J65" s="105"/>
      <c r="K65" s="50"/>
      <c r="L65" s="50"/>
    </row>
    <row r="66" spans="1:12" ht="12.75">
      <c r="A66" t="s">
        <v>908</v>
      </c>
      <c r="B66" s="50">
        <v>46</v>
      </c>
      <c r="C66" s="50">
        <v>46</v>
      </c>
      <c r="D66" s="50">
        <v>46</v>
      </c>
      <c r="E66" s="50">
        <v>46</v>
      </c>
      <c r="F66" s="50">
        <v>46</v>
      </c>
      <c r="G66" s="50">
        <v>46</v>
      </c>
      <c r="H66" s="50"/>
      <c r="I66" s="50"/>
      <c r="K66" s="50"/>
      <c r="L66" s="50"/>
    </row>
    <row r="67" spans="1:12" ht="12.75">
      <c r="A67" t="s">
        <v>542</v>
      </c>
      <c r="B67" s="50">
        <v>326</v>
      </c>
      <c r="C67" s="50">
        <v>326</v>
      </c>
      <c r="D67" s="50">
        <v>326</v>
      </c>
      <c r="E67" s="50">
        <v>326</v>
      </c>
      <c r="F67" s="50">
        <v>326</v>
      </c>
      <c r="G67" s="50">
        <v>326</v>
      </c>
      <c r="H67" s="50"/>
      <c r="I67" s="50"/>
      <c r="K67" s="50"/>
      <c r="L67" s="50"/>
    </row>
    <row r="68" spans="1:12" ht="12.75">
      <c r="A68" t="s">
        <v>543</v>
      </c>
      <c r="B68" s="50">
        <v>427</v>
      </c>
      <c r="C68" s="50">
        <v>427</v>
      </c>
      <c r="D68" s="50">
        <v>427</v>
      </c>
      <c r="E68" s="50">
        <v>427</v>
      </c>
      <c r="F68" s="50">
        <v>427</v>
      </c>
      <c r="G68" s="50">
        <v>427</v>
      </c>
      <c r="H68" s="50"/>
      <c r="I68" s="50"/>
      <c r="K68" s="50"/>
      <c r="L68" s="50"/>
    </row>
    <row r="69" spans="1:12" ht="12.75">
      <c r="A69" t="s">
        <v>544</v>
      </c>
      <c r="B69" s="50">
        <v>42</v>
      </c>
      <c r="C69" s="50">
        <v>42</v>
      </c>
      <c r="D69" s="50">
        <v>42</v>
      </c>
      <c r="E69" s="50">
        <v>42</v>
      </c>
      <c r="F69" s="50">
        <v>42</v>
      </c>
      <c r="G69" s="50">
        <v>42</v>
      </c>
      <c r="H69" s="50"/>
      <c r="I69" s="50"/>
      <c r="K69" s="50"/>
      <c r="L69" s="50"/>
    </row>
    <row r="70" spans="1:12" ht="12.75">
      <c r="A70" t="s">
        <v>545</v>
      </c>
      <c r="B70" s="50">
        <v>44</v>
      </c>
      <c r="C70" s="50">
        <v>44</v>
      </c>
      <c r="D70" s="50">
        <v>44</v>
      </c>
      <c r="E70" s="50">
        <v>44</v>
      </c>
      <c r="F70" s="50">
        <v>44</v>
      </c>
      <c r="G70" s="50">
        <v>44</v>
      </c>
      <c r="H70" s="50"/>
      <c r="I70" s="50"/>
      <c r="K70" s="50"/>
      <c r="L70" s="50"/>
    </row>
    <row r="71" spans="1:12" ht="12.75">
      <c r="A71" t="s">
        <v>546</v>
      </c>
      <c r="B71" s="50">
        <v>44</v>
      </c>
      <c r="C71" s="50">
        <v>44</v>
      </c>
      <c r="D71" s="50">
        <v>44</v>
      </c>
      <c r="E71" s="50">
        <v>44</v>
      </c>
      <c r="F71" s="50">
        <v>44</v>
      </c>
      <c r="G71" s="50">
        <v>44</v>
      </c>
      <c r="H71" s="50"/>
      <c r="I71" s="50"/>
      <c r="K71" s="50"/>
      <c r="L71" s="50"/>
    </row>
    <row r="72" spans="1:12" ht="12.75">
      <c r="A72" t="s">
        <v>547</v>
      </c>
      <c r="B72" s="50">
        <v>47</v>
      </c>
      <c r="C72" s="50">
        <v>47</v>
      </c>
      <c r="D72" s="50">
        <v>47</v>
      </c>
      <c r="E72" s="50">
        <v>47</v>
      </c>
      <c r="F72" s="50">
        <v>47</v>
      </c>
      <c r="G72" s="50">
        <v>47</v>
      </c>
      <c r="H72" s="50"/>
      <c r="I72" s="50"/>
      <c r="K72" s="50"/>
      <c r="L72" s="50"/>
    </row>
    <row r="73" spans="1:9" ht="12.75">
      <c r="A73" s="14" t="s">
        <v>548</v>
      </c>
      <c r="B73" s="81">
        <v>779</v>
      </c>
      <c r="C73" s="81">
        <v>0</v>
      </c>
      <c r="D73" s="81">
        <v>0</v>
      </c>
      <c r="E73" s="81">
        <v>0</v>
      </c>
      <c r="F73" s="81">
        <v>0</v>
      </c>
      <c r="G73" s="81">
        <v>0</v>
      </c>
      <c r="H73" s="14"/>
      <c r="I73" s="50"/>
    </row>
    <row r="74" spans="1:12" ht="12.75">
      <c r="A74" t="s">
        <v>549</v>
      </c>
      <c r="B74" s="50">
        <v>71</v>
      </c>
      <c r="C74" s="50">
        <v>71</v>
      </c>
      <c r="D74" s="50">
        <v>71</v>
      </c>
      <c r="E74" s="50">
        <v>71</v>
      </c>
      <c r="F74" s="50">
        <v>71</v>
      </c>
      <c r="G74" s="50">
        <v>71</v>
      </c>
      <c r="H74" s="50"/>
      <c r="I74" s="50"/>
      <c r="K74" s="50"/>
      <c r="L74" s="50"/>
    </row>
    <row r="75" spans="1:12" ht="12.75">
      <c r="A75" t="s">
        <v>550</v>
      </c>
      <c r="B75" s="50">
        <v>70</v>
      </c>
      <c r="C75" s="50">
        <v>70</v>
      </c>
      <c r="D75" s="50">
        <v>70</v>
      </c>
      <c r="E75" s="50">
        <v>70</v>
      </c>
      <c r="F75" s="50">
        <v>70</v>
      </c>
      <c r="G75" s="50">
        <v>70</v>
      </c>
      <c r="H75" s="50"/>
      <c r="I75" s="50"/>
      <c r="K75" s="50"/>
      <c r="L75" s="50"/>
    </row>
    <row r="76" spans="1:12" ht="12.75">
      <c r="A76" t="s">
        <v>551</v>
      </c>
      <c r="B76" s="50">
        <v>70</v>
      </c>
      <c r="C76" s="50">
        <v>70</v>
      </c>
      <c r="D76" s="50">
        <v>70</v>
      </c>
      <c r="E76" s="50">
        <v>70</v>
      </c>
      <c r="F76" s="50">
        <v>70</v>
      </c>
      <c r="G76" s="50">
        <v>70</v>
      </c>
      <c r="H76" s="50"/>
      <c r="I76" s="50"/>
      <c r="K76" s="50"/>
      <c r="L76" s="50"/>
    </row>
    <row r="77" spans="1:12" ht="12.75">
      <c r="A77" t="s">
        <v>552</v>
      </c>
      <c r="B77" s="50">
        <v>70</v>
      </c>
      <c r="C77" s="50">
        <v>70</v>
      </c>
      <c r="D77" s="50">
        <v>70</v>
      </c>
      <c r="E77" s="50">
        <v>70</v>
      </c>
      <c r="F77" s="50">
        <v>70</v>
      </c>
      <c r="G77" s="50">
        <v>70</v>
      </c>
      <c r="H77" s="50"/>
      <c r="I77" s="50"/>
      <c r="K77" s="50"/>
      <c r="L77" s="50"/>
    </row>
    <row r="78" spans="1:12" ht="12.75">
      <c r="A78" s="23" t="s">
        <v>805</v>
      </c>
      <c r="B78" s="50">
        <v>163.2</v>
      </c>
      <c r="C78" s="50">
        <v>163.2</v>
      </c>
      <c r="D78" s="50">
        <v>163.2</v>
      </c>
      <c r="E78" s="50">
        <v>163.2</v>
      </c>
      <c r="F78" s="50">
        <v>163.2</v>
      </c>
      <c r="G78" s="50">
        <v>163.2</v>
      </c>
      <c r="H78" s="50"/>
      <c r="I78" s="50"/>
      <c r="K78" s="50"/>
      <c r="L78" s="50"/>
    </row>
    <row r="79" spans="1:12" ht="12.75">
      <c r="A79" s="23" t="s">
        <v>806</v>
      </c>
      <c r="B79" s="50">
        <v>157.1</v>
      </c>
      <c r="C79" s="50">
        <v>157.1</v>
      </c>
      <c r="D79" s="50">
        <v>157.1</v>
      </c>
      <c r="E79" s="50">
        <v>157.1</v>
      </c>
      <c r="F79" s="50">
        <v>157.1</v>
      </c>
      <c r="G79" s="50">
        <v>157.1</v>
      </c>
      <c r="H79" s="50"/>
      <c r="I79" s="50"/>
      <c r="K79" s="50"/>
      <c r="L79" s="50"/>
    </row>
    <row r="80" spans="1:12" ht="12.75">
      <c r="A80" s="23" t="s">
        <v>807</v>
      </c>
      <c r="B80" s="50">
        <v>157.5</v>
      </c>
      <c r="C80" s="50">
        <v>157.5</v>
      </c>
      <c r="D80" s="50">
        <v>157.5</v>
      </c>
      <c r="E80" s="50">
        <v>157.5</v>
      </c>
      <c r="F80" s="50">
        <v>157.5</v>
      </c>
      <c r="G80" s="50">
        <v>157.5</v>
      </c>
      <c r="H80" s="50"/>
      <c r="I80" s="50"/>
      <c r="K80" s="50"/>
      <c r="L80" s="50"/>
    </row>
    <row r="81" spans="1:12" ht="12.75">
      <c r="A81" s="23" t="s">
        <v>808</v>
      </c>
      <c r="B81" s="50">
        <v>157</v>
      </c>
      <c r="C81" s="50">
        <v>157</v>
      </c>
      <c r="D81" s="50">
        <v>157</v>
      </c>
      <c r="E81" s="50">
        <v>157</v>
      </c>
      <c r="F81" s="50">
        <v>157</v>
      </c>
      <c r="G81" s="50">
        <v>157</v>
      </c>
      <c r="H81" s="50"/>
      <c r="I81" s="50"/>
      <c r="K81" s="50"/>
      <c r="L81" s="50"/>
    </row>
    <row r="82" spans="1:12" ht="12.75">
      <c r="A82" s="23" t="s">
        <v>809</v>
      </c>
      <c r="B82" s="50">
        <v>238.2</v>
      </c>
      <c r="C82" s="50">
        <v>238.2</v>
      </c>
      <c r="D82" s="50">
        <v>238.2</v>
      </c>
      <c r="E82" s="50">
        <v>238.2</v>
      </c>
      <c r="F82" s="50">
        <v>238.2</v>
      </c>
      <c r="G82" s="50">
        <v>238.2</v>
      </c>
      <c r="H82" s="50"/>
      <c r="I82" s="50"/>
      <c r="K82" s="50"/>
      <c r="L82" s="50"/>
    </row>
    <row r="83" spans="1:12" ht="12.75">
      <c r="A83" t="s">
        <v>553</v>
      </c>
      <c r="B83" s="50">
        <v>40</v>
      </c>
      <c r="C83" s="50">
        <v>40</v>
      </c>
      <c r="D83" s="50">
        <v>40</v>
      </c>
      <c r="E83" s="50">
        <v>40</v>
      </c>
      <c r="F83" s="50">
        <v>40</v>
      </c>
      <c r="G83" s="50">
        <v>40</v>
      </c>
      <c r="H83" s="50"/>
      <c r="I83" s="50"/>
      <c r="K83" s="50"/>
      <c r="L83" s="50"/>
    </row>
    <row r="84" spans="1:12" ht="12.75">
      <c r="A84" t="s">
        <v>554</v>
      </c>
      <c r="B84" s="50">
        <v>40</v>
      </c>
      <c r="C84" s="50">
        <v>40</v>
      </c>
      <c r="D84" s="50">
        <v>40</v>
      </c>
      <c r="E84" s="50">
        <v>40</v>
      </c>
      <c r="F84" s="50">
        <v>40</v>
      </c>
      <c r="G84" s="50">
        <v>40</v>
      </c>
      <c r="H84" s="50"/>
      <c r="I84" s="50"/>
      <c r="K84" s="50"/>
      <c r="L84" s="50"/>
    </row>
    <row r="85" spans="1:12" ht="12.75">
      <c r="A85" t="s">
        <v>555</v>
      </c>
      <c r="B85" s="50">
        <v>3.6</v>
      </c>
      <c r="C85" s="50">
        <v>3.6</v>
      </c>
      <c r="D85" s="50">
        <v>3.6</v>
      </c>
      <c r="E85" s="50">
        <v>3.6</v>
      </c>
      <c r="F85" s="50">
        <v>3.6</v>
      </c>
      <c r="G85" s="50">
        <v>3.6</v>
      </c>
      <c r="H85" s="50"/>
      <c r="I85" s="50"/>
      <c r="K85" s="50"/>
      <c r="L85" s="50"/>
    </row>
    <row r="86" spans="1:12" ht="12.75">
      <c r="A86" t="s">
        <v>556</v>
      </c>
      <c r="B86" s="50">
        <v>2</v>
      </c>
      <c r="C86" s="50">
        <v>2</v>
      </c>
      <c r="D86" s="50">
        <v>2</v>
      </c>
      <c r="E86" s="50">
        <v>2</v>
      </c>
      <c r="F86" s="50">
        <v>2</v>
      </c>
      <c r="G86" s="50">
        <v>2</v>
      </c>
      <c r="H86" s="50"/>
      <c r="I86" s="50"/>
      <c r="K86" s="50"/>
      <c r="L86" s="50"/>
    </row>
    <row r="87" spans="1:12" ht="12.75">
      <c r="A87" t="s">
        <v>557</v>
      </c>
      <c r="B87" s="50">
        <v>2</v>
      </c>
      <c r="C87" s="50">
        <v>2</v>
      </c>
      <c r="D87" s="50">
        <v>2</v>
      </c>
      <c r="E87" s="50">
        <v>2</v>
      </c>
      <c r="F87" s="50">
        <v>2</v>
      </c>
      <c r="G87" s="50">
        <v>2</v>
      </c>
      <c r="H87" s="50"/>
      <c r="I87" s="50"/>
      <c r="K87" s="50"/>
      <c r="L87" s="50"/>
    </row>
    <row r="88" spans="1:12" ht="12.75">
      <c r="A88" t="s">
        <v>558</v>
      </c>
      <c r="B88" s="50">
        <v>2</v>
      </c>
      <c r="C88" s="50">
        <v>2</v>
      </c>
      <c r="D88" s="50">
        <v>2</v>
      </c>
      <c r="E88" s="50">
        <v>2</v>
      </c>
      <c r="F88" s="50">
        <v>2</v>
      </c>
      <c r="G88" s="50">
        <v>2</v>
      </c>
      <c r="H88" s="50"/>
      <c r="I88" s="50"/>
      <c r="K88" s="50"/>
      <c r="L88" s="50"/>
    </row>
    <row r="89" spans="1:12" ht="12.75">
      <c r="A89" t="s">
        <v>559</v>
      </c>
      <c r="B89" s="50">
        <v>196</v>
      </c>
      <c r="C89" s="50">
        <v>196</v>
      </c>
      <c r="D89" s="50">
        <v>196</v>
      </c>
      <c r="E89" s="50">
        <v>196</v>
      </c>
      <c r="F89" s="50">
        <v>196</v>
      </c>
      <c r="G89" s="50">
        <v>196</v>
      </c>
      <c r="H89" s="50"/>
      <c r="I89" s="50"/>
      <c r="K89" s="50"/>
      <c r="L89" s="50"/>
    </row>
    <row r="90" spans="1:12" ht="12.75">
      <c r="A90" t="s">
        <v>560</v>
      </c>
      <c r="B90" s="50">
        <v>116</v>
      </c>
      <c r="C90" s="50">
        <v>116</v>
      </c>
      <c r="D90" s="50">
        <v>116</v>
      </c>
      <c r="E90" s="50">
        <v>116</v>
      </c>
      <c r="F90" s="50">
        <v>116</v>
      </c>
      <c r="G90" s="50">
        <v>116</v>
      </c>
      <c r="H90" s="50"/>
      <c r="I90" s="50"/>
      <c r="K90" s="50"/>
      <c r="L90" s="50"/>
    </row>
    <row r="91" spans="1:12" ht="12.75">
      <c r="A91" t="s">
        <v>959</v>
      </c>
      <c r="B91" s="50">
        <v>38</v>
      </c>
      <c r="C91" s="50">
        <v>38</v>
      </c>
      <c r="D91" s="50">
        <v>38</v>
      </c>
      <c r="E91" s="50">
        <v>38</v>
      </c>
      <c r="F91" s="50">
        <v>38</v>
      </c>
      <c r="G91" s="50">
        <v>38</v>
      </c>
      <c r="H91" s="50"/>
      <c r="I91" s="50"/>
      <c r="K91" s="50"/>
      <c r="L91" s="50"/>
    </row>
    <row r="92" spans="1:12" ht="12.75">
      <c r="A92" t="s">
        <v>960</v>
      </c>
      <c r="B92" s="50">
        <v>38</v>
      </c>
      <c r="C92" s="50">
        <v>38</v>
      </c>
      <c r="D92" s="50">
        <v>38</v>
      </c>
      <c r="E92" s="50">
        <v>38</v>
      </c>
      <c r="F92" s="50">
        <v>38</v>
      </c>
      <c r="G92" s="50">
        <v>38</v>
      </c>
      <c r="H92" s="50"/>
      <c r="I92" s="50"/>
      <c r="K92" s="50"/>
      <c r="L92" s="50"/>
    </row>
    <row r="93" spans="1:12" ht="12.75">
      <c r="A93" t="s">
        <v>961</v>
      </c>
      <c r="B93" s="50">
        <v>38</v>
      </c>
      <c r="C93" s="50">
        <v>38</v>
      </c>
      <c r="D93" s="50">
        <v>38</v>
      </c>
      <c r="E93" s="50">
        <v>38</v>
      </c>
      <c r="F93" s="50">
        <v>38</v>
      </c>
      <c r="G93" s="50">
        <v>38</v>
      </c>
      <c r="H93" s="50"/>
      <c r="I93" s="50"/>
      <c r="K93" s="50"/>
      <c r="L93" s="50"/>
    </row>
    <row r="94" spans="1:12" ht="12.75">
      <c r="A94" t="s">
        <v>962</v>
      </c>
      <c r="B94" s="50">
        <v>38</v>
      </c>
      <c r="C94" s="50">
        <v>38</v>
      </c>
      <c r="D94" s="50">
        <v>38</v>
      </c>
      <c r="E94" s="50">
        <v>38</v>
      </c>
      <c r="F94" s="50">
        <v>38</v>
      </c>
      <c r="G94" s="50">
        <v>38</v>
      </c>
      <c r="H94" s="50"/>
      <c r="I94" s="50"/>
      <c r="K94" s="50"/>
      <c r="L94" s="50"/>
    </row>
    <row r="95" spans="1:12" ht="12.75">
      <c r="A95" t="s">
        <v>561</v>
      </c>
      <c r="B95" s="50">
        <v>11.5</v>
      </c>
      <c r="C95" s="50">
        <v>11.5</v>
      </c>
      <c r="D95" s="50">
        <v>11.5</v>
      </c>
      <c r="E95" s="50">
        <v>11.5</v>
      </c>
      <c r="F95" s="50">
        <v>11.5</v>
      </c>
      <c r="G95" s="50">
        <v>11.5</v>
      </c>
      <c r="H95" s="50"/>
      <c r="I95" s="50"/>
      <c r="K95" s="50"/>
      <c r="L95" s="50"/>
    </row>
    <row r="96" spans="1:12" ht="12.75">
      <c r="A96" t="s">
        <v>562</v>
      </c>
      <c r="B96" s="50">
        <v>11.5</v>
      </c>
      <c r="C96" s="50">
        <v>11.5</v>
      </c>
      <c r="D96" s="50">
        <v>11.5</v>
      </c>
      <c r="E96" s="50">
        <v>11.5</v>
      </c>
      <c r="F96" s="50">
        <v>11.5</v>
      </c>
      <c r="G96" s="50">
        <v>11.5</v>
      </c>
      <c r="H96" s="50"/>
      <c r="I96" s="50"/>
      <c r="K96" s="50"/>
      <c r="L96" s="50"/>
    </row>
    <row r="97" spans="1:12" ht="12.75">
      <c r="A97" t="s">
        <v>563</v>
      </c>
      <c r="B97" s="50">
        <v>11</v>
      </c>
      <c r="C97" s="50">
        <v>11</v>
      </c>
      <c r="D97" s="50">
        <v>11</v>
      </c>
      <c r="E97" s="50">
        <v>11</v>
      </c>
      <c r="F97" s="50">
        <v>11</v>
      </c>
      <c r="G97" s="50">
        <v>11</v>
      </c>
      <c r="H97" s="50"/>
      <c r="I97" s="50"/>
      <c r="K97" s="50"/>
      <c r="L97" s="50"/>
    </row>
    <row r="98" spans="1:12" ht="12.75">
      <c r="A98" t="s">
        <v>564</v>
      </c>
      <c r="B98" s="50">
        <v>596</v>
      </c>
      <c r="C98" s="50">
        <v>596</v>
      </c>
      <c r="D98" s="50">
        <v>596</v>
      </c>
      <c r="E98" s="50">
        <v>596</v>
      </c>
      <c r="F98" s="50">
        <v>596</v>
      </c>
      <c r="G98" s="50">
        <v>596</v>
      </c>
      <c r="H98" s="50"/>
      <c r="I98" s="50"/>
      <c r="K98" s="50"/>
      <c r="L98" s="50"/>
    </row>
    <row r="99" spans="1:12" ht="12.75">
      <c r="A99" t="s">
        <v>565</v>
      </c>
      <c r="B99" s="50">
        <v>608</v>
      </c>
      <c r="C99" s="50">
        <v>608</v>
      </c>
      <c r="D99" s="50">
        <v>608</v>
      </c>
      <c r="E99" s="50">
        <v>608</v>
      </c>
      <c r="F99" s="50">
        <v>608</v>
      </c>
      <c r="G99" s="50">
        <v>608</v>
      </c>
      <c r="H99" s="50"/>
      <c r="I99" s="50"/>
      <c r="K99" s="50"/>
      <c r="L99" s="50"/>
    </row>
    <row r="100" spans="1:12" ht="12.75">
      <c r="A100" t="s">
        <v>566</v>
      </c>
      <c r="B100" s="50">
        <v>436</v>
      </c>
      <c r="C100" s="50">
        <v>436</v>
      </c>
      <c r="D100" s="50">
        <v>436</v>
      </c>
      <c r="E100" s="50">
        <v>436</v>
      </c>
      <c r="F100" s="50">
        <v>436</v>
      </c>
      <c r="G100" s="50">
        <v>436</v>
      </c>
      <c r="H100" s="50"/>
      <c r="I100" s="50"/>
      <c r="K100" s="50"/>
      <c r="L100" s="50"/>
    </row>
    <row r="101" spans="1:12" ht="12.75">
      <c r="A101" t="s">
        <v>873</v>
      </c>
      <c r="B101" s="50">
        <v>170</v>
      </c>
      <c r="C101" s="50">
        <v>170</v>
      </c>
      <c r="D101" s="50">
        <v>170</v>
      </c>
      <c r="E101" s="50">
        <v>170</v>
      </c>
      <c r="F101" s="50">
        <v>170</v>
      </c>
      <c r="G101" s="50">
        <v>170</v>
      </c>
      <c r="H101" s="50"/>
      <c r="I101" s="50"/>
      <c r="K101" s="50"/>
      <c r="L101" s="50"/>
    </row>
    <row r="102" spans="1:12" ht="12.75">
      <c r="A102" t="s">
        <v>874</v>
      </c>
      <c r="B102" s="50">
        <v>157</v>
      </c>
      <c r="C102" s="50">
        <v>157</v>
      </c>
      <c r="D102" s="50">
        <v>157</v>
      </c>
      <c r="E102" s="50">
        <v>157</v>
      </c>
      <c r="F102" s="50">
        <v>157</v>
      </c>
      <c r="G102" s="50">
        <v>157</v>
      </c>
      <c r="H102" s="50"/>
      <c r="I102" s="50"/>
      <c r="K102" s="50"/>
      <c r="L102" s="50"/>
    </row>
    <row r="103" spans="1:12" ht="12.75">
      <c r="A103" t="s">
        <v>875</v>
      </c>
      <c r="B103" s="50">
        <v>159</v>
      </c>
      <c r="C103" s="50">
        <v>159</v>
      </c>
      <c r="D103" s="50">
        <v>159</v>
      </c>
      <c r="E103" s="50">
        <v>159</v>
      </c>
      <c r="F103" s="50">
        <v>159</v>
      </c>
      <c r="G103" s="50">
        <v>159</v>
      </c>
      <c r="H103" s="50"/>
      <c r="I103" s="50"/>
      <c r="K103" s="50"/>
      <c r="L103" s="50"/>
    </row>
    <row r="104" spans="1:12" ht="12.75">
      <c r="A104" t="s">
        <v>876</v>
      </c>
      <c r="B104" s="50">
        <v>170</v>
      </c>
      <c r="C104" s="50">
        <v>170</v>
      </c>
      <c r="D104" s="50">
        <v>170</v>
      </c>
      <c r="E104" s="50">
        <v>170</v>
      </c>
      <c r="F104" s="50">
        <v>170</v>
      </c>
      <c r="G104" s="50">
        <v>170</v>
      </c>
      <c r="H104" s="50"/>
      <c r="I104" s="50"/>
      <c r="K104" s="50"/>
      <c r="L104" s="50"/>
    </row>
    <row r="105" spans="1:12" ht="12.75">
      <c r="A105" t="s">
        <v>877</v>
      </c>
      <c r="B105" s="50">
        <v>160</v>
      </c>
      <c r="C105" s="50">
        <v>160</v>
      </c>
      <c r="D105" s="50">
        <v>160</v>
      </c>
      <c r="E105" s="50">
        <v>160</v>
      </c>
      <c r="F105" s="50">
        <v>160</v>
      </c>
      <c r="G105" s="50">
        <v>160</v>
      </c>
      <c r="H105" s="50"/>
      <c r="I105" s="50"/>
      <c r="K105" s="50"/>
      <c r="L105" s="50"/>
    </row>
    <row r="106" spans="1:12" ht="12.75">
      <c r="A106" t="s">
        <v>878</v>
      </c>
      <c r="B106" s="50">
        <v>162</v>
      </c>
      <c r="C106" s="50">
        <v>162</v>
      </c>
      <c r="D106" s="50">
        <v>162</v>
      </c>
      <c r="E106" s="50">
        <v>162</v>
      </c>
      <c r="F106" s="50">
        <v>162</v>
      </c>
      <c r="G106" s="50">
        <v>162</v>
      </c>
      <c r="H106" s="50"/>
      <c r="I106" s="50"/>
      <c r="K106" s="50"/>
      <c r="L106" s="50"/>
    </row>
    <row r="107" spans="1:12" ht="12.75">
      <c r="A107" t="s">
        <v>963</v>
      </c>
      <c r="B107" s="50">
        <v>414</v>
      </c>
      <c r="C107" s="50">
        <v>414</v>
      </c>
      <c r="D107" s="50">
        <v>414</v>
      </c>
      <c r="E107" s="50">
        <v>414</v>
      </c>
      <c r="F107" s="50">
        <v>414</v>
      </c>
      <c r="G107" s="50">
        <v>414</v>
      </c>
      <c r="H107" s="50"/>
      <c r="I107" s="50"/>
      <c r="K107" s="50"/>
      <c r="L107" s="50"/>
    </row>
    <row r="108" spans="1:12" ht="12.75">
      <c r="A108" t="s">
        <v>964</v>
      </c>
      <c r="B108" s="50">
        <v>412</v>
      </c>
      <c r="C108" s="50">
        <v>412</v>
      </c>
      <c r="D108" s="50">
        <v>412</v>
      </c>
      <c r="E108" s="50">
        <v>412</v>
      </c>
      <c r="F108" s="50">
        <v>412</v>
      </c>
      <c r="G108" s="50">
        <v>412</v>
      </c>
      <c r="H108" s="50"/>
      <c r="I108" s="50"/>
      <c r="K108" s="50"/>
      <c r="L108" s="50"/>
    </row>
    <row r="109" spans="1:12" ht="12.75">
      <c r="A109" t="s">
        <v>567</v>
      </c>
      <c r="B109" s="50">
        <v>152</v>
      </c>
      <c r="C109" s="50">
        <v>152</v>
      </c>
      <c r="D109" s="50">
        <v>152</v>
      </c>
      <c r="E109" s="50">
        <v>152</v>
      </c>
      <c r="F109" s="50">
        <v>152</v>
      </c>
      <c r="G109" s="50">
        <v>152</v>
      </c>
      <c r="H109" s="50"/>
      <c r="I109" s="50"/>
      <c r="K109" s="50"/>
      <c r="L109" s="50"/>
    </row>
    <row r="110" spans="1:12" ht="12.75">
      <c r="A110" t="s">
        <v>568</v>
      </c>
      <c r="B110" s="50">
        <v>155</v>
      </c>
      <c r="C110" s="50">
        <v>155</v>
      </c>
      <c r="D110" s="50">
        <v>155</v>
      </c>
      <c r="E110" s="50">
        <v>155</v>
      </c>
      <c r="F110" s="50">
        <v>155</v>
      </c>
      <c r="G110" s="50">
        <v>155</v>
      </c>
      <c r="H110" s="50"/>
      <c r="I110" s="50"/>
      <c r="K110" s="50"/>
      <c r="L110" s="50"/>
    </row>
    <row r="111" spans="1:12" ht="12.75">
      <c r="A111" t="s">
        <v>569</v>
      </c>
      <c r="B111" s="50">
        <v>174</v>
      </c>
      <c r="C111" s="50">
        <v>174</v>
      </c>
      <c r="D111" s="50">
        <v>174</v>
      </c>
      <c r="E111" s="50">
        <v>174</v>
      </c>
      <c r="F111" s="50">
        <v>174</v>
      </c>
      <c r="G111" s="50">
        <v>174</v>
      </c>
      <c r="H111" s="50"/>
      <c r="I111" s="50"/>
      <c r="K111" s="50"/>
      <c r="L111" s="50"/>
    </row>
    <row r="112" spans="1:12" ht="12.75">
      <c r="A112" t="s">
        <v>570</v>
      </c>
      <c r="B112" s="50">
        <v>156</v>
      </c>
      <c r="C112" s="50">
        <v>156</v>
      </c>
      <c r="D112" s="50">
        <v>156</v>
      </c>
      <c r="E112" s="50">
        <v>156</v>
      </c>
      <c r="F112" s="50">
        <v>156</v>
      </c>
      <c r="G112" s="50">
        <v>156</v>
      </c>
      <c r="H112" s="50"/>
      <c r="I112" s="50"/>
      <c r="K112" s="50"/>
      <c r="L112" s="50"/>
    </row>
    <row r="113" spans="1:12" ht="12.75">
      <c r="A113" t="s">
        <v>571</v>
      </c>
      <c r="B113" s="50">
        <v>157</v>
      </c>
      <c r="C113" s="50">
        <v>157</v>
      </c>
      <c r="D113" s="50">
        <v>157</v>
      </c>
      <c r="E113" s="50">
        <v>157</v>
      </c>
      <c r="F113" s="50">
        <v>157</v>
      </c>
      <c r="G113" s="50">
        <v>157</v>
      </c>
      <c r="H113" s="50"/>
      <c r="I113" s="50"/>
      <c r="K113" s="50"/>
      <c r="L113" s="50"/>
    </row>
    <row r="114" spans="1:12" ht="12.75">
      <c r="A114" t="s">
        <v>572</v>
      </c>
      <c r="B114" s="50">
        <v>176</v>
      </c>
      <c r="C114" s="50">
        <v>176</v>
      </c>
      <c r="D114" s="50">
        <v>176</v>
      </c>
      <c r="E114" s="50">
        <v>176</v>
      </c>
      <c r="F114" s="50">
        <v>176</v>
      </c>
      <c r="G114" s="50">
        <v>176</v>
      </c>
      <c r="H114" s="50"/>
      <c r="I114" s="50"/>
      <c r="K114" s="50"/>
      <c r="L114" s="50"/>
    </row>
    <row r="115" spans="1:12" ht="12.75">
      <c r="A115" t="s">
        <v>573</v>
      </c>
      <c r="B115" s="50">
        <v>142</v>
      </c>
      <c r="C115" s="50">
        <v>142</v>
      </c>
      <c r="D115" s="50">
        <v>142</v>
      </c>
      <c r="E115" s="50">
        <v>142</v>
      </c>
      <c r="F115" s="50">
        <v>142</v>
      </c>
      <c r="G115" s="50">
        <v>142</v>
      </c>
      <c r="H115" s="50"/>
      <c r="I115" s="50"/>
      <c r="K115" s="50"/>
      <c r="L115" s="50"/>
    </row>
    <row r="116" spans="1:12" ht="12.75">
      <c r="A116" t="s">
        <v>574</v>
      </c>
      <c r="B116" s="50">
        <v>146</v>
      </c>
      <c r="C116" s="50">
        <v>146</v>
      </c>
      <c r="D116" s="50">
        <v>146</v>
      </c>
      <c r="E116" s="50">
        <v>146</v>
      </c>
      <c r="F116" s="50">
        <v>146</v>
      </c>
      <c r="G116" s="50">
        <v>146</v>
      </c>
      <c r="H116" s="50"/>
      <c r="I116" s="50"/>
      <c r="K116" s="50"/>
      <c r="L116" s="50"/>
    </row>
    <row r="117" spans="1:12" ht="12.75">
      <c r="A117" t="s">
        <v>575</v>
      </c>
      <c r="B117" s="50">
        <v>172</v>
      </c>
      <c r="C117" s="50">
        <v>172</v>
      </c>
      <c r="D117" s="50">
        <v>172</v>
      </c>
      <c r="E117" s="50">
        <v>172</v>
      </c>
      <c r="F117" s="50">
        <v>172</v>
      </c>
      <c r="G117" s="50">
        <v>172</v>
      </c>
      <c r="H117" s="50"/>
      <c r="I117" s="50"/>
      <c r="K117" s="50"/>
      <c r="L117" s="50"/>
    </row>
    <row r="118" spans="1:12" ht="12.75">
      <c r="A118" t="s">
        <v>871</v>
      </c>
      <c r="B118" s="50">
        <v>1.5</v>
      </c>
      <c r="C118" s="50">
        <v>1.5</v>
      </c>
      <c r="D118" s="50">
        <v>1.5</v>
      </c>
      <c r="E118" s="50">
        <v>1.5</v>
      </c>
      <c r="F118" s="50">
        <v>1.5</v>
      </c>
      <c r="G118" s="50">
        <v>1.5</v>
      </c>
      <c r="H118" s="50"/>
      <c r="I118" s="50"/>
      <c r="K118" s="50"/>
      <c r="L118" s="50"/>
    </row>
    <row r="119" spans="1:12" ht="12.75">
      <c r="A119" t="s">
        <v>788</v>
      </c>
      <c r="B119" s="50">
        <v>2.4</v>
      </c>
      <c r="C119" s="50">
        <v>2.4</v>
      </c>
      <c r="D119" s="50">
        <v>2.4</v>
      </c>
      <c r="E119" s="50">
        <v>2.4</v>
      </c>
      <c r="F119" s="50">
        <v>2.4</v>
      </c>
      <c r="G119" s="50">
        <v>2.4</v>
      </c>
      <c r="H119" s="50"/>
      <c r="I119" s="50"/>
      <c r="K119" s="50"/>
      <c r="L119" s="50"/>
    </row>
    <row r="120" spans="1:12" ht="12.75">
      <c r="A120" t="s">
        <v>789</v>
      </c>
      <c r="B120" s="50">
        <v>2.4</v>
      </c>
      <c r="C120" s="50">
        <v>2.4</v>
      </c>
      <c r="D120" s="50">
        <v>2.4</v>
      </c>
      <c r="E120" s="50">
        <v>2.4</v>
      </c>
      <c r="F120" s="50">
        <v>2.4</v>
      </c>
      <c r="G120" s="50">
        <v>2.4</v>
      </c>
      <c r="H120" s="50"/>
      <c r="I120" s="50"/>
      <c r="K120" s="50"/>
      <c r="L120" s="50"/>
    </row>
    <row r="121" spans="1:12" ht="12.75">
      <c r="A121" t="s">
        <v>790</v>
      </c>
      <c r="B121" s="50">
        <v>2.4</v>
      </c>
      <c r="C121" s="50">
        <v>2.4</v>
      </c>
      <c r="D121" s="50">
        <v>2.4</v>
      </c>
      <c r="E121" s="50">
        <v>2.4</v>
      </c>
      <c r="F121" s="50">
        <v>2.4</v>
      </c>
      <c r="G121" s="50">
        <v>2.4</v>
      </c>
      <c r="H121" s="50"/>
      <c r="I121" s="50"/>
      <c r="K121" s="50"/>
      <c r="L121" s="50"/>
    </row>
    <row r="122" spans="1:12" ht="12.75">
      <c r="A122" t="s">
        <v>576</v>
      </c>
      <c r="B122" s="50">
        <v>464</v>
      </c>
      <c r="C122" s="50">
        <v>464</v>
      </c>
      <c r="D122" s="50">
        <v>464</v>
      </c>
      <c r="E122" s="50">
        <v>464</v>
      </c>
      <c r="F122" s="50">
        <v>464</v>
      </c>
      <c r="G122" s="50">
        <v>464</v>
      </c>
      <c r="H122" s="50"/>
      <c r="I122" s="50"/>
      <c r="K122" s="50"/>
      <c r="L122" s="50"/>
    </row>
    <row r="123" spans="1:12" ht="12.75">
      <c r="A123" t="s">
        <v>577</v>
      </c>
      <c r="B123" s="50">
        <v>242</v>
      </c>
      <c r="C123" s="50">
        <v>242</v>
      </c>
      <c r="D123" s="50">
        <v>242</v>
      </c>
      <c r="E123" s="50">
        <v>242</v>
      </c>
      <c r="F123" s="50">
        <v>242</v>
      </c>
      <c r="G123" s="50">
        <v>242</v>
      </c>
      <c r="H123" s="50"/>
      <c r="I123" s="50"/>
      <c r="K123" s="50"/>
      <c r="L123" s="50"/>
    </row>
    <row r="124" spans="1:12" ht="12.75">
      <c r="A124" t="s">
        <v>578</v>
      </c>
      <c r="B124" s="50">
        <v>369</v>
      </c>
      <c r="C124" s="50">
        <v>369</v>
      </c>
      <c r="D124" s="50">
        <v>369</v>
      </c>
      <c r="E124" s="50">
        <v>369</v>
      </c>
      <c r="F124" s="50">
        <v>369</v>
      </c>
      <c r="G124" s="50">
        <v>369</v>
      </c>
      <c r="H124" s="50"/>
      <c r="I124" s="50"/>
      <c r="K124" s="50"/>
      <c r="L124" s="50"/>
    </row>
    <row r="125" spans="1:12" ht="12.75">
      <c r="A125" t="s">
        <v>579</v>
      </c>
      <c r="B125" s="50">
        <v>29</v>
      </c>
      <c r="C125" s="50">
        <v>29</v>
      </c>
      <c r="D125" s="50">
        <v>29</v>
      </c>
      <c r="E125" s="50">
        <v>29</v>
      </c>
      <c r="F125" s="50">
        <v>29</v>
      </c>
      <c r="G125" s="50">
        <v>29</v>
      </c>
      <c r="H125" s="50"/>
      <c r="I125" s="50"/>
      <c r="K125" s="50"/>
      <c r="L125" s="50"/>
    </row>
    <row r="126" spans="1:12" ht="12.75">
      <c r="A126" t="s">
        <v>580</v>
      </c>
      <c r="B126" s="50">
        <v>30</v>
      </c>
      <c r="C126" s="50">
        <v>30</v>
      </c>
      <c r="D126" s="50">
        <v>30</v>
      </c>
      <c r="E126" s="50">
        <v>30</v>
      </c>
      <c r="F126" s="50">
        <v>30</v>
      </c>
      <c r="G126" s="50">
        <v>30</v>
      </c>
      <c r="H126" s="50"/>
      <c r="I126" s="50"/>
      <c r="K126" s="50"/>
      <c r="L126" s="50"/>
    </row>
    <row r="127" spans="1:12" ht="12.75">
      <c r="A127" t="s">
        <v>581</v>
      </c>
      <c r="B127" s="50">
        <v>398</v>
      </c>
      <c r="C127" s="50">
        <v>398</v>
      </c>
      <c r="D127" s="50">
        <v>398</v>
      </c>
      <c r="E127" s="50">
        <v>398</v>
      </c>
      <c r="F127" s="50">
        <v>398</v>
      </c>
      <c r="G127" s="50">
        <v>398</v>
      </c>
      <c r="H127" s="50"/>
      <c r="I127" s="50"/>
      <c r="K127" s="50"/>
      <c r="L127" s="50"/>
    </row>
    <row r="128" spans="1:12" ht="12.75">
      <c r="A128" t="s">
        <v>582</v>
      </c>
      <c r="B128" s="50">
        <v>48</v>
      </c>
      <c r="C128" s="50">
        <v>48</v>
      </c>
      <c r="D128" s="50">
        <v>48</v>
      </c>
      <c r="E128" s="50">
        <v>48</v>
      </c>
      <c r="F128" s="50">
        <v>48</v>
      </c>
      <c r="G128" s="50">
        <v>48</v>
      </c>
      <c r="H128" s="50"/>
      <c r="I128" s="50"/>
      <c r="K128" s="50"/>
      <c r="L128" s="50"/>
    </row>
    <row r="129" spans="1:12" ht="12.75">
      <c r="A129" t="s">
        <v>583</v>
      </c>
      <c r="B129" s="50">
        <v>47</v>
      </c>
      <c r="C129" s="50">
        <v>47</v>
      </c>
      <c r="D129" s="50">
        <v>47</v>
      </c>
      <c r="E129" s="50">
        <v>47</v>
      </c>
      <c r="F129" s="50">
        <v>47</v>
      </c>
      <c r="G129" s="50">
        <v>47</v>
      </c>
      <c r="H129" s="50"/>
      <c r="I129" s="50"/>
      <c r="K129" s="50"/>
      <c r="L129" s="50"/>
    </row>
    <row r="130" spans="1:12" ht="12.75">
      <c r="A130" t="s">
        <v>584</v>
      </c>
      <c r="B130" s="50">
        <v>48</v>
      </c>
      <c r="C130" s="50">
        <v>48</v>
      </c>
      <c r="D130" s="50">
        <v>48</v>
      </c>
      <c r="E130" s="50">
        <v>48</v>
      </c>
      <c r="F130" s="50">
        <v>48</v>
      </c>
      <c r="G130" s="50">
        <v>48</v>
      </c>
      <c r="H130" s="50"/>
      <c r="I130" s="50"/>
      <c r="K130" s="50"/>
      <c r="L130" s="50"/>
    </row>
    <row r="131" spans="1:12" ht="12.75">
      <c r="A131" t="s">
        <v>585</v>
      </c>
      <c r="B131" s="50">
        <v>54</v>
      </c>
      <c r="C131" s="50">
        <v>54</v>
      </c>
      <c r="D131" s="50">
        <v>54</v>
      </c>
      <c r="E131" s="50">
        <v>54</v>
      </c>
      <c r="F131" s="50">
        <v>54</v>
      </c>
      <c r="G131" s="50">
        <v>54</v>
      </c>
      <c r="H131" s="50"/>
      <c r="I131" s="50"/>
      <c r="K131" s="50"/>
      <c r="L131" s="50"/>
    </row>
    <row r="132" spans="1:12" ht="12.75">
      <c r="A132" t="s">
        <v>586</v>
      </c>
      <c r="B132" s="50">
        <v>56</v>
      </c>
      <c r="C132" s="50">
        <v>56</v>
      </c>
      <c r="D132" s="50">
        <v>56</v>
      </c>
      <c r="E132" s="50">
        <v>56</v>
      </c>
      <c r="F132" s="50">
        <v>56</v>
      </c>
      <c r="G132" s="50">
        <v>56</v>
      </c>
      <c r="H132" s="50"/>
      <c r="I132" s="50"/>
      <c r="K132" s="50"/>
      <c r="L132" s="50"/>
    </row>
    <row r="133" spans="1:12" ht="12.75">
      <c r="A133" t="s">
        <v>587</v>
      </c>
      <c r="B133" s="50">
        <v>52</v>
      </c>
      <c r="C133" s="50">
        <v>52</v>
      </c>
      <c r="D133" s="50">
        <v>52</v>
      </c>
      <c r="E133" s="50">
        <v>52</v>
      </c>
      <c r="F133" s="50">
        <v>52</v>
      </c>
      <c r="G133" s="50">
        <v>52</v>
      </c>
      <c r="H133" s="50"/>
      <c r="I133" s="50"/>
      <c r="K133" s="50"/>
      <c r="L133" s="50"/>
    </row>
    <row r="134" spans="1:12" ht="12.75">
      <c r="A134" t="s">
        <v>965</v>
      </c>
      <c r="B134" s="50">
        <v>151</v>
      </c>
      <c r="C134" s="50">
        <v>151</v>
      </c>
      <c r="D134" s="50">
        <v>151</v>
      </c>
      <c r="E134" s="50">
        <v>151</v>
      </c>
      <c r="F134" s="50">
        <v>151</v>
      </c>
      <c r="G134" s="50">
        <v>151</v>
      </c>
      <c r="H134" s="50"/>
      <c r="I134" s="50"/>
      <c r="K134" s="50"/>
      <c r="L134" s="50"/>
    </row>
    <row r="135" spans="1:12" ht="12.75">
      <c r="A135" t="s">
        <v>966</v>
      </c>
      <c r="B135" s="50">
        <v>139</v>
      </c>
      <c r="C135" s="50">
        <v>139</v>
      </c>
      <c r="D135" s="50">
        <v>139</v>
      </c>
      <c r="E135" s="50">
        <v>139</v>
      </c>
      <c r="F135" s="50">
        <v>139</v>
      </c>
      <c r="G135" s="50">
        <v>139</v>
      </c>
      <c r="H135" s="50"/>
      <c r="I135" s="50"/>
      <c r="K135" s="50"/>
      <c r="L135" s="50"/>
    </row>
    <row r="136" spans="1:12" ht="12.75">
      <c r="A136" t="s">
        <v>967</v>
      </c>
      <c r="B136" s="50">
        <v>146</v>
      </c>
      <c r="C136" s="50">
        <v>146</v>
      </c>
      <c r="D136" s="50">
        <v>146</v>
      </c>
      <c r="E136" s="50">
        <v>146</v>
      </c>
      <c r="F136" s="50">
        <v>146</v>
      </c>
      <c r="G136" s="50">
        <v>146</v>
      </c>
      <c r="H136" s="50"/>
      <c r="I136" s="50"/>
      <c r="K136" s="50"/>
      <c r="L136" s="50"/>
    </row>
    <row r="137" spans="1:12" ht="12.75">
      <c r="A137" t="s">
        <v>968</v>
      </c>
      <c r="B137" s="50">
        <v>149</v>
      </c>
      <c r="C137" s="50">
        <v>149</v>
      </c>
      <c r="D137" s="50">
        <v>149</v>
      </c>
      <c r="E137" s="50">
        <v>149</v>
      </c>
      <c r="F137" s="50">
        <v>149</v>
      </c>
      <c r="G137" s="50">
        <v>149</v>
      </c>
      <c r="H137" s="50"/>
      <c r="I137" s="50"/>
      <c r="K137" s="50"/>
      <c r="L137" s="50"/>
    </row>
    <row r="138" spans="1:12" ht="12.75">
      <c r="A138" t="s">
        <v>969</v>
      </c>
      <c r="B138" s="50">
        <v>183</v>
      </c>
      <c r="C138" s="50">
        <v>183</v>
      </c>
      <c r="D138" s="50">
        <v>183</v>
      </c>
      <c r="E138" s="50">
        <v>183</v>
      </c>
      <c r="F138" s="50">
        <v>183</v>
      </c>
      <c r="G138" s="50">
        <v>183</v>
      </c>
      <c r="H138" s="50"/>
      <c r="I138" s="50"/>
      <c r="K138" s="50"/>
      <c r="L138" s="50"/>
    </row>
    <row r="139" spans="1:12" ht="12.75">
      <c r="A139" t="s">
        <v>970</v>
      </c>
      <c r="B139" s="50">
        <v>204</v>
      </c>
      <c r="C139" s="50">
        <v>204</v>
      </c>
      <c r="D139" s="50">
        <v>204</v>
      </c>
      <c r="E139" s="50">
        <v>204</v>
      </c>
      <c r="F139" s="50">
        <v>204</v>
      </c>
      <c r="G139" s="50">
        <v>204</v>
      </c>
      <c r="H139" s="50"/>
      <c r="I139" s="50"/>
      <c r="K139" s="50"/>
      <c r="L139" s="50"/>
    </row>
    <row r="140" spans="1:12" ht="12.75">
      <c r="A140" t="s">
        <v>588</v>
      </c>
      <c r="B140" s="50">
        <v>392</v>
      </c>
      <c r="C140" s="50">
        <v>392</v>
      </c>
      <c r="D140" s="50">
        <v>392</v>
      </c>
      <c r="E140" s="50">
        <v>392</v>
      </c>
      <c r="F140" s="50">
        <v>392</v>
      </c>
      <c r="G140" s="50">
        <v>392</v>
      </c>
      <c r="H140" s="50"/>
      <c r="I140" s="50"/>
      <c r="K140" s="50"/>
      <c r="L140" s="50"/>
    </row>
    <row r="141" spans="1:12" ht="12.75">
      <c r="A141" t="s">
        <v>589</v>
      </c>
      <c r="B141" s="50">
        <v>435</v>
      </c>
      <c r="C141" s="50">
        <v>435</v>
      </c>
      <c r="D141" s="50">
        <v>435</v>
      </c>
      <c r="E141" s="50">
        <v>435</v>
      </c>
      <c r="F141" s="50">
        <v>435</v>
      </c>
      <c r="G141" s="50">
        <v>435</v>
      </c>
      <c r="H141" s="50"/>
      <c r="I141" s="50"/>
      <c r="K141" s="50"/>
      <c r="L141" s="50"/>
    </row>
    <row r="142" spans="1:12" ht="12.75">
      <c r="A142" t="s">
        <v>590</v>
      </c>
      <c r="B142" s="50">
        <v>435</v>
      </c>
      <c r="C142" s="50">
        <v>435</v>
      </c>
      <c r="D142" s="50">
        <v>435</v>
      </c>
      <c r="E142" s="50">
        <v>435</v>
      </c>
      <c r="F142" s="50">
        <v>435</v>
      </c>
      <c r="G142" s="50">
        <v>435</v>
      </c>
      <c r="H142" s="50"/>
      <c r="I142" s="50"/>
      <c r="K142" s="50"/>
      <c r="L142" s="50"/>
    </row>
    <row r="143" spans="1:12" ht="12.75">
      <c r="A143" t="s">
        <v>591</v>
      </c>
      <c r="B143" s="50">
        <v>223</v>
      </c>
      <c r="C143" s="50">
        <v>223</v>
      </c>
      <c r="D143" s="50">
        <v>223</v>
      </c>
      <c r="E143" s="50">
        <v>223</v>
      </c>
      <c r="F143" s="50">
        <v>223</v>
      </c>
      <c r="G143" s="50">
        <v>223</v>
      </c>
      <c r="H143" s="50"/>
      <c r="I143" s="50"/>
      <c r="K143" s="50"/>
      <c r="L143" s="50"/>
    </row>
    <row r="144" spans="1:12" ht="12.75">
      <c r="A144" t="s">
        <v>592</v>
      </c>
      <c r="B144" s="50">
        <v>224</v>
      </c>
      <c r="C144" s="50">
        <v>224</v>
      </c>
      <c r="D144" s="50">
        <v>224</v>
      </c>
      <c r="E144" s="50">
        <v>224</v>
      </c>
      <c r="F144" s="50">
        <v>224</v>
      </c>
      <c r="G144" s="50">
        <v>224</v>
      </c>
      <c r="H144" s="50"/>
      <c r="I144" s="50"/>
      <c r="K144" s="50"/>
      <c r="L144" s="50"/>
    </row>
    <row r="145" spans="1:12" ht="12.75">
      <c r="A145" t="s">
        <v>593</v>
      </c>
      <c r="B145" s="50">
        <v>226</v>
      </c>
      <c r="C145" s="50">
        <v>226</v>
      </c>
      <c r="D145" s="50">
        <v>226</v>
      </c>
      <c r="E145" s="50">
        <v>226</v>
      </c>
      <c r="F145" s="50">
        <v>226</v>
      </c>
      <c r="G145" s="50">
        <v>226</v>
      </c>
      <c r="H145" s="50"/>
      <c r="I145" s="50"/>
      <c r="K145" s="50"/>
      <c r="L145" s="50"/>
    </row>
    <row r="146" spans="1:12" ht="12.75">
      <c r="A146" t="s">
        <v>594</v>
      </c>
      <c r="B146" s="50">
        <v>229</v>
      </c>
      <c r="C146" s="50">
        <v>229</v>
      </c>
      <c r="D146" s="50">
        <v>229</v>
      </c>
      <c r="E146" s="50">
        <v>229</v>
      </c>
      <c r="F146" s="50">
        <v>229</v>
      </c>
      <c r="G146" s="50">
        <v>229</v>
      </c>
      <c r="H146" s="50"/>
      <c r="I146" s="50"/>
      <c r="K146" s="50"/>
      <c r="L146" s="50"/>
    </row>
    <row r="147" spans="1:12" ht="12.75">
      <c r="A147" t="s">
        <v>595</v>
      </c>
      <c r="B147" s="50">
        <v>148</v>
      </c>
      <c r="C147" s="50">
        <v>148</v>
      </c>
      <c r="D147" s="50">
        <v>148</v>
      </c>
      <c r="E147" s="50">
        <v>148</v>
      </c>
      <c r="F147" s="50">
        <v>148</v>
      </c>
      <c r="G147" s="50">
        <v>148</v>
      </c>
      <c r="H147" s="50"/>
      <c r="I147" s="50"/>
      <c r="K147" s="50"/>
      <c r="L147" s="50"/>
    </row>
    <row r="148" spans="1:12" ht="12.75">
      <c r="A148" t="s">
        <v>600</v>
      </c>
      <c r="B148" s="50">
        <v>148</v>
      </c>
      <c r="C148" s="50">
        <v>148</v>
      </c>
      <c r="D148" s="50">
        <v>148</v>
      </c>
      <c r="E148" s="50">
        <v>148</v>
      </c>
      <c r="F148" s="50">
        <v>148</v>
      </c>
      <c r="G148" s="50">
        <v>148</v>
      </c>
      <c r="H148" s="50"/>
      <c r="I148" s="50"/>
      <c r="K148" s="50"/>
      <c r="L148" s="50"/>
    </row>
    <row r="149" spans="1:12" ht="12.75">
      <c r="A149" t="s">
        <v>601</v>
      </c>
      <c r="B149" s="50">
        <v>169</v>
      </c>
      <c r="C149" s="50">
        <v>169</v>
      </c>
      <c r="D149" s="50">
        <v>169</v>
      </c>
      <c r="E149" s="50">
        <v>169</v>
      </c>
      <c r="F149" s="50">
        <v>169</v>
      </c>
      <c r="G149" s="50">
        <v>169</v>
      </c>
      <c r="H149" s="50"/>
      <c r="I149" s="50"/>
      <c r="K149" s="50"/>
      <c r="L149" s="50"/>
    </row>
    <row r="150" spans="1:12" ht="12.75">
      <c r="A150" t="s">
        <v>602</v>
      </c>
      <c r="B150" s="50">
        <v>14</v>
      </c>
      <c r="C150" s="50">
        <v>14</v>
      </c>
      <c r="D150" s="50">
        <v>14</v>
      </c>
      <c r="E150" s="50">
        <v>14</v>
      </c>
      <c r="F150" s="50">
        <v>14</v>
      </c>
      <c r="G150" s="50">
        <v>14</v>
      </c>
      <c r="H150" s="50"/>
      <c r="I150" s="50"/>
      <c r="K150" s="50"/>
      <c r="L150" s="50"/>
    </row>
    <row r="151" spans="1:12" ht="12.75">
      <c r="A151" t="s">
        <v>603</v>
      </c>
      <c r="B151" s="50">
        <v>560</v>
      </c>
      <c r="C151" s="50">
        <v>560</v>
      </c>
      <c r="D151" s="50">
        <v>560</v>
      </c>
      <c r="E151" s="50">
        <v>560</v>
      </c>
      <c r="F151" s="50">
        <v>560</v>
      </c>
      <c r="G151" s="50">
        <v>560</v>
      </c>
      <c r="H151" s="50"/>
      <c r="I151" s="50"/>
      <c r="K151" s="50"/>
      <c r="L151" s="50"/>
    </row>
    <row r="152" spans="1:12" ht="12.75">
      <c r="A152" t="s">
        <v>606</v>
      </c>
      <c r="B152" s="50">
        <v>403</v>
      </c>
      <c r="C152" s="50">
        <v>403</v>
      </c>
      <c r="D152" s="50">
        <v>403</v>
      </c>
      <c r="E152" s="50">
        <v>403</v>
      </c>
      <c r="F152" s="50">
        <v>403</v>
      </c>
      <c r="G152" s="50">
        <v>403</v>
      </c>
      <c r="H152" s="50"/>
      <c r="I152" s="50"/>
      <c r="K152" s="50"/>
      <c r="L152" s="50"/>
    </row>
    <row r="153" spans="1:12" ht="12.75">
      <c r="A153" t="s">
        <v>607</v>
      </c>
      <c r="B153" s="50">
        <v>406</v>
      </c>
      <c r="C153" s="50">
        <v>406</v>
      </c>
      <c r="D153" s="50">
        <v>406</v>
      </c>
      <c r="E153" s="50">
        <v>406</v>
      </c>
      <c r="F153" s="50">
        <v>406</v>
      </c>
      <c r="G153" s="50">
        <v>406</v>
      </c>
      <c r="H153" s="50"/>
      <c r="I153" s="50"/>
      <c r="K153" s="50"/>
      <c r="L153" s="50"/>
    </row>
    <row r="154" spans="1:12" ht="12.75">
      <c r="A154" s="52" t="s">
        <v>1001</v>
      </c>
      <c r="B154" s="50">
        <v>80</v>
      </c>
      <c r="C154" s="50">
        <v>80</v>
      </c>
      <c r="D154" s="50">
        <v>80</v>
      </c>
      <c r="E154" s="50">
        <v>80</v>
      </c>
      <c r="F154" s="50">
        <v>80</v>
      </c>
      <c r="G154" s="50">
        <v>80</v>
      </c>
      <c r="H154" s="50"/>
      <c r="I154" s="50"/>
      <c r="K154" s="50"/>
      <c r="L154" s="50"/>
    </row>
    <row r="155" spans="1:12" ht="12.75">
      <c r="A155" t="s">
        <v>799</v>
      </c>
      <c r="B155" s="50">
        <v>160</v>
      </c>
      <c r="C155" s="50">
        <v>160</v>
      </c>
      <c r="D155" s="50">
        <v>160</v>
      </c>
      <c r="E155" s="50">
        <v>160</v>
      </c>
      <c r="F155" s="50">
        <v>160</v>
      </c>
      <c r="G155" s="50">
        <v>160</v>
      </c>
      <c r="H155" s="50"/>
      <c r="I155" s="50"/>
      <c r="K155" s="50"/>
      <c r="L155" s="50"/>
    </row>
    <row r="156" spans="1:12" ht="12.75">
      <c r="A156" t="s">
        <v>810</v>
      </c>
      <c r="B156" s="50">
        <v>160</v>
      </c>
      <c r="C156" s="50">
        <v>160</v>
      </c>
      <c r="D156" s="50">
        <v>160</v>
      </c>
      <c r="E156" s="50">
        <v>160</v>
      </c>
      <c r="F156" s="50">
        <v>160</v>
      </c>
      <c r="G156" s="50">
        <v>160</v>
      </c>
      <c r="H156" s="50"/>
      <c r="I156" s="50"/>
      <c r="K156" s="50"/>
      <c r="L156" s="50"/>
    </row>
    <row r="157" spans="1:12" ht="12.75">
      <c r="A157" t="s">
        <v>811</v>
      </c>
      <c r="B157" s="50">
        <v>300</v>
      </c>
      <c r="C157" s="50">
        <v>300</v>
      </c>
      <c r="D157" s="50">
        <v>300</v>
      </c>
      <c r="E157" s="50">
        <v>300</v>
      </c>
      <c r="F157" s="50">
        <v>300</v>
      </c>
      <c r="G157" s="50">
        <v>300</v>
      </c>
      <c r="H157" s="50"/>
      <c r="I157" s="50"/>
      <c r="K157" s="50"/>
      <c r="L157" s="50"/>
    </row>
    <row r="158" spans="1:12" ht="12.75">
      <c r="A158" t="s">
        <v>856</v>
      </c>
      <c r="B158" s="50">
        <v>158</v>
      </c>
      <c r="C158" s="50">
        <v>158</v>
      </c>
      <c r="D158" s="50">
        <v>158</v>
      </c>
      <c r="E158" s="50">
        <v>158</v>
      </c>
      <c r="F158" s="50">
        <v>158</v>
      </c>
      <c r="G158" s="50">
        <v>158</v>
      </c>
      <c r="H158" s="50"/>
      <c r="I158" s="50"/>
      <c r="K158" s="50"/>
      <c r="L158" s="50"/>
    </row>
    <row r="159" spans="1:12" ht="12.75">
      <c r="A159" t="s">
        <v>857</v>
      </c>
      <c r="B159" s="50">
        <v>100</v>
      </c>
      <c r="C159" s="50">
        <v>100</v>
      </c>
      <c r="D159" s="50">
        <v>100</v>
      </c>
      <c r="E159" s="50">
        <v>100</v>
      </c>
      <c r="F159" s="50">
        <v>100</v>
      </c>
      <c r="G159" s="50">
        <v>100</v>
      </c>
      <c r="H159" s="50"/>
      <c r="I159" s="50"/>
      <c r="K159" s="50"/>
      <c r="L159" s="50"/>
    </row>
    <row r="160" spans="1:9" ht="12.75">
      <c r="A160" s="14" t="s">
        <v>608</v>
      </c>
      <c r="B160" s="81">
        <v>75</v>
      </c>
      <c r="C160" s="81">
        <v>0</v>
      </c>
      <c r="D160" s="81">
        <v>0</v>
      </c>
      <c r="E160" s="81">
        <v>0</v>
      </c>
      <c r="F160" s="81">
        <v>0</v>
      </c>
      <c r="G160" s="81">
        <v>0</v>
      </c>
      <c r="H160" s="14"/>
      <c r="I160" s="50"/>
    </row>
    <row r="161" spans="1:9" ht="12.75">
      <c r="A161" s="14" t="s">
        <v>609</v>
      </c>
      <c r="B161" s="76">
        <v>227</v>
      </c>
      <c r="C161" s="81">
        <v>0</v>
      </c>
      <c r="D161" s="81">
        <v>0</v>
      </c>
      <c r="E161" s="81">
        <v>0</v>
      </c>
      <c r="F161" s="81">
        <v>0</v>
      </c>
      <c r="G161" s="81">
        <v>0</v>
      </c>
      <c r="H161" s="14"/>
      <c r="I161" s="50"/>
    </row>
    <row r="162" spans="1:12" ht="12.75">
      <c r="A162" t="s">
        <v>610</v>
      </c>
      <c r="B162" s="50">
        <v>391</v>
      </c>
      <c r="C162" s="50">
        <v>391</v>
      </c>
      <c r="D162" s="50">
        <v>391</v>
      </c>
      <c r="E162" s="50">
        <v>391</v>
      </c>
      <c r="F162" s="50">
        <v>391</v>
      </c>
      <c r="G162" s="50">
        <v>391</v>
      </c>
      <c r="H162" s="50"/>
      <c r="I162" s="50"/>
      <c r="K162" s="50"/>
      <c r="L162" s="50"/>
    </row>
    <row r="163" spans="1:12" ht="12.75">
      <c r="A163" t="s">
        <v>611</v>
      </c>
      <c r="B163" s="50">
        <v>514</v>
      </c>
      <c r="C163" s="50">
        <v>514</v>
      </c>
      <c r="D163" s="50">
        <v>514</v>
      </c>
      <c r="E163" s="50">
        <v>514</v>
      </c>
      <c r="F163" s="50">
        <v>514</v>
      </c>
      <c r="G163" s="50">
        <v>514</v>
      </c>
      <c r="H163" s="50"/>
      <c r="I163" s="50"/>
      <c r="K163" s="50"/>
      <c r="L163" s="50"/>
    </row>
    <row r="164" spans="1:12" ht="12.75">
      <c r="A164" t="s">
        <v>612</v>
      </c>
      <c r="B164" s="50">
        <v>154</v>
      </c>
      <c r="C164" s="50">
        <v>154</v>
      </c>
      <c r="D164" s="50">
        <v>154</v>
      </c>
      <c r="E164" s="50">
        <v>154</v>
      </c>
      <c r="F164" s="50">
        <v>154</v>
      </c>
      <c r="G164" s="50">
        <v>154</v>
      </c>
      <c r="H164" s="50"/>
      <c r="I164" s="50"/>
      <c r="K164" s="50"/>
      <c r="L164" s="50"/>
    </row>
    <row r="165" spans="1:12" ht="12.75">
      <c r="A165" t="s">
        <v>613</v>
      </c>
      <c r="B165" s="50">
        <v>155</v>
      </c>
      <c r="C165" s="50">
        <v>155</v>
      </c>
      <c r="D165" s="50">
        <v>155</v>
      </c>
      <c r="E165" s="50">
        <v>155</v>
      </c>
      <c r="F165" s="50">
        <v>155</v>
      </c>
      <c r="G165" s="50">
        <v>155</v>
      </c>
      <c r="H165" s="50"/>
      <c r="I165" s="50"/>
      <c r="K165" s="50"/>
      <c r="L165" s="50"/>
    </row>
    <row r="166" spans="1:12" ht="12.75">
      <c r="A166" t="s">
        <v>614</v>
      </c>
      <c r="B166" s="50">
        <v>164</v>
      </c>
      <c r="C166" s="50">
        <v>164</v>
      </c>
      <c r="D166" s="50">
        <v>164</v>
      </c>
      <c r="E166" s="50">
        <v>164</v>
      </c>
      <c r="F166" s="50">
        <v>164</v>
      </c>
      <c r="G166" s="50">
        <v>164</v>
      </c>
      <c r="H166" s="50"/>
      <c r="I166" s="50"/>
      <c r="K166" s="50"/>
      <c r="L166" s="50"/>
    </row>
    <row r="167" spans="1:12" ht="12.75">
      <c r="A167" t="s">
        <v>615</v>
      </c>
      <c r="B167" s="50">
        <v>163</v>
      </c>
      <c r="C167" s="50">
        <v>163</v>
      </c>
      <c r="D167" s="50">
        <v>163</v>
      </c>
      <c r="E167" s="50">
        <v>163</v>
      </c>
      <c r="F167" s="50">
        <v>163</v>
      </c>
      <c r="G167" s="50">
        <v>163</v>
      </c>
      <c r="H167" s="50"/>
      <c r="I167" s="50"/>
      <c r="K167" s="50"/>
      <c r="L167" s="50"/>
    </row>
    <row r="168" spans="1:12" ht="12.75">
      <c r="A168" t="s">
        <v>616</v>
      </c>
      <c r="B168" s="50">
        <v>199</v>
      </c>
      <c r="C168" s="50">
        <v>199</v>
      </c>
      <c r="D168" s="50">
        <v>199</v>
      </c>
      <c r="E168" s="50">
        <v>199</v>
      </c>
      <c r="F168" s="50">
        <v>199</v>
      </c>
      <c r="G168" s="50">
        <v>199</v>
      </c>
      <c r="H168" s="50"/>
      <c r="I168" s="50"/>
      <c r="K168" s="50"/>
      <c r="L168" s="50"/>
    </row>
    <row r="169" spans="1:12" ht="12.75">
      <c r="A169" t="s">
        <v>617</v>
      </c>
      <c r="B169" s="50">
        <v>199</v>
      </c>
      <c r="C169" s="50">
        <v>199</v>
      </c>
      <c r="D169" s="50">
        <v>199</v>
      </c>
      <c r="E169" s="50">
        <v>199</v>
      </c>
      <c r="F169" s="50">
        <v>199</v>
      </c>
      <c r="G169" s="50">
        <v>199</v>
      </c>
      <c r="H169" s="50"/>
      <c r="I169" s="50"/>
      <c r="K169" s="50"/>
      <c r="L169" s="50"/>
    </row>
    <row r="170" spans="1:12" ht="12.75">
      <c r="A170" t="s">
        <v>1003</v>
      </c>
      <c r="B170" s="50">
        <v>96</v>
      </c>
      <c r="C170" s="50">
        <v>96</v>
      </c>
      <c r="D170" s="50">
        <v>96</v>
      </c>
      <c r="E170" s="50">
        <v>96</v>
      </c>
      <c r="F170" s="50">
        <v>96</v>
      </c>
      <c r="G170" s="50">
        <v>96</v>
      </c>
      <c r="H170" s="50"/>
      <c r="I170" s="50"/>
      <c r="K170" s="50"/>
      <c r="L170" s="50"/>
    </row>
    <row r="171" spans="1:12" ht="12.75">
      <c r="A171" t="s">
        <v>1004</v>
      </c>
      <c r="B171" s="50">
        <v>97</v>
      </c>
      <c r="C171" s="50">
        <v>97</v>
      </c>
      <c r="D171" s="50">
        <v>97</v>
      </c>
      <c r="E171" s="50">
        <v>97</v>
      </c>
      <c r="F171" s="50">
        <v>97</v>
      </c>
      <c r="G171" s="50">
        <v>97</v>
      </c>
      <c r="H171" s="50"/>
      <c r="I171" s="50"/>
      <c r="K171" s="50"/>
      <c r="L171" s="50"/>
    </row>
    <row r="172" spans="1:12" ht="12.75">
      <c r="A172" t="s">
        <v>618</v>
      </c>
      <c r="B172" s="50">
        <v>58</v>
      </c>
      <c r="C172" s="50">
        <v>58</v>
      </c>
      <c r="D172" s="50">
        <v>58</v>
      </c>
      <c r="E172" s="50">
        <v>58</v>
      </c>
      <c r="F172" s="50">
        <v>58</v>
      </c>
      <c r="G172" s="50">
        <v>58</v>
      </c>
      <c r="H172" s="50"/>
      <c r="I172" s="50"/>
      <c r="K172" s="50"/>
      <c r="L172" s="50"/>
    </row>
    <row r="173" spans="1:12" ht="12.75">
      <c r="A173" t="s">
        <v>819</v>
      </c>
      <c r="B173" s="50">
        <v>80</v>
      </c>
      <c r="C173" s="50">
        <v>80</v>
      </c>
      <c r="D173" s="50">
        <v>80</v>
      </c>
      <c r="E173" s="50">
        <v>80</v>
      </c>
      <c r="F173" s="50">
        <v>80</v>
      </c>
      <c r="G173" s="50">
        <v>80</v>
      </c>
      <c r="H173" s="50"/>
      <c r="I173" s="50"/>
      <c r="K173" s="50"/>
      <c r="L173" s="50"/>
    </row>
    <row r="174" spans="1:12" ht="12.75">
      <c r="A174" t="s">
        <v>904</v>
      </c>
      <c r="B174" s="50">
        <v>45</v>
      </c>
      <c r="C174" s="50">
        <v>45</v>
      </c>
      <c r="D174" s="50">
        <v>45</v>
      </c>
      <c r="E174" s="50">
        <v>45</v>
      </c>
      <c r="F174" s="50">
        <v>45</v>
      </c>
      <c r="G174" s="50">
        <v>45</v>
      </c>
      <c r="H174" s="50"/>
      <c r="I174" s="50"/>
      <c r="K174" s="50"/>
      <c r="L174" s="50"/>
    </row>
    <row r="175" spans="1:12" ht="12.75">
      <c r="A175" t="s">
        <v>905</v>
      </c>
      <c r="B175" s="50">
        <v>46</v>
      </c>
      <c r="C175" s="50">
        <v>46</v>
      </c>
      <c r="D175" s="50">
        <v>46</v>
      </c>
      <c r="E175" s="50">
        <v>46</v>
      </c>
      <c r="F175" s="50">
        <v>46</v>
      </c>
      <c r="G175" s="50">
        <v>46</v>
      </c>
      <c r="H175" s="50"/>
      <c r="I175" s="50"/>
      <c r="K175" s="50"/>
      <c r="L175" s="50"/>
    </row>
    <row r="176" spans="1:12" ht="12.75">
      <c r="A176" t="s">
        <v>906</v>
      </c>
      <c r="B176" s="50">
        <v>44</v>
      </c>
      <c r="C176" s="50">
        <v>44</v>
      </c>
      <c r="D176" s="50">
        <v>44</v>
      </c>
      <c r="E176" s="50">
        <v>44</v>
      </c>
      <c r="F176" s="50">
        <v>44</v>
      </c>
      <c r="G176" s="50">
        <v>44</v>
      </c>
      <c r="H176" s="50"/>
      <c r="I176" s="50"/>
      <c r="K176" s="50"/>
      <c r="L176" s="50"/>
    </row>
    <row r="177" spans="1:12" ht="12.75">
      <c r="A177" t="s">
        <v>907</v>
      </c>
      <c r="B177" s="50">
        <v>45</v>
      </c>
      <c r="C177" s="50">
        <v>45</v>
      </c>
      <c r="D177" s="50">
        <v>45</v>
      </c>
      <c r="E177" s="50">
        <v>45</v>
      </c>
      <c r="F177" s="50">
        <v>45</v>
      </c>
      <c r="G177" s="50">
        <v>45</v>
      </c>
      <c r="H177" s="50"/>
      <c r="I177" s="50"/>
      <c r="K177" s="50"/>
      <c r="L177" s="50"/>
    </row>
    <row r="178" spans="1:12" ht="12.75">
      <c r="A178" t="s">
        <v>619</v>
      </c>
      <c r="B178" s="50">
        <v>2.8</v>
      </c>
      <c r="C178" s="50">
        <v>2.8</v>
      </c>
      <c r="D178" s="50">
        <v>2.8</v>
      </c>
      <c r="E178" s="50">
        <v>2.8</v>
      </c>
      <c r="F178" s="50">
        <v>2.8</v>
      </c>
      <c r="G178" s="50">
        <v>2.8</v>
      </c>
      <c r="H178" s="50"/>
      <c r="I178" s="50"/>
      <c r="K178" s="50"/>
      <c r="L178" s="50"/>
    </row>
    <row r="179" spans="1:12" ht="12.75">
      <c r="A179" t="s">
        <v>620</v>
      </c>
      <c r="B179" s="50">
        <v>836</v>
      </c>
      <c r="C179" s="50">
        <v>836</v>
      </c>
      <c r="D179" s="50">
        <v>836</v>
      </c>
      <c r="E179" s="50">
        <v>836</v>
      </c>
      <c r="F179" s="50">
        <v>836</v>
      </c>
      <c r="G179" s="50">
        <v>836</v>
      </c>
      <c r="H179" s="50"/>
      <c r="I179" s="50"/>
      <c r="K179" s="50"/>
      <c r="L179" s="50"/>
    </row>
    <row r="180" spans="1:12" ht="12.75">
      <c r="A180" t="s">
        <v>621</v>
      </c>
      <c r="B180" s="50">
        <v>853</v>
      </c>
      <c r="C180" s="50">
        <v>853</v>
      </c>
      <c r="D180" s="50">
        <v>853</v>
      </c>
      <c r="E180" s="50">
        <v>853</v>
      </c>
      <c r="F180" s="50">
        <v>853</v>
      </c>
      <c r="G180" s="50">
        <v>853</v>
      </c>
      <c r="H180" s="50"/>
      <c r="I180" s="50"/>
      <c r="K180" s="50"/>
      <c r="L180" s="50"/>
    </row>
    <row r="181" spans="1:12" ht="12.75">
      <c r="A181" t="s">
        <v>622</v>
      </c>
      <c r="B181" s="50">
        <v>167</v>
      </c>
      <c r="C181" s="50">
        <v>167</v>
      </c>
      <c r="D181" s="50">
        <v>167</v>
      </c>
      <c r="E181" s="50">
        <v>167</v>
      </c>
      <c r="F181" s="50">
        <v>167</v>
      </c>
      <c r="G181" s="50">
        <v>167</v>
      </c>
      <c r="H181" s="50"/>
      <c r="I181" s="50"/>
      <c r="K181" s="50"/>
      <c r="L181" s="50"/>
    </row>
    <row r="182" spans="1:12" ht="12.75">
      <c r="A182" t="s">
        <v>623</v>
      </c>
      <c r="B182" s="50">
        <v>164</v>
      </c>
      <c r="C182" s="50">
        <v>164</v>
      </c>
      <c r="D182" s="50">
        <v>164</v>
      </c>
      <c r="E182" s="50">
        <v>164</v>
      </c>
      <c r="F182" s="50">
        <v>164</v>
      </c>
      <c r="G182" s="50">
        <v>164</v>
      </c>
      <c r="H182" s="50"/>
      <c r="I182" s="50"/>
      <c r="K182" s="50"/>
      <c r="L182" s="50"/>
    </row>
    <row r="183" spans="1:12" ht="12.75">
      <c r="A183" t="s">
        <v>624</v>
      </c>
      <c r="B183" s="50">
        <v>184</v>
      </c>
      <c r="C183" s="50">
        <v>184</v>
      </c>
      <c r="D183" s="50">
        <v>184</v>
      </c>
      <c r="E183" s="50">
        <v>184</v>
      </c>
      <c r="F183" s="50">
        <v>184</v>
      </c>
      <c r="G183" s="50">
        <v>184</v>
      </c>
      <c r="H183" s="50"/>
      <c r="I183" s="50"/>
      <c r="K183" s="50"/>
      <c r="L183" s="50"/>
    </row>
    <row r="184" spans="1:12" ht="12.75">
      <c r="A184" t="s">
        <v>625</v>
      </c>
      <c r="B184" s="50">
        <v>210</v>
      </c>
      <c r="C184" s="50">
        <v>210</v>
      </c>
      <c r="D184" s="50">
        <v>210</v>
      </c>
      <c r="E184" s="50">
        <v>210</v>
      </c>
      <c r="F184" s="50">
        <v>210</v>
      </c>
      <c r="G184" s="50">
        <v>210</v>
      </c>
      <c r="H184" s="50"/>
      <c r="I184" s="50"/>
      <c r="K184" s="50"/>
      <c r="L184" s="50"/>
    </row>
    <row r="185" spans="1:12" ht="12.75">
      <c r="A185" t="s">
        <v>626</v>
      </c>
      <c r="B185" s="50">
        <v>205</v>
      </c>
      <c r="C185" s="50">
        <v>205</v>
      </c>
      <c r="D185" s="50">
        <v>205</v>
      </c>
      <c r="E185" s="50">
        <v>205</v>
      </c>
      <c r="F185" s="50">
        <v>205</v>
      </c>
      <c r="G185" s="50">
        <v>205</v>
      </c>
      <c r="H185" s="50"/>
      <c r="I185" s="50"/>
      <c r="K185" s="50"/>
      <c r="L185" s="50"/>
    </row>
    <row r="186" spans="1:12" ht="12.75">
      <c r="A186" t="s">
        <v>627</v>
      </c>
      <c r="B186" s="50">
        <v>257</v>
      </c>
      <c r="C186" s="50">
        <v>257</v>
      </c>
      <c r="D186" s="50">
        <v>257</v>
      </c>
      <c r="E186" s="50">
        <v>257</v>
      </c>
      <c r="F186" s="50">
        <v>257</v>
      </c>
      <c r="G186" s="50">
        <v>257</v>
      </c>
      <c r="H186" s="50"/>
      <c r="I186" s="50"/>
      <c r="K186" s="50"/>
      <c r="L186" s="50"/>
    </row>
    <row r="187" spans="1:12" ht="12.75">
      <c r="A187" t="s">
        <v>628</v>
      </c>
      <c r="B187" s="50">
        <v>20</v>
      </c>
      <c r="C187" s="50">
        <v>20</v>
      </c>
      <c r="D187" s="50">
        <v>20</v>
      </c>
      <c r="E187" s="50">
        <v>20</v>
      </c>
      <c r="F187" s="50">
        <v>20</v>
      </c>
      <c r="G187" s="50">
        <v>20</v>
      </c>
      <c r="H187" s="50"/>
      <c r="I187" s="50"/>
      <c r="K187" s="50"/>
      <c r="L187" s="50"/>
    </row>
    <row r="188" spans="1:12" ht="12.75">
      <c r="A188" t="s">
        <v>629</v>
      </c>
      <c r="B188" s="50">
        <v>18</v>
      </c>
      <c r="C188" s="50">
        <v>18</v>
      </c>
      <c r="D188" s="50">
        <v>18</v>
      </c>
      <c r="E188" s="50">
        <v>18</v>
      </c>
      <c r="F188" s="50">
        <v>18</v>
      </c>
      <c r="G188" s="50">
        <v>18</v>
      </c>
      <c r="H188" s="50"/>
      <c r="I188" s="50"/>
      <c r="K188" s="50"/>
      <c r="L188" s="50"/>
    </row>
    <row r="189" spans="1:12" ht="12.75">
      <c r="A189" t="s">
        <v>630</v>
      </c>
      <c r="B189" s="50">
        <v>34</v>
      </c>
      <c r="C189" s="50">
        <v>34</v>
      </c>
      <c r="D189" s="50">
        <v>34</v>
      </c>
      <c r="E189" s="50">
        <v>34</v>
      </c>
      <c r="F189" s="50">
        <v>34</v>
      </c>
      <c r="G189" s="50">
        <v>34</v>
      </c>
      <c r="H189" s="50"/>
      <c r="I189" s="50"/>
      <c r="K189" s="50"/>
      <c r="L189" s="50"/>
    </row>
    <row r="190" spans="1:12" ht="12.75">
      <c r="A190" t="s">
        <v>631</v>
      </c>
      <c r="B190" s="50">
        <v>38</v>
      </c>
      <c r="C190" s="50">
        <v>38</v>
      </c>
      <c r="D190" s="50">
        <v>38</v>
      </c>
      <c r="E190" s="50">
        <v>38</v>
      </c>
      <c r="F190" s="50">
        <v>38</v>
      </c>
      <c r="G190" s="50">
        <v>38</v>
      </c>
      <c r="H190" s="50"/>
      <c r="I190" s="50"/>
      <c r="K190" s="50"/>
      <c r="L190" s="50"/>
    </row>
    <row r="191" spans="1:12" ht="12.75">
      <c r="A191" t="s">
        <v>632</v>
      </c>
      <c r="B191" s="50">
        <v>32</v>
      </c>
      <c r="C191" s="50">
        <v>32</v>
      </c>
      <c r="D191" s="50">
        <v>32</v>
      </c>
      <c r="E191" s="50">
        <v>32</v>
      </c>
      <c r="F191" s="50">
        <v>32</v>
      </c>
      <c r="G191" s="50">
        <v>32</v>
      </c>
      <c r="H191" s="50"/>
      <c r="I191" s="50"/>
      <c r="K191" s="50"/>
      <c r="L191" s="50"/>
    </row>
    <row r="192" spans="1:12" ht="12.75">
      <c r="A192" t="s">
        <v>633</v>
      </c>
      <c r="B192" s="50">
        <v>799</v>
      </c>
      <c r="C192" s="50">
        <v>799</v>
      </c>
      <c r="D192" s="50">
        <v>799</v>
      </c>
      <c r="E192" s="50">
        <v>799</v>
      </c>
      <c r="F192" s="50">
        <v>799</v>
      </c>
      <c r="G192" s="50">
        <v>799</v>
      </c>
      <c r="H192" s="50"/>
      <c r="I192" s="50"/>
      <c r="K192" s="50"/>
      <c r="L192" s="50"/>
    </row>
    <row r="193" spans="1:12" ht="12.75">
      <c r="A193" t="s">
        <v>634</v>
      </c>
      <c r="B193" s="50">
        <v>795</v>
      </c>
      <c r="C193" s="50">
        <v>795</v>
      </c>
      <c r="D193" s="50">
        <v>795</v>
      </c>
      <c r="E193" s="50">
        <v>795</v>
      </c>
      <c r="F193" s="50">
        <v>795</v>
      </c>
      <c r="G193" s="50">
        <v>795</v>
      </c>
      <c r="H193" s="50"/>
      <c r="I193" s="50"/>
      <c r="K193" s="50"/>
      <c r="L193" s="50"/>
    </row>
    <row r="194" spans="1:12" ht="12.75">
      <c r="A194" t="s">
        <v>635</v>
      </c>
      <c r="B194" s="50">
        <v>804</v>
      </c>
      <c r="C194" s="50">
        <v>804</v>
      </c>
      <c r="D194" s="50">
        <v>804</v>
      </c>
      <c r="E194" s="50">
        <v>804</v>
      </c>
      <c r="F194" s="50">
        <v>804</v>
      </c>
      <c r="G194" s="50">
        <v>804</v>
      </c>
      <c r="H194" s="50"/>
      <c r="I194" s="50"/>
      <c r="K194" s="50"/>
      <c r="L194" s="50"/>
    </row>
    <row r="195" spans="1:12" ht="12.75">
      <c r="A195" t="s">
        <v>636</v>
      </c>
      <c r="B195" s="50">
        <v>1.4</v>
      </c>
      <c r="C195" s="50">
        <v>1.4</v>
      </c>
      <c r="D195" s="50">
        <v>1.4</v>
      </c>
      <c r="E195" s="50">
        <v>1.4</v>
      </c>
      <c r="F195" s="50">
        <v>1.4</v>
      </c>
      <c r="G195" s="50">
        <v>1.4</v>
      </c>
      <c r="H195" s="50"/>
      <c r="I195" s="50"/>
      <c r="K195" s="50"/>
      <c r="L195" s="50"/>
    </row>
    <row r="196" spans="1:12" ht="12.75">
      <c r="A196" t="s">
        <v>637</v>
      </c>
      <c r="B196" s="50">
        <v>1.4</v>
      </c>
      <c r="C196" s="50">
        <v>1.4</v>
      </c>
      <c r="D196" s="50">
        <v>1.4</v>
      </c>
      <c r="E196" s="50">
        <v>1.4</v>
      </c>
      <c r="F196" s="50">
        <v>1.4</v>
      </c>
      <c r="G196" s="50">
        <v>1.4</v>
      </c>
      <c r="H196" s="50"/>
      <c r="I196" s="50"/>
      <c r="K196" s="50"/>
      <c r="L196" s="50"/>
    </row>
    <row r="197" spans="1:12" ht="12.75">
      <c r="A197" t="s">
        <v>638</v>
      </c>
      <c r="B197" s="50">
        <v>215</v>
      </c>
      <c r="C197" s="50">
        <v>215</v>
      </c>
      <c r="D197" s="50">
        <v>215</v>
      </c>
      <c r="E197" s="50">
        <v>215</v>
      </c>
      <c r="F197" s="50">
        <v>215</v>
      </c>
      <c r="G197" s="50">
        <v>215</v>
      </c>
      <c r="H197" s="50"/>
      <c r="I197" s="50"/>
      <c r="K197" s="50"/>
      <c r="L197" s="50"/>
    </row>
    <row r="198" spans="1:12" ht="12.75">
      <c r="A198" t="s">
        <v>639</v>
      </c>
      <c r="B198" s="50">
        <v>215</v>
      </c>
      <c r="C198" s="50">
        <v>215</v>
      </c>
      <c r="D198" s="50">
        <v>215</v>
      </c>
      <c r="E198" s="50">
        <v>215</v>
      </c>
      <c r="F198" s="50">
        <v>215</v>
      </c>
      <c r="G198" s="50">
        <v>215</v>
      </c>
      <c r="H198" s="50"/>
      <c r="I198" s="50"/>
      <c r="K198" s="50"/>
      <c r="L198" s="50"/>
    </row>
    <row r="199" spans="1:12" ht="12.75">
      <c r="A199" t="s">
        <v>640</v>
      </c>
      <c r="B199" s="50">
        <v>215</v>
      </c>
      <c r="C199" s="50">
        <v>215</v>
      </c>
      <c r="D199" s="50">
        <v>215</v>
      </c>
      <c r="E199" s="50">
        <v>215</v>
      </c>
      <c r="F199" s="50">
        <v>215</v>
      </c>
      <c r="G199" s="50">
        <v>215</v>
      </c>
      <c r="H199" s="50"/>
      <c r="I199" s="50"/>
      <c r="K199" s="50"/>
      <c r="L199" s="50"/>
    </row>
    <row r="200" spans="1:12" ht="12.75">
      <c r="A200" t="s">
        <v>641</v>
      </c>
      <c r="B200" s="50">
        <v>214</v>
      </c>
      <c r="C200" s="50">
        <v>214</v>
      </c>
      <c r="D200" s="50">
        <v>214</v>
      </c>
      <c r="E200" s="50">
        <v>214</v>
      </c>
      <c r="F200" s="50">
        <v>214</v>
      </c>
      <c r="G200" s="50">
        <v>214</v>
      </c>
      <c r="H200" s="50"/>
      <c r="I200" s="50"/>
      <c r="K200" s="50"/>
      <c r="L200" s="50"/>
    </row>
    <row r="201" spans="1:12" ht="12.75">
      <c r="A201" t="s">
        <v>642</v>
      </c>
      <c r="B201" s="50">
        <v>225</v>
      </c>
      <c r="C201" s="50">
        <v>225</v>
      </c>
      <c r="D201" s="50">
        <v>225</v>
      </c>
      <c r="E201" s="50">
        <v>225</v>
      </c>
      <c r="F201" s="50">
        <v>225</v>
      </c>
      <c r="G201" s="50">
        <v>225</v>
      </c>
      <c r="H201" s="50"/>
      <c r="I201" s="50"/>
      <c r="K201" s="50"/>
      <c r="L201" s="50"/>
    </row>
    <row r="202" spans="1:12" ht="12.75">
      <c r="A202" t="s">
        <v>643</v>
      </c>
      <c r="B202" s="50">
        <v>229</v>
      </c>
      <c r="C202" s="50">
        <v>229</v>
      </c>
      <c r="D202" s="50">
        <v>229</v>
      </c>
      <c r="E202" s="50">
        <v>229</v>
      </c>
      <c r="F202" s="50">
        <v>229</v>
      </c>
      <c r="G202" s="50">
        <v>229</v>
      </c>
      <c r="H202" s="50"/>
      <c r="I202" s="50"/>
      <c r="K202" s="50"/>
      <c r="L202" s="50"/>
    </row>
    <row r="203" spans="1:12" ht="12.75">
      <c r="A203" t="s">
        <v>644</v>
      </c>
      <c r="B203" s="50">
        <v>583</v>
      </c>
      <c r="C203" s="50">
        <v>583</v>
      </c>
      <c r="D203" s="50">
        <v>583</v>
      </c>
      <c r="E203" s="50">
        <v>583</v>
      </c>
      <c r="F203" s="50">
        <v>583</v>
      </c>
      <c r="G203" s="50">
        <v>583</v>
      </c>
      <c r="H203" s="50"/>
      <c r="I203" s="50"/>
      <c r="K203" s="50"/>
      <c r="L203" s="50"/>
    </row>
    <row r="204" spans="1:12" ht="12.75">
      <c r="A204" t="s">
        <v>645</v>
      </c>
      <c r="B204" s="50">
        <v>583</v>
      </c>
      <c r="C204" s="50">
        <v>583</v>
      </c>
      <c r="D204" s="50">
        <v>583</v>
      </c>
      <c r="E204" s="50">
        <v>583</v>
      </c>
      <c r="F204" s="50">
        <v>583</v>
      </c>
      <c r="G204" s="50">
        <v>583</v>
      </c>
      <c r="H204" s="50"/>
      <c r="I204" s="50"/>
      <c r="K204" s="50"/>
      <c r="L204" s="50"/>
    </row>
    <row r="205" spans="1:12" ht="12.75">
      <c r="A205" t="s">
        <v>646</v>
      </c>
      <c r="B205" s="50">
        <v>765</v>
      </c>
      <c r="C205" s="50">
        <v>765</v>
      </c>
      <c r="D205" s="50">
        <v>765</v>
      </c>
      <c r="E205" s="50">
        <v>765</v>
      </c>
      <c r="F205" s="50">
        <v>765</v>
      </c>
      <c r="G205" s="50">
        <v>765</v>
      </c>
      <c r="H205" s="50"/>
      <c r="I205" s="50"/>
      <c r="K205" s="50"/>
      <c r="L205" s="50"/>
    </row>
    <row r="206" spans="1:12" ht="12.75">
      <c r="A206" t="s">
        <v>913</v>
      </c>
      <c r="B206" s="50">
        <v>69</v>
      </c>
      <c r="C206" s="50">
        <v>69</v>
      </c>
      <c r="D206" s="50">
        <v>69</v>
      </c>
      <c r="E206" s="50">
        <v>69</v>
      </c>
      <c r="F206" s="50">
        <v>69</v>
      </c>
      <c r="G206" s="50">
        <v>69</v>
      </c>
      <c r="H206" s="50"/>
      <c r="I206" s="50"/>
      <c r="K206" s="50"/>
      <c r="L206" s="50"/>
    </row>
    <row r="207" spans="1:12" ht="12.75">
      <c r="A207" t="s">
        <v>914</v>
      </c>
      <c r="B207" s="50">
        <v>71</v>
      </c>
      <c r="C207" s="50">
        <v>71</v>
      </c>
      <c r="D207" s="50">
        <v>71</v>
      </c>
      <c r="E207" s="50">
        <v>71</v>
      </c>
      <c r="F207" s="50">
        <v>71</v>
      </c>
      <c r="G207" s="50">
        <v>71</v>
      </c>
      <c r="H207" s="50"/>
      <c r="I207" s="50"/>
      <c r="K207" s="50"/>
      <c r="L207" s="50"/>
    </row>
    <row r="208" spans="1:12" ht="12.75">
      <c r="A208" t="s">
        <v>915</v>
      </c>
      <c r="B208" s="50">
        <v>70</v>
      </c>
      <c r="C208" s="50">
        <v>70</v>
      </c>
      <c r="D208" s="50">
        <v>70</v>
      </c>
      <c r="E208" s="50">
        <v>70</v>
      </c>
      <c r="F208" s="50">
        <v>70</v>
      </c>
      <c r="G208" s="50">
        <v>70</v>
      </c>
      <c r="H208" s="50"/>
      <c r="I208" s="50"/>
      <c r="K208" s="50"/>
      <c r="L208" s="50"/>
    </row>
    <row r="209" spans="1:12" ht="12.75">
      <c r="A209" t="s">
        <v>916</v>
      </c>
      <c r="B209" s="50">
        <v>70</v>
      </c>
      <c r="C209" s="50">
        <v>70</v>
      </c>
      <c r="D209" s="50">
        <v>70</v>
      </c>
      <c r="E209" s="50">
        <v>70</v>
      </c>
      <c r="F209" s="50">
        <v>70</v>
      </c>
      <c r="G209" s="50">
        <v>70</v>
      </c>
      <c r="H209" s="50"/>
      <c r="I209" s="50"/>
      <c r="K209" s="50"/>
      <c r="L209" s="50"/>
    </row>
    <row r="210" spans="1:12" ht="12.75">
      <c r="A210" t="s">
        <v>917</v>
      </c>
      <c r="B210" s="50">
        <v>68</v>
      </c>
      <c r="C210" s="50">
        <v>68</v>
      </c>
      <c r="D210" s="50">
        <v>68</v>
      </c>
      <c r="E210" s="50">
        <v>68</v>
      </c>
      <c r="F210" s="50">
        <v>68</v>
      </c>
      <c r="G210" s="50">
        <v>68</v>
      </c>
      <c r="H210" s="50"/>
      <c r="I210" s="50"/>
      <c r="K210" s="50"/>
      <c r="L210" s="50"/>
    </row>
    <row r="211" spans="1:12" ht="12.75">
      <c r="A211" t="s">
        <v>647</v>
      </c>
      <c r="B211" s="50">
        <v>12</v>
      </c>
      <c r="C211" s="50">
        <v>12</v>
      </c>
      <c r="D211" s="50">
        <v>12</v>
      </c>
      <c r="E211" s="50">
        <v>12</v>
      </c>
      <c r="F211" s="50">
        <v>12</v>
      </c>
      <c r="G211" s="50">
        <v>12</v>
      </c>
      <c r="H211" s="50"/>
      <c r="I211" s="50"/>
      <c r="K211" s="50"/>
      <c r="L211" s="50"/>
    </row>
    <row r="212" spans="1:12" ht="12.75">
      <c r="A212" t="s">
        <v>648</v>
      </c>
      <c r="B212" s="50">
        <v>12</v>
      </c>
      <c r="C212" s="50">
        <v>12</v>
      </c>
      <c r="D212" s="50">
        <v>12</v>
      </c>
      <c r="E212" s="50">
        <v>12</v>
      </c>
      <c r="F212" s="50">
        <v>12</v>
      </c>
      <c r="G212" s="50">
        <v>12</v>
      </c>
      <c r="H212" s="50"/>
      <c r="I212" s="50"/>
      <c r="K212" s="50"/>
      <c r="L212" s="50"/>
    </row>
    <row r="213" spans="1:12" ht="12.75">
      <c r="A213" t="s">
        <v>649</v>
      </c>
      <c r="B213" s="50">
        <v>118</v>
      </c>
      <c r="C213" s="50">
        <v>118</v>
      </c>
      <c r="D213" s="50">
        <v>118</v>
      </c>
      <c r="E213" s="50">
        <v>118</v>
      </c>
      <c r="F213" s="50">
        <v>118</v>
      </c>
      <c r="G213" s="50">
        <v>118</v>
      </c>
      <c r="H213" s="50"/>
      <c r="I213" s="50"/>
      <c r="K213" s="50"/>
      <c r="L213" s="50"/>
    </row>
    <row r="214" spans="1:12" ht="12.75">
      <c r="A214" t="s">
        <v>650</v>
      </c>
      <c r="B214" s="50">
        <v>114</v>
      </c>
      <c r="C214" s="50">
        <v>114</v>
      </c>
      <c r="D214" s="50">
        <v>114</v>
      </c>
      <c r="E214" s="50">
        <v>114</v>
      </c>
      <c r="F214" s="50">
        <v>114</v>
      </c>
      <c r="G214" s="50">
        <v>114</v>
      </c>
      <c r="H214" s="50"/>
      <c r="I214" s="50"/>
      <c r="K214" s="50"/>
      <c r="L214" s="50"/>
    </row>
    <row r="215" spans="1:12" ht="12.75">
      <c r="A215" t="s">
        <v>651</v>
      </c>
      <c r="B215" s="50">
        <v>556</v>
      </c>
      <c r="C215" s="50">
        <v>556</v>
      </c>
      <c r="D215" s="50">
        <v>556</v>
      </c>
      <c r="E215" s="50">
        <v>556</v>
      </c>
      <c r="F215" s="50">
        <v>556</v>
      </c>
      <c r="G215" s="50">
        <v>556</v>
      </c>
      <c r="H215" s="50"/>
      <c r="I215" s="50"/>
      <c r="K215" s="50"/>
      <c r="L215" s="50"/>
    </row>
    <row r="216" spans="1:12" ht="12.75">
      <c r="A216" t="s">
        <v>897</v>
      </c>
      <c r="B216" s="50">
        <v>1.8</v>
      </c>
      <c r="C216" s="50">
        <v>1.8</v>
      </c>
      <c r="D216" s="50">
        <v>1.8</v>
      </c>
      <c r="E216" s="50">
        <v>1.8</v>
      </c>
      <c r="F216" s="50">
        <v>1.8</v>
      </c>
      <c r="G216" s="50">
        <v>1.8</v>
      </c>
      <c r="H216" s="50"/>
      <c r="I216" s="50"/>
      <c r="K216" s="50"/>
      <c r="L216" s="50"/>
    </row>
    <row r="217" spans="1:12" ht="12.75">
      <c r="A217" t="s">
        <v>898</v>
      </c>
      <c r="B217" s="50">
        <v>1.8</v>
      </c>
      <c r="C217" s="50">
        <v>1.8</v>
      </c>
      <c r="D217" s="50">
        <v>1.8</v>
      </c>
      <c r="E217" s="50">
        <v>1.8</v>
      </c>
      <c r="F217" s="50">
        <v>1.8</v>
      </c>
      <c r="G217" s="50">
        <v>1.8</v>
      </c>
      <c r="H217" s="50"/>
      <c r="I217" s="50"/>
      <c r="K217" s="50"/>
      <c r="L217" s="50"/>
    </row>
    <row r="218" spans="1:12" ht="12.75">
      <c r="A218" t="s">
        <v>791</v>
      </c>
      <c r="B218" s="50">
        <v>1.2</v>
      </c>
      <c r="C218" s="50">
        <v>1.2</v>
      </c>
      <c r="D218" s="50">
        <v>1.2</v>
      </c>
      <c r="E218" s="50">
        <v>1.2</v>
      </c>
      <c r="F218" s="50">
        <v>1.2</v>
      </c>
      <c r="G218" s="50">
        <v>1.2</v>
      </c>
      <c r="H218" s="50"/>
      <c r="I218" s="50"/>
      <c r="K218" s="50"/>
      <c r="L218" s="50"/>
    </row>
    <row r="219" spans="1:12" ht="12.75">
      <c r="A219" t="s">
        <v>792</v>
      </c>
      <c r="B219" s="50">
        <v>1.2</v>
      </c>
      <c r="C219" s="50">
        <v>1.2</v>
      </c>
      <c r="D219" s="50">
        <v>1.2</v>
      </c>
      <c r="E219" s="50">
        <v>1.2</v>
      </c>
      <c r="F219" s="50">
        <v>1.2</v>
      </c>
      <c r="G219" s="50">
        <v>1.2</v>
      </c>
      <c r="H219" s="50"/>
      <c r="I219" s="50"/>
      <c r="K219" s="50"/>
      <c r="L219" s="50"/>
    </row>
    <row r="220" spans="1:12" ht="12.75">
      <c r="A220" t="s">
        <v>652</v>
      </c>
      <c r="B220" s="50">
        <v>18</v>
      </c>
      <c r="C220" s="50">
        <v>18</v>
      </c>
      <c r="D220" s="50">
        <v>18</v>
      </c>
      <c r="E220" s="50">
        <v>18</v>
      </c>
      <c r="F220" s="50">
        <v>18</v>
      </c>
      <c r="G220" s="50">
        <v>18</v>
      </c>
      <c r="H220" s="50"/>
      <c r="I220" s="50"/>
      <c r="K220" s="50"/>
      <c r="L220" s="50"/>
    </row>
    <row r="221" spans="1:12" ht="12.75">
      <c r="A221" t="s">
        <v>653</v>
      </c>
      <c r="B221" s="50">
        <v>19</v>
      </c>
      <c r="C221" s="50">
        <v>19</v>
      </c>
      <c r="D221" s="50">
        <v>19</v>
      </c>
      <c r="E221" s="50">
        <v>19</v>
      </c>
      <c r="F221" s="50">
        <v>19</v>
      </c>
      <c r="G221" s="50">
        <v>19</v>
      </c>
      <c r="H221" s="50"/>
      <c r="I221" s="50"/>
      <c r="K221" s="50"/>
      <c r="L221" s="50"/>
    </row>
    <row r="222" spans="1:12" ht="12.75">
      <c r="A222" t="s">
        <v>654</v>
      </c>
      <c r="B222" s="50">
        <v>38</v>
      </c>
      <c r="C222" s="50">
        <v>38</v>
      </c>
      <c r="D222" s="50">
        <v>38</v>
      </c>
      <c r="E222" s="50">
        <v>38</v>
      </c>
      <c r="F222" s="50">
        <v>38</v>
      </c>
      <c r="G222" s="50">
        <v>38</v>
      </c>
      <c r="H222" s="50"/>
      <c r="I222" s="50"/>
      <c r="K222" s="50"/>
      <c r="L222" s="50"/>
    </row>
    <row r="223" spans="1:12" ht="12.75">
      <c r="A223" t="s">
        <v>655</v>
      </c>
      <c r="B223" s="50">
        <v>417</v>
      </c>
      <c r="C223" s="50">
        <v>417</v>
      </c>
      <c r="D223" s="50">
        <v>417</v>
      </c>
      <c r="E223" s="50">
        <v>417</v>
      </c>
      <c r="F223" s="50">
        <v>417</v>
      </c>
      <c r="G223" s="50">
        <v>417</v>
      </c>
      <c r="H223" s="50"/>
      <c r="I223" s="50"/>
      <c r="K223" s="50"/>
      <c r="L223" s="50"/>
    </row>
    <row r="224" spans="1:12" ht="12.75">
      <c r="A224" t="s">
        <v>656</v>
      </c>
      <c r="B224" s="50">
        <v>379</v>
      </c>
      <c r="C224" s="50">
        <v>379</v>
      </c>
      <c r="D224" s="50">
        <v>379</v>
      </c>
      <c r="E224" s="50">
        <v>379</v>
      </c>
      <c r="F224" s="50">
        <v>379</v>
      </c>
      <c r="G224" s="50">
        <v>379</v>
      </c>
      <c r="H224" s="50"/>
      <c r="I224" s="50"/>
      <c r="K224" s="50"/>
      <c r="L224" s="50"/>
    </row>
    <row r="225" spans="1:12" ht="12.75">
      <c r="A225" t="s">
        <v>657</v>
      </c>
      <c r="B225" s="50">
        <v>2.5</v>
      </c>
      <c r="C225" s="50">
        <v>2.5</v>
      </c>
      <c r="D225" s="50">
        <v>2.5</v>
      </c>
      <c r="E225" s="50">
        <v>2.5</v>
      </c>
      <c r="F225" s="50">
        <v>2.5</v>
      </c>
      <c r="G225" s="50">
        <v>2.5</v>
      </c>
      <c r="H225" s="50"/>
      <c r="I225" s="50"/>
      <c r="K225" s="50"/>
      <c r="L225" s="50"/>
    </row>
    <row r="226" spans="1:12" ht="12.75">
      <c r="A226" t="s">
        <v>658</v>
      </c>
      <c r="B226" s="50">
        <v>2.5</v>
      </c>
      <c r="C226" s="50">
        <v>2.5</v>
      </c>
      <c r="D226" s="50">
        <v>2.5</v>
      </c>
      <c r="E226" s="50">
        <v>2.5</v>
      </c>
      <c r="F226" s="50">
        <v>2.5</v>
      </c>
      <c r="G226" s="50">
        <v>2.5</v>
      </c>
      <c r="H226" s="50"/>
      <c r="I226" s="50"/>
      <c r="K226" s="50"/>
      <c r="L226" s="50"/>
    </row>
    <row r="227" spans="1:12" ht="12.75">
      <c r="A227" t="s">
        <v>659</v>
      </c>
      <c r="B227" s="50">
        <v>2.5</v>
      </c>
      <c r="C227" s="50">
        <v>2.5</v>
      </c>
      <c r="D227" s="50">
        <v>2.5</v>
      </c>
      <c r="E227" s="50">
        <v>2.5</v>
      </c>
      <c r="F227" s="50">
        <v>2.5</v>
      </c>
      <c r="G227" s="50">
        <v>2.5</v>
      </c>
      <c r="H227" s="50"/>
      <c r="I227" s="50"/>
      <c r="K227" s="50"/>
      <c r="L227" s="50"/>
    </row>
    <row r="228" spans="1:12" ht="12.75">
      <c r="A228" t="s">
        <v>660</v>
      </c>
      <c r="B228" s="50">
        <v>2.5</v>
      </c>
      <c r="C228" s="50">
        <v>2.5</v>
      </c>
      <c r="D228" s="50">
        <v>2.5</v>
      </c>
      <c r="E228" s="50">
        <v>2.5</v>
      </c>
      <c r="F228" s="50">
        <v>2.5</v>
      </c>
      <c r="G228" s="50">
        <v>2.5</v>
      </c>
      <c r="H228" s="50"/>
      <c r="I228" s="50"/>
      <c r="K228" s="50"/>
      <c r="L228" s="50"/>
    </row>
    <row r="229" spans="1:12" ht="12.75">
      <c r="A229" t="s">
        <v>510</v>
      </c>
      <c r="B229" s="50">
        <v>4.8</v>
      </c>
      <c r="C229" s="50">
        <v>4.8</v>
      </c>
      <c r="D229" s="50">
        <v>4.8</v>
      </c>
      <c r="E229" s="50">
        <v>4.8</v>
      </c>
      <c r="F229" s="50">
        <v>4.8</v>
      </c>
      <c r="G229" s="50">
        <v>4.8</v>
      </c>
      <c r="H229" s="50"/>
      <c r="I229" s="50"/>
      <c r="K229" s="50"/>
      <c r="L229" s="50"/>
    </row>
    <row r="230" spans="1:12" ht="12.75">
      <c r="A230" t="s">
        <v>977</v>
      </c>
      <c r="B230" s="50">
        <v>145</v>
      </c>
      <c r="C230" s="50">
        <v>145</v>
      </c>
      <c r="D230" s="50">
        <v>145</v>
      </c>
      <c r="E230" s="50">
        <v>145</v>
      </c>
      <c r="F230" s="50">
        <v>145</v>
      </c>
      <c r="G230" s="50">
        <v>145</v>
      </c>
      <c r="H230" s="50"/>
      <c r="I230" s="50"/>
      <c r="K230" s="50"/>
      <c r="L230" s="50"/>
    </row>
    <row r="231" spans="1:12" ht="12.75">
      <c r="A231" t="s">
        <v>978</v>
      </c>
      <c r="B231" s="50">
        <v>132</v>
      </c>
      <c r="C231" s="50">
        <v>132</v>
      </c>
      <c r="D231" s="50">
        <v>132</v>
      </c>
      <c r="E231" s="50">
        <v>132</v>
      </c>
      <c r="F231" s="50">
        <v>132</v>
      </c>
      <c r="G231" s="50">
        <v>132</v>
      </c>
      <c r="H231" s="50"/>
      <c r="I231" s="50"/>
      <c r="K231" s="50"/>
      <c r="L231" s="50"/>
    </row>
    <row r="232" spans="1:12" ht="12.75">
      <c r="A232" t="s">
        <v>979</v>
      </c>
      <c r="B232" s="50">
        <v>132</v>
      </c>
      <c r="C232" s="50">
        <v>132</v>
      </c>
      <c r="D232" s="50">
        <v>132</v>
      </c>
      <c r="E232" s="50">
        <v>132</v>
      </c>
      <c r="F232" s="50">
        <v>132</v>
      </c>
      <c r="G232" s="50">
        <v>132</v>
      </c>
      <c r="H232" s="50"/>
      <c r="I232" s="50"/>
      <c r="K232" s="50"/>
      <c r="L232" s="50"/>
    </row>
    <row r="233" spans="1:12" ht="12.75">
      <c r="A233" t="s">
        <v>504</v>
      </c>
      <c r="B233" s="50">
        <v>149</v>
      </c>
      <c r="C233" s="50">
        <v>149</v>
      </c>
      <c r="D233" s="50">
        <v>149</v>
      </c>
      <c r="E233" s="50">
        <v>149</v>
      </c>
      <c r="F233" s="50">
        <v>149</v>
      </c>
      <c r="G233" s="50">
        <v>149</v>
      </c>
      <c r="H233" s="50"/>
      <c r="I233" s="50"/>
      <c r="K233" s="50"/>
      <c r="L233" s="50"/>
    </row>
    <row r="234" spans="1:12" ht="12.75">
      <c r="A234" t="s">
        <v>505</v>
      </c>
      <c r="B234" s="50">
        <v>211</v>
      </c>
      <c r="C234" s="50">
        <v>211</v>
      </c>
      <c r="D234" s="50">
        <v>211</v>
      </c>
      <c r="E234" s="50">
        <v>211</v>
      </c>
      <c r="F234" s="50">
        <v>211</v>
      </c>
      <c r="G234" s="50">
        <v>211</v>
      </c>
      <c r="H234" s="50"/>
      <c r="I234" s="50"/>
      <c r="K234" s="50"/>
      <c r="L234" s="50"/>
    </row>
    <row r="235" spans="1:12" ht="12.75">
      <c r="A235" t="s">
        <v>506</v>
      </c>
      <c r="B235" s="50">
        <v>211</v>
      </c>
      <c r="C235" s="50">
        <v>211</v>
      </c>
      <c r="D235" s="50">
        <v>211</v>
      </c>
      <c r="E235" s="50">
        <v>211</v>
      </c>
      <c r="F235" s="50">
        <v>211</v>
      </c>
      <c r="G235" s="50">
        <v>211</v>
      </c>
      <c r="H235" s="50"/>
      <c r="I235" s="50"/>
      <c r="K235" s="50"/>
      <c r="L235" s="50"/>
    </row>
    <row r="236" spans="1:12" ht="12.75">
      <c r="A236" t="s">
        <v>661</v>
      </c>
      <c r="B236" s="50">
        <v>649</v>
      </c>
      <c r="C236" s="50">
        <v>649</v>
      </c>
      <c r="D236" s="50">
        <v>649</v>
      </c>
      <c r="E236" s="50">
        <v>649</v>
      </c>
      <c r="F236" s="50">
        <v>649</v>
      </c>
      <c r="G236" s="50">
        <v>649</v>
      </c>
      <c r="H236" s="50"/>
      <c r="I236" s="50"/>
      <c r="K236" s="50"/>
      <c r="L236" s="50"/>
    </row>
    <row r="237" spans="1:12" ht="12.75">
      <c r="A237" t="s">
        <v>879</v>
      </c>
      <c r="B237" s="50">
        <v>80</v>
      </c>
      <c r="C237" s="50">
        <v>80</v>
      </c>
      <c r="D237" s="50">
        <v>80</v>
      </c>
      <c r="E237" s="50">
        <v>80</v>
      </c>
      <c r="F237" s="50">
        <v>80</v>
      </c>
      <c r="G237" s="50">
        <v>80</v>
      </c>
      <c r="H237" s="50"/>
      <c r="I237" s="50"/>
      <c r="K237" s="50"/>
      <c r="L237" s="50"/>
    </row>
    <row r="238" spans="1:12" ht="12.75">
      <c r="A238" t="s">
        <v>880</v>
      </c>
      <c r="B238" s="50">
        <v>84</v>
      </c>
      <c r="C238" s="50">
        <v>84</v>
      </c>
      <c r="D238" s="50">
        <v>84</v>
      </c>
      <c r="E238" s="50">
        <v>84</v>
      </c>
      <c r="F238" s="50">
        <v>84</v>
      </c>
      <c r="G238" s="50">
        <v>84</v>
      </c>
      <c r="H238" s="50"/>
      <c r="I238" s="50"/>
      <c r="K238" s="50"/>
      <c r="L238" s="50"/>
    </row>
    <row r="239" spans="1:12" ht="12.75">
      <c r="A239" t="s">
        <v>881</v>
      </c>
      <c r="B239" s="50">
        <v>91</v>
      </c>
      <c r="C239" s="50">
        <v>91</v>
      </c>
      <c r="D239" s="50">
        <v>91</v>
      </c>
      <c r="E239" s="50">
        <v>91</v>
      </c>
      <c r="F239" s="50">
        <v>91</v>
      </c>
      <c r="G239" s="50">
        <v>91</v>
      </c>
      <c r="H239" s="50"/>
      <c r="I239" s="50"/>
      <c r="K239" s="50"/>
      <c r="L239" s="50"/>
    </row>
    <row r="240" spans="1:12" ht="12.75">
      <c r="A240" t="s">
        <v>663</v>
      </c>
      <c r="B240" s="50">
        <v>24</v>
      </c>
      <c r="C240" s="50">
        <v>24</v>
      </c>
      <c r="D240" s="50">
        <v>24</v>
      </c>
      <c r="E240" s="50">
        <v>24</v>
      </c>
      <c r="F240" s="50">
        <v>24</v>
      </c>
      <c r="G240" s="50">
        <v>24</v>
      </c>
      <c r="H240" s="50"/>
      <c r="I240" s="50"/>
      <c r="K240" s="50"/>
      <c r="L240" s="50"/>
    </row>
    <row r="241" spans="1:12" ht="12.75">
      <c r="A241" t="s">
        <v>664</v>
      </c>
      <c r="B241" s="50">
        <v>24</v>
      </c>
      <c r="C241" s="50">
        <v>24</v>
      </c>
      <c r="D241" s="50">
        <v>24</v>
      </c>
      <c r="E241" s="50">
        <v>24</v>
      </c>
      <c r="F241" s="50">
        <v>24</v>
      </c>
      <c r="G241" s="50">
        <v>24</v>
      </c>
      <c r="H241" s="50"/>
      <c r="I241" s="50"/>
      <c r="K241" s="50"/>
      <c r="L241" s="50"/>
    </row>
    <row r="242" spans="1:12" ht="12.75">
      <c r="A242" t="s">
        <v>665</v>
      </c>
      <c r="B242" s="50">
        <v>23</v>
      </c>
      <c r="C242" s="50">
        <v>23</v>
      </c>
      <c r="D242" s="50">
        <v>23</v>
      </c>
      <c r="E242" s="50">
        <v>23</v>
      </c>
      <c r="F242" s="50">
        <v>23</v>
      </c>
      <c r="G242" s="50">
        <v>23</v>
      </c>
      <c r="H242" s="50"/>
      <c r="I242" s="50"/>
      <c r="K242" s="50"/>
      <c r="L242" s="50"/>
    </row>
    <row r="243" spans="1:9" ht="12.75">
      <c r="A243" s="14" t="s">
        <v>211</v>
      </c>
      <c r="B243" s="76">
        <v>515</v>
      </c>
      <c r="C243" s="76">
        <v>0</v>
      </c>
      <c r="D243" s="76">
        <v>0</v>
      </c>
      <c r="E243" s="76">
        <v>0</v>
      </c>
      <c r="F243" s="76">
        <v>0</v>
      </c>
      <c r="G243" s="76">
        <v>0</v>
      </c>
      <c r="H243" s="14"/>
      <c r="I243" s="50"/>
    </row>
    <row r="244" spans="1:12" ht="12.75">
      <c r="A244" t="s">
        <v>666</v>
      </c>
      <c r="B244" s="50">
        <v>65</v>
      </c>
      <c r="C244" s="50">
        <v>65</v>
      </c>
      <c r="D244" s="50">
        <v>65</v>
      </c>
      <c r="E244" s="50">
        <v>65</v>
      </c>
      <c r="F244" s="50">
        <v>65</v>
      </c>
      <c r="G244" s="50">
        <v>65</v>
      </c>
      <c r="H244" s="50"/>
      <c r="I244" s="50"/>
      <c r="K244" s="50"/>
      <c r="L244" s="50"/>
    </row>
    <row r="245" spans="1:12" ht="12.75">
      <c r="A245" t="s">
        <v>667</v>
      </c>
      <c r="B245" s="50">
        <v>66</v>
      </c>
      <c r="C245" s="50">
        <v>66</v>
      </c>
      <c r="D245" s="50">
        <v>66</v>
      </c>
      <c r="E245" s="50">
        <v>66</v>
      </c>
      <c r="F245" s="50">
        <v>66</v>
      </c>
      <c r="G245" s="50">
        <v>66</v>
      </c>
      <c r="H245" s="50"/>
      <c r="I245" s="50"/>
      <c r="K245" s="50"/>
      <c r="L245" s="50"/>
    </row>
    <row r="246" spans="1:12" ht="12.75">
      <c r="A246" t="s">
        <v>668</v>
      </c>
      <c r="B246" s="50">
        <v>66</v>
      </c>
      <c r="C246" s="50">
        <v>66</v>
      </c>
      <c r="D246" s="50">
        <v>66</v>
      </c>
      <c r="E246" s="50">
        <v>66</v>
      </c>
      <c r="F246" s="50">
        <v>66</v>
      </c>
      <c r="G246" s="50">
        <v>66</v>
      </c>
      <c r="H246" s="50"/>
      <c r="I246" s="50"/>
      <c r="K246" s="50"/>
      <c r="L246" s="50"/>
    </row>
    <row r="247" spans="1:12" ht="12.75">
      <c r="A247" t="s">
        <v>669</v>
      </c>
      <c r="B247" s="50">
        <v>65</v>
      </c>
      <c r="C247" s="50">
        <v>65</v>
      </c>
      <c r="D247" s="50">
        <v>65</v>
      </c>
      <c r="E247" s="50">
        <v>65</v>
      </c>
      <c r="F247" s="50">
        <v>65</v>
      </c>
      <c r="G247" s="50">
        <v>65</v>
      </c>
      <c r="H247" s="50"/>
      <c r="I247" s="50"/>
      <c r="K247" s="50"/>
      <c r="L247" s="50"/>
    </row>
    <row r="248" spans="1:12" ht="12.75">
      <c r="A248" t="s">
        <v>670</v>
      </c>
      <c r="B248" s="50">
        <v>68</v>
      </c>
      <c r="C248" s="50">
        <v>68</v>
      </c>
      <c r="D248" s="50">
        <v>68</v>
      </c>
      <c r="E248" s="50">
        <v>68</v>
      </c>
      <c r="F248" s="50">
        <v>68</v>
      </c>
      <c r="G248" s="50">
        <v>68</v>
      </c>
      <c r="H248" s="50"/>
      <c r="I248" s="50"/>
      <c r="K248" s="50"/>
      <c r="L248" s="50"/>
    </row>
    <row r="249" spans="1:12" ht="12.75">
      <c r="A249" t="s">
        <v>671</v>
      </c>
      <c r="B249" s="50">
        <v>20</v>
      </c>
      <c r="C249" s="50">
        <v>20</v>
      </c>
      <c r="D249" s="50">
        <v>20</v>
      </c>
      <c r="E249" s="50">
        <v>20</v>
      </c>
      <c r="F249" s="50">
        <v>20</v>
      </c>
      <c r="G249" s="50">
        <v>20</v>
      </c>
      <c r="H249" s="50"/>
      <c r="I249" s="50"/>
      <c r="K249" s="50"/>
      <c r="L249" s="50"/>
    </row>
    <row r="250" spans="1:12" ht="12.75">
      <c r="A250" t="s">
        <v>672</v>
      </c>
      <c r="B250" s="50">
        <v>26</v>
      </c>
      <c r="C250" s="50">
        <v>26</v>
      </c>
      <c r="D250" s="50">
        <v>26</v>
      </c>
      <c r="E250" s="50">
        <v>26</v>
      </c>
      <c r="F250" s="50">
        <v>26</v>
      </c>
      <c r="G250" s="50">
        <v>26</v>
      </c>
      <c r="H250" s="50"/>
      <c r="I250" s="50"/>
      <c r="K250" s="50"/>
      <c r="L250" s="50"/>
    </row>
    <row r="251" spans="1:12" ht="12.75">
      <c r="A251" t="s">
        <v>673</v>
      </c>
      <c r="B251" s="50">
        <v>41</v>
      </c>
      <c r="C251" s="50">
        <v>41</v>
      </c>
      <c r="D251" s="50">
        <v>41</v>
      </c>
      <c r="E251" s="50">
        <v>41</v>
      </c>
      <c r="F251" s="50">
        <v>41</v>
      </c>
      <c r="G251" s="50">
        <v>41</v>
      </c>
      <c r="H251" s="50"/>
      <c r="I251" s="50"/>
      <c r="K251" s="50"/>
      <c r="L251" s="50"/>
    </row>
    <row r="252" spans="1:12" ht="12.75">
      <c r="A252" s="52" t="s">
        <v>1035</v>
      </c>
      <c r="B252" s="53">
        <v>98.1</v>
      </c>
      <c r="C252" s="53">
        <v>98.1</v>
      </c>
      <c r="D252" s="53">
        <v>98.1</v>
      </c>
      <c r="E252" s="53">
        <v>98.1</v>
      </c>
      <c r="F252" s="53">
        <v>98.1</v>
      </c>
      <c r="G252" s="53">
        <v>98.1</v>
      </c>
      <c r="H252" s="50"/>
      <c r="I252" s="50"/>
      <c r="K252" s="50"/>
      <c r="L252" s="50"/>
    </row>
    <row r="253" spans="1:12" ht="12.75">
      <c r="A253" s="52" t="s">
        <v>1036</v>
      </c>
      <c r="B253" s="53">
        <v>83</v>
      </c>
      <c r="C253" s="53">
        <v>83</v>
      </c>
      <c r="D253" s="53">
        <v>83</v>
      </c>
      <c r="E253" s="53">
        <v>83</v>
      </c>
      <c r="F253" s="53">
        <v>83</v>
      </c>
      <c r="G253" s="53">
        <v>83</v>
      </c>
      <c r="H253" s="50"/>
      <c r="I253" s="50"/>
      <c r="K253" s="50"/>
      <c r="L253" s="50"/>
    </row>
    <row r="254" spans="1:12" ht="12.75">
      <c r="A254" s="52" t="s">
        <v>1037</v>
      </c>
      <c r="B254" s="53">
        <v>83</v>
      </c>
      <c r="C254" s="53">
        <v>83</v>
      </c>
      <c r="D254" s="53">
        <v>83</v>
      </c>
      <c r="E254" s="53">
        <v>83</v>
      </c>
      <c r="F254" s="53">
        <v>83</v>
      </c>
      <c r="G254" s="53">
        <v>83</v>
      </c>
      <c r="H254" s="50"/>
      <c r="I254" s="50"/>
      <c r="K254" s="50"/>
      <c r="L254" s="50"/>
    </row>
    <row r="255" spans="1:12" ht="12.75">
      <c r="A255" s="52" t="s">
        <v>1038</v>
      </c>
      <c r="B255" s="53">
        <v>98.1</v>
      </c>
      <c r="C255" s="53">
        <v>98.1</v>
      </c>
      <c r="D255" s="53">
        <v>98.1</v>
      </c>
      <c r="E255" s="53">
        <v>98.1</v>
      </c>
      <c r="F255" s="53">
        <v>98.1</v>
      </c>
      <c r="G255" s="53">
        <v>98.1</v>
      </c>
      <c r="H255" s="50"/>
      <c r="I255" s="50"/>
      <c r="K255" s="50"/>
      <c r="L255" s="50"/>
    </row>
    <row r="256" spans="1:12" ht="12.75">
      <c r="A256" s="52" t="s">
        <v>1039</v>
      </c>
      <c r="B256" s="53">
        <v>83</v>
      </c>
      <c r="C256" s="53">
        <v>83</v>
      </c>
      <c r="D256" s="53">
        <v>83</v>
      </c>
      <c r="E256" s="53">
        <v>83</v>
      </c>
      <c r="F256" s="53">
        <v>83</v>
      </c>
      <c r="G256" s="53">
        <v>83</v>
      </c>
      <c r="H256" s="50"/>
      <c r="I256" s="50"/>
      <c r="K256" s="50"/>
      <c r="L256" s="50"/>
    </row>
    <row r="257" spans="1:12" ht="12.75">
      <c r="A257" s="52" t="s">
        <v>1040</v>
      </c>
      <c r="B257" s="53">
        <v>83</v>
      </c>
      <c r="C257" s="53">
        <v>83</v>
      </c>
      <c r="D257" s="53">
        <v>83</v>
      </c>
      <c r="E257" s="53">
        <v>83</v>
      </c>
      <c r="F257" s="53">
        <v>83</v>
      </c>
      <c r="G257" s="53">
        <v>83</v>
      </c>
      <c r="H257" s="50"/>
      <c r="I257" s="50"/>
      <c r="K257" s="50"/>
      <c r="L257" s="50"/>
    </row>
    <row r="258" spans="1:12" ht="12.75">
      <c r="A258" t="s">
        <v>674</v>
      </c>
      <c r="B258" s="50">
        <v>75</v>
      </c>
      <c r="C258" s="50">
        <v>75</v>
      </c>
      <c r="D258" s="50">
        <v>75</v>
      </c>
      <c r="E258" s="50">
        <v>75</v>
      </c>
      <c r="F258" s="50">
        <v>75</v>
      </c>
      <c r="G258" s="50">
        <v>75</v>
      </c>
      <c r="H258" s="50"/>
      <c r="I258" s="50"/>
      <c r="K258" s="50"/>
      <c r="L258" s="50"/>
    </row>
    <row r="259" spans="1:12" ht="12.75">
      <c r="A259" t="s">
        <v>675</v>
      </c>
      <c r="B259" s="50">
        <v>119</v>
      </c>
      <c r="C259" s="50">
        <v>119</v>
      </c>
      <c r="D259" s="50">
        <v>119</v>
      </c>
      <c r="E259" s="50">
        <v>119</v>
      </c>
      <c r="F259" s="50">
        <v>119</v>
      </c>
      <c r="G259" s="50">
        <v>119</v>
      </c>
      <c r="I259" s="50"/>
      <c r="K259" s="50"/>
      <c r="L259" s="50"/>
    </row>
    <row r="260" spans="1:12" ht="12.75">
      <c r="A260" t="s">
        <v>676</v>
      </c>
      <c r="B260" s="50">
        <v>208</v>
      </c>
      <c r="C260" s="50">
        <v>208</v>
      </c>
      <c r="D260" s="50">
        <v>208</v>
      </c>
      <c r="E260" s="50">
        <v>208</v>
      </c>
      <c r="F260" s="50">
        <v>208</v>
      </c>
      <c r="G260" s="50">
        <v>208</v>
      </c>
      <c r="I260" s="50"/>
      <c r="K260" s="50"/>
      <c r="L260" s="50"/>
    </row>
    <row r="261" spans="1:12" ht="12.75">
      <c r="A261" t="s">
        <v>677</v>
      </c>
      <c r="B261" s="50">
        <v>102</v>
      </c>
      <c r="C261" s="50">
        <v>102</v>
      </c>
      <c r="D261" s="50">
        <v>102</v>
      </c>
      <c r="E261" s="50">
        <v>102</v>
      </c>
      <c r="F261" s="50">
        <v>102</v>
      </c>
      <c r="G261" s="50">
        <v>102</v>
      </c>
      <c r="I261" s="50"/>
      <c r="K261" s="50"/>
      <c r="L261" s="50"/>
    </row>
    <row r="262" spans="1:12" ht="12.75">
      <c r="A262" t="s">
        <v>678</v>
      </c>
      <c r="B262" s="50">
        <v>101</v>
      </c>
      <c r="C262" s="50">
        <v>101</v>
      </c>
      <c r="D262" s="50">
        <v>101</v>
      </c>
      <c r="E262" s="50">
        <v>101</v>
      </c>
      <c r="F262" s="50">
        <v>101</v>
      </c>
      <c r="G262" s="50">
        <v>101</v>
      </c>
      <c r="I262" s="50"/>
      <c r="K262" s="50"/>
      <c r="L262" s="50"/>
    </row>
    <row r="263" spans="1:12" ht="12.75">
      <c r="A263" t="s">
        <v>679</v>
      </c>
      <c r="B263" s="50">
        <v>80</v>
      </c>
      <c r="C263" s="50">
        <v>80</v>
      </c>
      <c r="D263" s="50">
        <v>80</v>
      </c>
      <c r="E263" s="50">
        <v>80</v>
      </c>
      <c r="F263" s="50">
        <v>80</v>
      </c>
      <c r="G263" s="50">
        <v>80</v>
      </c>
      <c r="I263" s="50"/>
      <c r="K263" s="50"/>
      <c r="L263" s="50"/>
    </row>
    <row r="264" spans="1:12" ht="12.75">
      <c r="A264" t="s">
        <v>680</v>
      </c>
      <c r="B264" s="50">
        <v>105</v>
      </c>
      <c r="C264" s="50">
        <v>105</v>
      </c>
      <c r="D264" s="50">
        <v>105</v>
      </c>
      <c r="E264" s="50">
        <v>105</v>
      </c>
      <c r="F264" s="50">
        <v>105</v>
      </c>
      <c r="G264" s="50">
        <v>105</v>
      </c>
      <c r="H264" s="50"/>
      <c r="I264" s="50"/>
      <c r="K264" s="50"/>
      <c r="L264" s="50"/>
    </row>
    <row r="265" spans="1:12" ht="12.75">
      <c r="A265" t="s">
        <v>681</v>
      </c>
      <c r="B265" s="50">
        <v>148</v>
      </c>
      <c r="C265" s="50">
        <v>148</v>
      </c>
      <c r="D265" s="50">
        <v>148</v>
      </c>
      <c r="E265" s="50">
        <v>148</v>
      </c>
      <c r="F265" s="50">
        <v>148</v>
      </c>
      <c r="G265" s="50">
        <v>148</v>
      </c>
      <c r="H265" s="50"/>
      <c r="I265" s="50"/>
      <c r="K265" s="50"/>
      <c r="L265" s="50"/>
    </row>
    <row r="266" spans="1:12" ht="12.75">
      <c r="A266" t="s">
        <v>682</v>
      </c>
      <c r="B266" s="50">
        <v>76</v>
      </c>
      <c r="C266" s="50">
        <v>76</v>
      </c>
      <c r="D266" s="50">
        <v>76</v>
      </c>
      <c r="E266" s="50">
        <v>76</v>
      </c>
      <c r="F266" s="50">
        <v>76</v>
      </c>
      <c r="G266" s="50">
        <v>76</v>
      </c>
      <c r="H266" s="50"/>
      <c r="I266" s="50"/>
      <c r="K266" s="50"/>
      <c r="L266" s="50"/>
    </row>
    <row r="267" spans="1:12" ht="12.75">
      <c r="A267" t="s">
        <v>683</v>
      </c>
      <c r="B267" s="50">
        <v>11</v>
      </c>
      <c r="C267" s="50">
        <v>11</v>
      </c>
      <c r="D267" s="50">
        <v>11</v>
      </c>
      <c r="E267" s="50">
        <v>11</v>
      </c>
      <c r="F267" s="50">
        <v>11</v>
      </c>
      <c r="G267" s="50">
        <v>11</v>
      </c>
      <c r="H267" s="50"/>
      <c r="I267" s="50"/>
      <c r="K267" s="50"/>
      <c r="L267" s="50"/>
    </row>
    <row r="268" spans="1:12" ht="12.75">
      <c r="A268" t="s">
        <v>787</v>
      </c>
      <c r="B268" s="50">
        <v>40</v>
      </c>
      <c r="C268" s="50">
        <v>40</v>
      </c>
      <c r="D268" s="50">
        <v>40</v>
      </c>
      <c r="E268" s="50">
        <v>40</v>
      </c>
      <c r="F268" s="50">
        <v>40</v>
      </c>
      <c r="G268" s="50">
        <v>40</v>
      </c>
      <c r="H268" s="50"/>
      <c r="I268" s="50"/>
      <c r="K268" s="50"/>
      <c r="L268" s="50"/>
    </row>
    <row r="269" spans="1:12" ht="12.75">
      <c r="A269" t="s">
        <v>684</v>
      </c>
      <c r="B269" s="50">
        <v>11</v>
      </c>
      <c r="C269" s="50">
        <v>11</v>
      </c>
      <c r="D269" s="50">
        <v>11</v>
      </c>
      <c r="E269" s="50">
        <v>11</v>
      </c>
      <c r="F269" s="50">
        <v>11</v>
      </c>
      <c r="G269" s="50">
        <v>11</v>
      </c>
      <c r="H269" s="50"/>
      <c r="I269" s="50"/>
      <c r="K269" s="50"/>
      <c r="L269" s="50"/>
    </row>
    <row r="270" spans="1:12" ht="12.75">
      <c r="A270" t="s">
        <v>685</v>
      </c>
      <c r="B270" s="50">
        <v>22</v>
      </c>
      <c r="C270" s="50">
        <v>22</v>
      </c>
      <c r="D270" s="50">
        <v>22</v>
      </c>
      <c r="E270" s="50">
        <v>22</v>
      </c>
      <c r="F270" s="50">
        <v>22</v>
      </c>
      <c r="G270" s="50">
        <v>22</v>
      </c>
      <c r="H270" s="50"/>
      <c r="I270" s="50"/>
      <c r="K270" s="50"/>
      <c r="L270" s="50"/>
    </row>
    <row r="271" spans="1:12" ht="12.75">
      <c r="A271" t="s">
        <v>686</v>
      </c>
      <c r="B271" s="50">
        <v>2</v>
      </c>
      <c r="C271" s="50">
        <v>2</v>
      </c>
      <c r="D271" s="50">
        <v>2</v>
      </c>
      <c r="E271" s="50">
        <v>2</v>
      </c>
      <c r="F271" s="50">
        <v>2</v>
      </c>
      <c r="G271" s="50">
        <v>2</v>
      </c>
      <c r="H271" s="50"/>
      <c r="I271" s="50"/>
      <c r="K271" s="50"/>
      <c r="L271" s="50"/>
    </row>
    <row r="272" spans="1:12" ht="12.75">
      <c r="A272" t="s">
        <v>687</v>
      </c>
      <c r="B272" s="50">
        <v>2</v>
      </c>
      <c r="C272" s="50">
        <v>2</v>
      </c>
      <c r="D272" s="50">
        <v>2</v>
      </c>
      <c r="E272" s="50">
        <v>2</v>
      </c>
      <c r="F272" s="50">
        <v>2</v>
      </c>
      <c r="G272" s="50">
        <v>2</v>
      </c>
      <c r="H272" s="50"/>
      <c r="I272" s="50"/>
      <c r="K272" s="50"/>
      <c r="L272" s="50"/>
    </row>
    <row r="273" spans="1:12" ht="12.75">
      <c r="A273" t="s">
        <v>688</v>
      </c>
      <c r="B273" s="50">
        <v>49</v>
      </c>
      <c r="C273" s="50">
        <v>49</v>
      </c>
      <c r="D273" s="50">
        <v>49</v>
      </c>
      <c r="E273" s="50">
        <v>49</v>
      </c>
      <c r="F273" s="50">
        <v>49</v>
      </c>
      <c r="G273" s="50">
        <v>49</v>
      </c>
      <c r="H273" s="50"/>
      <c r="I273" s="50"/>
      <c r="K273" s="50"/>
      <c r="L273" s="50"/>
    </row>
    <row r="274" spans="1:12" ht="12.75">
      <c r="A274" t="s">
        <v>689</v>
      </c>
      <c r="B274" s="50">
        <v>50</v>
      </c>
      <c r="C274" s="50">
        <v>50</v>
      </c>
      <c r="D274" s="50">
        <v>50</v>
      </c>
      <c r="E274" s="50">
        <v>50</v>
      </c>
      <c r="F274" s="50">
        <v>50</v>
      </c>
      <c r="G274" s="50">
        <v>50</v>
      </c>
      <c r="H274" s="50"/>
      <c r="I274" s="50"/>
      <c r="K274" s="50"/>
      <c r="L274" s="50"/>
    </row>
    <row r="275" spans="1:12" ht="12.75">
      <c r="A275" t="s">
        <v>690</v>
      </c>
      <c r="B275" s="50">
        <v>50</v>
      </c>
      <c r="C275" s="50">
        <v>50</v>
      </c>
      <c r="D275" s="50">
        <v>50</v>
      </c>
      <c r="E275" s="50">
        <v>50</v>
      </c>
      <c r="F275" s="50">
        <v>50</v>
      </c>
      <c r="G275" s="50">
        <v>50</v>
      </c>
      <c r="H275" s="50"/>
      <c r="I275" s="50"/>
      <c r="K275" s="50"/>
      <c r="L275" s="50"/>
    </row>
    <row r="276" spans="1:12" ht="12.75">
      <c r="A276" t="s">
        <v>691</v>
      </c>
      <c r="B276" s="50">
        <v>147</v>
      </c>
      <c r="C276" s="50">
        <v>147</v>
      </c>
      <c r="D276" s="50">
        <v>147</v>
      </c>
      <c r="E276" s="50">
        <v>147</v>
      </c>
      <c r="F276" s="50">
        <v>147</v>
      </c>
      <c r="G276" s="50">
        <v>147</v>
      </c>
      <c r="H276" s="50"/>
      <c r="I276" s="50"/>
      <c r="K276" s="50"/>
      <c r="L276" s="50"/>
    </row>
    <row r="277" spans="1:12" ht="12.75">
      <c r="A277" t="s">
        <v>692</v>
      </c>
      <c r="B277" s="50">
        <v>148</v>
      </c>
      <c r="C277" s="50">
        <v>148</v>
      </c>
      <c r="D277" s="50">
        <v>148</v>
      </c>
      <c r="E277" s="50">
        <v>148</v>
      </c>
      <c r="F277" s="50">
        <v>148</v>
      </c>
      <c r="G277" s="50">
        <v>148</v>
      </c>
      <c r="H277" s="50"/>
      <c r="I277" s="50"/>
      <c r="K277" s="50"/>
      <c r="L277" s="50"/>
    </row>
    <row r="278" spans="1:12" ht="12.75">
      <c r="A278" t="s">
        <v>693</v>
      </c>
      <c r="B278" s="50">
        <v>150</v>
      </c>
      <c r="C278" s="50">
        <v>150</v>
      </c>
      <c r="D278" s="50">
        <v>150</v>
      </c>
      <c r="E278" s="50">
        <v>150</v>
      </c>
      <c r="F278" s="50">
        <v>150</v>
      </c>
      <c r="G278" s="50">
        <v>150</v>
      </c>
      <c r="H278" s="50"/>
      <c r="I278" s="50"/>
      <c r="K278" s="50"/>
      <c r="L278" s="50"/>
    </row>
    <row r="279" spans="1:12" ht="12.75">
      <c r="A279" t="s">
        <v>694</v>
      </c>
      <c r="B279" s="50">
        <v>293</v>
      </c>
      <c r="C279" s="50">
        <v>293</v>
      </c>
      <c r="D279" s="50">
        <v>293</v>
      </c>
      <c r="E279" s="50">
        <v>293</v>
      </c>
      <c r="F279" s="50">
        <v>293</v>
      </c>
      <c r="G279" s="50">
        <v>293</v>
      </c>
      <c r="H279" s="50"/>
      <c r="I279" s="50"/>
      <c r="K279" s="50"/>
      <c r="L279" s="50"/>
    </row>
    <row r="280" spans="1:12" ht="12.75">
      <c r="A280" t="s">
        <v>894</v>
      </c>
      <c r="B280" s="50">
        <v>585</v>
      </c>
      <c r="C280" s="50">
        <v>585</v>
      </c>
      <c r="D280" s="50">
        <v>585</v>
      </c>
      <c r="E280" s="50">
        <v>585</v>
      </c>
      <c r="F280" s="50">
        <v>585</v>
      </c>
      <c r="G280" s="50">
        <v>585</v>
      </c>
      <c r="H280" s="50"/>
      <c r="I280" s="50"/>
      <c r="K280" s="50"/>
      <c r="L280" s="50"/>
    </row>
    <row r="281" spans="1:12" ht="12.75">
      <c r="A281" t="s">
        <v>695</v>
      </c>
      <c r="B281" s="50">
        <v>220</v>
      </c>
      <c r="C281" s="50">
        <v>220</v>
      </c>
      <c r="D281" s="50">
        <v>220</v>
      </c>
      <c r="E281" s="50">
        <v>220</v>
      </c>
      <c r="F281" s="50">
        <v>220</v>
      </c>
      <c r="G281" s="50">
        <v>220</v>
      </c>
      <c r="H281" s="50"/>
      <c r="I281" s="50"/>
      <c r="K281" s="50"/>
      <c r="L281" s="50"/>
    </row>
    <row r="282" spans="1:12" ht="12.75">
      <c r="A282" t="s">
        <v>696</v>
      </c>
      <c r="B282" s="50">
        <v>226</v>
      </c>
      <c r="C282" s="50">
        <v>226</v>
      </c>
      <c r="D282" s="50">
        <v>226</v>
      </c>
      <c r="E282" s="50">
        <v>226</v>
      </c>
      <c r="F282" s="50">
        <v>226</v>
      </c>
      <c r="G282" s="50">
        <v>226</v>
      </c>
      <c r="H282" s="50"/>
      <c r="I282" s="50"/>
      <c r="K282" s="50"/>
      <c r="L282" s="50"/>
    </row>
    <row r="283" spans="1:12" ht="12.75">
      <c r="A283" t="s">
        <v>697</v>
      </c>
      <c r="B283" s="50">
        <v>176</v>
      </c>
      <c r="C283" s="50">
        <v>176</v>
      </c>
      <c r="D283" s="50">
        <v>176</v>
      </c>
      <c r="E283" s="50">
        <v>176</v>
      </c>
      <c r="F283" s="50">
        <v>176</v>
      </c>
      <c r="G283" s="50">
        <v>176</v>
      </c>
      <c r="H283" s="50"/>
      <c r="I283" s="50"/>
      <c r="K283" s="50"/>
      <c r="L283" s="50"/>
    </row>
    <row r="284" spans="1:12" ht="12.75">
      <c r="A284" t="s">
        <v>698</v>
      </c>
      <c r="B284" s="50">
        <v>174</v>
      </c>
      <c r="C284" s="50">
        <v>174</v>
      </c>
      <c r="D284" s="50">
        <v>174</v>
      </c>
      <c r="E284" s="50">
        <v>174</v>
      </c>
      <c r="F284" s="50">
        <v>174</v>
      </c>
      <c r="G284" s="50">
        <v>174</v>
      </c>
      <c r="H284" s="50"/>
      <c r="I284" s="50"/>
      <c r="K284" s="50"/>
      <c r="L284" s="50"/>
    </row>
    <row r="285" spans="1:12" ht="12.75">
      <c r="A285" t="s">
        <v>699</v>
      </c>
      <c r="B285" s="50">
        <v>12</v>
      </c>
      <c r="C285" s="50">
        <v>12</v>
      </c>
      <c r="D285" s="50">
        <v>12</v>
      </c>
      <c r="E285" s="50">
        <v>12</v>
      </c>
      <c r="F285" s="50">
        <v>12</v>
      </c>
      <c r="G285" s="50">
        <v>12</v>
      </c>
      <c r="H285" s="50"/>
      <c r="I285" s="50"/>
      <c r="K285" s="50"/>
      <c r="L285" s="50"/>
    </row>
    <row r="286" spans="1:12" ht="12.75">
      <c r="A286" t="s">
        <v>700</v>
      </c>
      <c r="B286" s="50">
        <v>83</v>
      </c>
      <c r="C286" s="50">
        <v>83</v>
      </c>
      <c r="D286" s="50">
        <v>83</v>
      </c>
      <c r="E286" s="50">
        <v>83</v>
      </c>
      <c r="F286" s="50">
        <v>83</v>
      </c>
      <c r="G286" s="50">
        <v>83</v>
      </c>
      <c r="H286" s="50"/>
      <c r="I286" s="50"/>
      <c r="K286" s="50"/>
      <c r="L286" s="50"/>
    </row>
    <row r="287" spans="1:12" ht="12.75">
      <c r="A287" t="s">
        <v>701</v>
      </c>
      <c r="B287" s="50">
        <v>81</v>
      </c>
      <c r="C287" s="50">
        <v>81</v>
      </c>
      <c r="D287" s="50">
        <v>81</v>
      </c>
      <c r="E287" s="50">
        <v>81</v>
      </c>
      <c r="F287" s="50">
        <v>81</v>
      </c>
      <c r="G287" s="50">
        <v>81</v>
      </c>
      <c r="H287" s="50"/>
      <c r="I287" s="50"/>
      <c r="K287" s="50"/>
      <c r="L287" s="50"/>
    </row>
    <row r="288" spans="1:12" ht="12.75">
      <c r="A288" t="s">
        <v>702</v>
      </c>
      <c r="B288" s="50">
        <v>396</v>
      </c>
      <c r="C288" s="50">
        <v>396</v>
      </c>
      <c r="D288" s="50">
        <v>396</v>
      </c>
      <c r="E288" s="50">
        <v>396</v>
      </c>
      <c r="F288" s="50">
        <v>396</v>
      </c>
      <c r="G288" s="50">
        <v>396</v>
      </c>
      <c r="H288" s="50"/>
      <c r="I288" s="50"/>
      <c r="K288" s="50"/>
      <c r="L288" s="50"/>
    </row>
    <row r="289" spans="1:12" ht="12.75">
      <c r="A289" t="s">
        <v>703</v>
      </c>
      <c r="B289" s="50">
        <v>49</v>
      </c>
      <c r="C289" s="50">
        <v>49</v>
      </c>
      <c r="D289" s="50">
        <v>49</v>
      </c>
      <c r="E289" s="50">
        <v>49</v>
      </c>
      <c r="F289" s="50">
        <v>49</v>
      </c>
      <c r="G289" s="50">
        <v>49</v>
      </c>
      <c r="H289" s="50"/>
      <c r="I289" s="50"/>
      <c r="K289" s="50"/>
      <c r="L289" s="50"/>
    </row>
    <row r="290" spans="1:12" ht="12.75">
      <c r="A290" t="s">
        <v>704</v>
      </c>
      <c r="B290" s="50">
        <v>47</v>
      </c>
      <c r="C290" s="50">
        <v>47</v>
      </c>
      <c r="D290" s="50">
        <v>47</v>
      </c>
      <c r="E290" s="50">
        <v>47</v>
      </c>
      <c r="F290" s="50">
        <v>47</v>
      </c>
      <c r="G290" s="50">
        <v>47</v>
      </c>
      <c r="H290" s="50"/>
      <c r="I290" s="50"/>
      <c r="K290" s="50"/>
      <c r="L290" s="50"/>
    </row>
    <row r="291" spans="1:12" ht="12.75">
      <c r="A291" t="s">
        <v>705</v>
      </c>
      <c r="B291" s="50">
        <v>48</v>
      </c>
      <c r="C291" s="50">
        <v>48</v>
      </c>
      <c r="D291" s="50">
        <v>48</v>
      </c>
      <c r="E291" s="50">
        <v>48</v>
      </c>
      <c r="F291" s="50">
        <v>48</v>
      </c>
      <c r="G291" s="50">
        <v>48</v>
      </c>
      <c r="H291" s="50"/>
      <c r="I291" s="50"/>
      <c r="K291" s="50"/>
      <c r="L291" s="50"/>
    </row>
    <row r="292" spans="1:12" ht="12.75">
      <c r="A292" t="s">
        <v>706</v>
      </c>
      <c r="B292" s="50">
        <v>47</v>
      </c>
      <c r="C292" s="50">
        <v>47</v>
      </c>
      <c r="D292" s="50">
        <v>47</v>
      </c>
      <c r="E292" s="50">
        <v>47</v>
      </c>
      <c r="F292" s="50">
        <v>47</v>
      </c>
      <c r="G292" s="50">
        <v>47</v>
      </c>
      <c r="H292" s="50"/>
      <c r="I292" s="50"/>
      <c r="K292" s="50"/>
      <c r="L292" s="50"/>
    </row>
    <row r="293" spans="1:12" ht="12.75">
      <c r="A293" t="s">
        <v>793</v>
      </c>
      <c r="B293" s="50">
        <v>159</v>
      </c>
      <c r="C293" s="50">
        <v>159</v>
      </c>
      <c r="D293" s="50">
        <v>159</v>
      </c>
      <c r="E293" s="50">
        <v>159</v>
      </c>
      <c r="F293" s="50">
        <v>159</v>
      </c>
      <c r="G293" s="50">
        <v>159</v>
      </c>
      <c r="H293" s="50"/>
      <c r="I293" s="50"/>
      <c r="K293" s="50"/>
      <c r="L293" s="50"/>
    </row>
    <row r="294" spans="1:12" ht="12.75">
      <c r="A294" t="s">
        <v>910</v>
      </c>
      <c r="B294" s="50">
        <v>80</v>
      </c>
      <c r="C294" s="50">
        <v>80</v>
      </c>
      <c r="D294" s="50">
        <v>80</v>
      </c>
      <c r="E294" s="50">
        <v>80</v>
      </c>
      <c r="F294" s="50">
        <v>80</v>
      </c>
      <c r="G294" s="50">
        <v>80</v>
      </c>
      <c r="H294" s="50"/>
      <c r="I294" s="50"/>
      <c r="K294" s="50"/>
      <c r="L294" s="50"/>
    </row>
    <row r="295" spans="1:12" ht="12.75">
      <c r="A295" t="s">
        <v>911</v>
      </c>
      <c r="B295" s="50">
        <v>47</v>
      </c>
      <c r="C295" s="50">
        <v>47</v>
      </c>
      <c r="D295" s="50">
        <v>47</v>
      </c>
      <c r="E295" s="50">
        <v>47</v>
      </c>
      <c r="F295" s="50">
        <v>47</v>
      </c>
      <c r="G295" s="50">
        <v>47</v>
      </c>
      <c r="H295" s="50"/>
      <c r="I295" s="50"/>
      <c r="K295" s="50"/>
      <c r="L295" s="50"/>
    </row>
    <row r="296" spans="1:12" ht="12.75">
      <c r="A296" t="s">
        <v>707</v>
      </c>
      <c r="B296" s="50">
        <v>16</v>
      </c>
      <c r="C296" s="50">
        <v>16</v>
      </c>
      <c r="D296" s="50">
        <v>16</v>
      </c>
      <c r="E296" s="50">
        <v>16</v>
      </c>
      <c r="F296" s="50">
        <v>16</v>
      </c>
      <c r="G296" s="50">
        <v>16</v>
      </c>
      <c r="H296" s="50"/>
      <c r="I296" s="50"/>
      <c r="K296" s="50"/>
      <c r="L296" s="50"/>
    </row>
    <row r="297" spans="1:12" ht="12.75">
      <c r="A297" t="s">
        <v>708</v>
      </c>
      <c r="B297" s="50">
        <v>19</v>
      </c>
      <c r="C297" s="50">
        <v>19</v>
      </c>
      <c r="D297" s="50">
        <v>19</v>
      </c>
      <c r="E297" s="50">
        <v>19</v>
      </c>
      <c r="F297" s="50">
        <v>19</v>
      </c>
      <c r="G297" s="50">
        <v>19</v>
      </c>
      <c r="H297" s="50"/>
      <c r="I297" s="50"/>
      <c r="K297" s="50"/>
      <c r="L297" s="50"/>
    </row>
    <row r="298" spans="1:12" ht="12.75">
      <c r="A298" t="s">
        <v>709</v>
      </c>
      <c r="B298" s="50">
        <v>38</v>
      </c>
      <c r="C298" s="50">
        <v>38</v>
      </c>
      <c r="D298" s="50">
        <v>38</v>
      </c>
      <c r="E298" s="50">
        <v>38</v>
      </c>
      <c r="F298" s="50">
        <v>38</v>
      </c>
      <c r="G298" s="50">
        <v>38</v>
      </c>
      <c r="H298" s="50"/>
      <c r="I298" s="50"/>
      <c r="K298" s="50"/>
      <c r="L298" s="50"/>
    </row>
    <row r="299" spans="1:12" ht="12.75">
      <c r="A299" t="s">
        <v>710</v>
      </c>
      <c r="B299" s="50">
        <v>137</v>
      </c>
      <c r="C299" s="50">
        <v>137</v>
      </c>
      <c r="D299" s="50">
        <v>137</v>
      </c>
      <c r="E299" s="50">
        <v>137</v>
      </c>
      <c r="F299" s="50">
        <v>137</v>
      </c>
      <c r="G299" s="50">
        <v>137</v>
      </c>
      <c r="H299" s="50"/>
      <c r="I299" s="50"/>
      <c r="K299" s="50"/>
      <c r="L299" s="50"/>
    </row>
    <row r="300" spans="1:12" ht="12.75">
      <c r="A300" t="s">
        <v>711</v>
      </c>
      <c r="B300" s="50">
        <v>139</v>
      </c>
      <c r="C300" s="50">
        <v>139</v>
      </c>
      <c r="D300" s="50">
        <v>139</v>
      </c>
      <c r="E300" s="50">
        <v>139</v>
      </c>
      <c r="F300" s="50">
        <v>139</v>
      </c>
      <c r="G300" s="50">
        <v>139</v>
      </c>
      <c r="H300" s="50"/>
      <c r="I300" s="50"/>
      <c r="K300" s="50"/>
      <c r="L300" s="50"/>
    </row>
    <row r="301" spans="1:12" ht="12.75">
      <c r="A301" t="s">
        <v>712</v>
      </c>
      <c r="B301" s="50">
        <v>331</v>
      </c>
      <c r="C301" s="50">
        <v>331</v>
      </c>
      <c r="D301" s="50">
        <v>331</v>
      </c>
      <c r="E301" s="50">
        <v>331</v>
      </c>
      <c r="F301" s="50">
        <v>331</v>
      </c>
      <c r="G301" s="50">
        <v>331</v>
      </c>
      <c r="H301" s="50"/>
      <c r="I301" s="50"/>
      <c r="K301" s="50"/>
      <c r="L301" s="50"/>
    </row>
    <row r="302" spans="1:12" ht="12.75">
      <c r="A302" t="s">
        <v>713</v>
      </c>
      <c r="B302" s="50">
        <v>1</v>
      </c>
      <c r="C302" s="50">
        <v>1</v>
      </c>
      <c r="D302" s="50">
        <v>1</v>
      </c>
      <c r="E302" s="50">
        <v>1</v>
      </c>
      <c r="F302" s="50">
        <v>1</v>
      </c>
      <c r="G302" s="50">
        <v>1</v>
      </c>
      <c r="H302" s="50"/>
      <c r="I302" s="50"/>
      <c r="K302" s="50"/>
      <c r="L302" s="50"/>
    </row>
    <row r="303" spans="1:12" ht="12.75">
      <c r="A303" t="s">
        <v>714</v>
      </c>
      <c r="B303" s="50">
        <v>1282</v>
      </c>
      <c r="C303" s="50">
        <v>1282</v>
      </c>
      <c r="D303" s="50">
        <v>1282</v>
      </c>
      <c r="E303" s="50">
        <v>1282</v>
      </c>
      <c r="F303" s="50">
        <v>1282</v>
      </c>
      <c r="G303" s="50">
        <v>1282</v>
      </c>
      <c r="H303" s="50"/>
      <c r="I303" s="50"/>
      <c r="K303" s="50"/>
      <c r="L303" s="50"/>
    </row>
    <row r="304" spans="1:12" ht="12.75">
      <c r="A304" t="s">
        <v>715</v>
      </c>
      <c r="B304" s="50">
        <v>1282</v>
      </c>
      <c r="C304" s="50">
        <v>1282</v>
      </c>
      <c r="D304" s="50">
        <v>1282</v>
      </c>
      <c r="E304" s="50">
        <v>1282</v>
      </c>
      <c r="F304" s="50">
        <v>1282</v>
      </c>
      <c r="G304" s="50">
        <v>1282</v>
      </c>
      <c r="H304" s="50"/>
      <c r="I304" s="50"/>
      <c r="K304" s="50"/>
      <c r="L304" s="50"/>
    </row>
    <row r="305" spans="1:12" ht="12.75">
      <c r="A305" t="s">
        <v>716</v>
      </c>
      <c r="B305" s="50">
        <v>61</v>
      </c>
      <c r="C305" s="50">
        <v>61</v>
      </c>
      <c r="D305" s="50">
        <v>61</v>
      </c>
      <c r="E305" s="50">
        <v>61</v>
      </c>
      <c r="F305" s="50">
        <v>61</v>
      </c>
      <c r="G305" s="50">
        <v>61</v>
      </c>
      <c r="H305" s="50"/>
      <c r="I305" s="50"/>
      <c r="K305" s="50"/>
      <c r="L305" s="50"/>
    </row>
    <row r="306" spans="1:12" ht="12.75">
      <c r="A306" t="s">
        <v>717</v>
      </c>
      <c r="B306" s="50">
        <v>64</v>
      </c>
      <c r="C306" s="50">
        <v>64</v>
      </c>
      <c r="D306" s="50">
        <v>64</v>
      </c>
      <c r="E306" s="50">
        <v>64</v>
      </c>
      <c r="F306" s="50">
        <v>64</v>
      </c>
      <c r="G306" s="50">
        <v>64</v>
      </c>
      <c r="H306" s="50"/>
      <c r="I306" s="50"/>
      <c r="K306" s="50"/>
      <c r="L306" s="50"/>
    </row>
    <row r="307" spans="1:12" ht="12.75">
      <c r="A307" t="s">
        <v>718</v>
      </c>
      <c r="B307" s="50">
        <v>182</v>
      </c>
      <c r="C307" s="50">
        <v>182</v>
      </c>
      <c r="D307" s="50">
        <v>182</v>
      </c>
      <c r="E307" s="50">
        <v>182</v>
      </c>
      <c r="F307" s="50">
        <v>182</v>
      </c>
      <c r="G307" s="50">
        <v>182</v>
      </c>
      <c r="H307" s="50"/>
      <c r="I307" s="50"/>
      <c r="K307" s="50"/>
      <c r="L307" s="50"/>
    </row>
    <row r="308" spans="1:12" ht="12.75">
      <c r="A308" t="s">
        <v>719</v>
      </c>
      <c r="B308" s="50">
        <v>484</v>
      </c>
      <c r="C308" s="50">
        <v>484</v>
      </c>
      <c r="D308" s="50">
        <v>484</v>
      </c>
      <c r="E308" s="50">
        <v>484</v>
      </c>
      <c r="F308" s="50">
        <v>484</v>
      </c>
      <c r="G308" s="50">
        <v>484</v>
      </c>
      <c r="H308" s="50"/>
      <c r="I308" s="50"/>
      <c r="K308" s="50"/>
      <c r="L308" s="50"/>
    </row>
    <row r="309" spans="1:12" ht="12.75">
      <c r="A309" t="s">
        <v>720</v>
      </c>
      <c r="B309" s="50">
        <v>11</v>
      </c>
      <c r="C309" s="50">
        <v>11</v>
      </c>
      <c r="D309" s="50">
        <v>11</v>
      </c>
      <c r="E309" s="50">
        <v>11</v>
      </c>
      <c r="F309" s="50">
        <v>11</v>
      </c>
      <c r="G309" s="50">
        <v>11</v>
      </c>
      <c r="H309" s="50"/>
      <c r="I309" s="50"/>
      <c r="K309" s="50"/>
      <c r="L309" s="50"/>
    </row>
    <row r="310" spans="1:12" ht="12.75">
      <c r="A310" t="s">
        <v>721</v>
      </c>
      <c r="B310" s="50">
        <v>110</v>
      </c>
      <c r="C310" s="50">
        <v>110</v>
      </c>
      <c r="D310" s="50">
        <v>110</v>
      </c>
      <c r="E310" s="50">
        <v>110</v>
      </c>
      <c r="F310" s="50">
        <v>110</v>
      </c>
      <c r="G310" s="50">
        <v>110</v>
      </c>
      <c r="H310" s="50"/>
      <c r="I310" s="50"/>
      <c r="K310" s="50"/>
      <c r="L310" s="50"/>
    </row>
    <row r="311" spans="1:12" ht="12.75">
      <c r="A311" t="s">
        <v>722</v>
      </c>
      <c r="B311" s="50">
        <v>57</v>
      </c>
      <c r="C311" s="50">
        <v>57</v>
      </c>
      <c r="D311" s="50">
        <v>57</v>
      </c>
      <c r="E311" s="50">
        <v>57</v>
      </c>
      <c r="F311" s="50">
        <v>57</v>
      </c>
      <c r="G311" s="50">
        <v>57</v>
      </c>
      <c r="H311" s="50"/>
      <c r="I311" s="50"/>
      <c r="K311" s="50"/>
      <c r="L311" s="50"/>
    </row>
    <row r="312" spans="1:12" ht="12.75">
      <c r="A312" t="s">
        <v>723</v>
      </c>
      <c r="B312" s="50">
        <v>57</v>
      </c>
      <c r="C312" s="50">
        <v>57</v>
      </c>
      <c r="D312" s="50">
        <v>57</v>
      </c>
      <c r="E312" s="50">
        <v>57</v>
      </c>
      <c r="F312" s="50">
        <v>57</v>
      </c>
      <c r="G312" s="50">
        <v>57</v>
      </c>
      <c r="H312" s="50"/>
      <c r="I312" s="50"/>
      <c r="K312" s="50"/>
      <c r="L312" s="50"/>
    </row>
    <row r="313" spans="1:12" ht="12.75">
      <c r="A313" t="s">
        <v>724</v>
      </c>
      <c r="B313" s="50">
        <v>58</v>
      </c>
      <c r="C313" s="50">
        <v>58</v>
      </c>
      <c r="D313" s="50">
        <v>58</v>
      </c>
      <c r="E313" s="50">
        <v>58</v>
      </c>
      <c r="F313" s="50">
        <v>58</v>
      </c>
      <c r="G313" s="50">
        <v>58</v>
      </c>
      <c r="H313" s="50"/>
      <c r="I313" s="50"/>
      <c r="K313" s="50"/>
      <c r="L313" s="50"/>
    </row>
    <row r="314" spans="1:12" ht="12.75">
      <c r="A314" t="s">
        <v>725</v>
      </c>
      <c r="B314" s="50">
        <v>58</v>
      </c>
      <c r="C314" s="50">
        <v>58</v>
      </c>
      <c r="D314" s="50">
        <v>58</v>
      </c>
      <c r="E314" s="50">
        <v>58</v>
      </c>
      <c r="F314" s="50">
        <v>58</v>
      </c>
      <c r="G314" s="50">
        <v>58</v>
      </c>
      <c r="H314" s="50"/>
      <c r="I314" s="50"/>
      <c r="K314" s="50"/>
      <c r="L314" s="50"/>
    </row>
    <row r="315" spans="1:12" ht="12.75">
      <c r="A315" t="s">
        <v>726</v>
      </c>
      <c r="B315" s="50">
        <v>108</v>
      </c>
      <c r="C315" s="50">
        <v>108</v>
      </c>
      <c r="D315" s="50">
        <v>108</v>
      </c>
      <c r="E315" s="50">
        <v>108</v>
      </c>
      <c r="F315" s="50">
        <v>108</v>
      </c>
      <c r="G315" s="50">
        <v>108</v>
      </c>
      <c r="H315" s="50"/>
      <c r="I315" s="50"/>
      <c r="K315" s="50"/>
      <c r="L315" s="50"/>
    </row>
    <row r="316" spans="1:12" ht="12.75">
      <c r="A316" t="s">
        <v>727</v>
      </c>
      <c r="B316" s="50">
        <v>58</v>
      </c>
      <c r="C316" s="50">
        <v>58</v>
      </c>
      <c r="D316" s="50">
        <v>58</v>
      </c>
      <c r="E316" s="50">
        <v>58</v>
      </c>
      <c r="F316" s="50">
        <v>58</v>
      </c>
      <c r="G316" s="50">
        <v>58</v>
      </c>
      <c r="H316" s="50"/>
      <c r="I316" s="50"/>
      <c r="K316" s="50"/>
      <c r="L316" s="50"/>
    </row>
    <row r="317" spans="1:12" ht="12.75">
      <c r="A317" t="s">
        <v>728</v>
      </c>
      <c r="B317" s="50">
        <v>57</v>
      </c>
      <c r="C317" s="50">
        <v>57</v>
      </c>
      <c r="D317" s="50">
        <v>57</v>
      </c>
      <c r="E317" s="50">
        <v>57</v>
      </c>
      <c r="F317" s="50">
        <v>57</v>
      </c>
      <c r="G317" s="50">
        <v>57</v>
      </c>
      <c r="H317" s="50"/>
      <c r="I317" s="50"/>
      <c r="K317" s="50"/>
      <c r="L317" s="50"/>
    </row>
    <row r="318" spans="1:12" ht="12.75">
      <c r="A318" t="s">
        <v>729</v>
      </c>
      <c r="B318" s="50">
        <v>58</v>
      </c>
      <c r="C318" s="50">
        <v>58</v>
      </c>
      <c r="D318" s="50">
        <v>58</v>
      </c>
      <c r="E318" s="50">
        <v>58</v>
      </c>
      <c r="F318" s="50">
        <v>58</v>
      </c>
      <c r="G318" s="50">
        <v>58</v>
      </c>
      <c r="H318" s="50"/>
      <c r="I318" s="50"/>
      <c r="K318" s="50"/>
      <c r="L318" s="50"/>
    </row>
    <row r="319" spans="1:12" ht="12.75">
      <c r="A319" t="s">
        <v>730</v>
      </c>
      <c r="B319" s="50">
        <v>58</v>
      </c>
      <c r="C319" s="50">
        <v>58</v>
      </c>
      <c r="D319" s="50">
        <v>58</v>
      </c>
      <c r="E319" s="50">
        <v>58</v>
      </c>
      <c r="F319" s="50">
        <v>58</v>
      </c>
      <c r="G319" s="50">
        <v>58</v>
      </c>
      <c r="H319" s="50"/>
      <c r="I319" s="50"/>
      <c r="K319" s="50"/>
      <c r="L319" s="50"/>
    </row>
    <row r="320" spans="1:12" ht="12.75">
      <c r="A320" t="s">
        <v>731</v>
      </c>
      <c r="B320" s="50">
        <v>57</v>
      </c>
      <c r="C320" s="50">
        <v>57</v>
      </c>
      <c r="D320" s="50">
        <v>57</v>
      </c>
      <c r="E320" s="50">
        <v>57</v>
      </c>
      <c r="F320" s="50">
        <v>57</v>
      </c>
      <c r="G320" s="50">
        <v>57</v>
      </c>
      <c r="H320" s="50"/>
      <c r="I320" s="50"/>
      <c r="K320" s="50"/>
      <c r="L320" s="50"/>
    </row>
    <row r="321" spans="1:12" ht="12.75">
      <c r="A321" t="s">
        <v>732</v>
      </c>
      <c r="B321" s="50">
        <v>55</v>
      </c>
      <c r="C321" s="50">
        <v>55</v>
      </c>
      <c r="D321" s="50">
        <v>55</v>
      </c>
      <c r="E321" s="50">
        <v>55</v>
      </c>
      <c r="F321" s="50">
        <v>55</v>
      </c>
      <c r="G321" s="50">
        <v>55</v>
      </c>
      <c r="H321" s="50"/>
      <c r="I321" s="50"/>
      <c r="K321" s="50"/>
      <c r="L321" s="50"/>
    </row>
    <row r="322" spans="1:12" ht="12.75">
      <c r="A322" t="s">
        <v>733</v>
      </c>
      <c r="B322" s="50">
        <v>57</v>
      </c>
      <c r="C322" s="50">
        <v>57</v>
      </c>
      <c r="D322" s="50">
        <v>57</v>
      </c>
      <c r="E322" s="50">
        <v>57</v>
      </c>
      <c r="F322" s="50">
        <v>57</v>
      </c>
      <c r="G322" s="50">
        <v>57</v>
      </c>
      <c r="H322" s="50"/>
      <c r="I322" s="50"/>
      <c r="K322" s="50"/>
      <c r="L322" s="50"/>
    </row>
    <row r="323" spans="1:12" ht="12.75">
      <c r="A323" t="s">
        <v>734</v>
      </c>
      <c r="B323" s="50">
        <v>58</v>
      </c>
      <c r="C323" s="50">
        <v>58</v>
      </c>
      <c r="D323" s="50">
        <v>58</v>
      </c>
      <c r="E323" s="50">
        <v>58</v>
      </c>
      <c r="F323" s="50">
        <v>58</v>
      </c>
      <c r="G323" s="50">
        <v>58</v>
      </c>
      <c r="H323" s="50"/>
      <c r="I323" s="50"/>
      <c r="K323" s="50"/>
      <c r="L323" s="50"/>
    </row>
    <row r="324" spans="1:12" ht="12.75">
      <c r="A324" t="s">
        <v>735</v>
      </c>
      <c r="B324" s="50">
        <v>58</v>
      </c>
      <c r="C324" s="50">
        <v>58</v>
      </c>
      <c r="D324" s="50">
        <v>58</v>
      </c>
      <c r="E324" s="50">
        <v>58</v>
      </c>
      <c r="F324" s="50">
        <v>58</v>
      </c>
      <c r="G324" s="50">
        <v>58</v>
      </c>
      <c r="H324" s="50"/>
      <c r="I324" s="50"/>
      <c r="K324" s="50"/>
      <c r="L324" s="50"/>
    </row>
    <row r="325" spans="1:12" ht="12.75">
      <c r="A325" t="s">
        <v>736</v>
      </c>
      <c r="B325" s="50">
        <v>57</v>
      </c>
      <c r="C325" s="50">
        <v>57</v>
      </c>
      <c r="D325" s="50">
        <v>57</v>
      </c>
      <c r="E325" s="50">
        <v>57</v>
      </c>
      <c r="F325" s="50">
        <v>57</v>
      </c>
      <c r="G325" s="50">
        <v>57</v>
      </c>
      <c r="H325" s="50"/>
      <c r="I325" s="50"/>
      <c r="K325" s="50"/>
      <c r="L325" s="50"/>
    </row>
    <row r="326" spans="1:12" ht="12.75">
      <c r="A326" t="s">
        <v>737</v>
      </c>
      <c r="B326" s="50">
        <v>12</v>
      </c>
      <c r="C326" s="50">
        <v>12</v>
      </c>
      <c r="D326" s="50">
        <v>12</v>
      </c>
      <c r="E326" s="50">
        <v>12</v>
      </c>
      <c r="F326" s="50">
        <v>12</v>
      </c>
      <c r="G326" s="50">
        <v>12</v>
      </c>
      <c r="H326" s="50"/>
      <c r="I326" s="50"/>
      <c r="K326" s="50"/>
      <c r="L326" s="50"/>
    </row>
    <row r="327" spans="1:12" ht="12.75">
      <c r="A327" t="s">
        <v>738</v>
      </c>
      <c r="B327" s="50">
        <v>1.4</v>
      </c>
      <c r="C327" s="50">
        <v>1.4</v>
      </c>
      <c r="D327" s="50">
        <v>1.4</v>
      </c>
      <c r="E327" s="50">
        <v>1.4</v>
      </c>
      <c r="F327" s="50">
        <v>1.4</v>
      </c>
      <c r="G327" s="50">
        <v>1.4</v>
      </c>
      <c r="H327" s="50"/>
      <c r="I327" s="50"/>
      <c r="K327" s="50"/>
      <c r="L327" s="50"/>
    </row>
    <row r="328" spans="1:12" ht="12.75">
      <c r="A328" t="s">
        <v>739</v>
      </c>
      <c r="B328" s="50">
        <v>1.4</v>
      </c>
      <c r="C328" s="50">
        <v>1.4</v>
      </c>
      <c r="D328" s="50">
        <v>1.4</v>
      </c>
      <c r="E328" s="50">
        <v>1.4</v>
      </c>
      <c r="F328" s="50">
        <v>1.4</v>
      </c>
      <c r="G328" s="50">
        <v>1.4</v>
      </c>
      <c r="H328" s="50"/>
      <c r="I328" s="50"/>
      <c r="K328" s="50"/>
      <c r="L328" s="50"/>
    </row>
    <row r="329" spans="1:12" ht="12.75">
      <c r="A329" t="s">
        <v>740</v>
      </c>
      <c r="B329" s="50">
        <v>1.4</v>
      </c>
      <c r="C329" s="50">
        <v>1.4</v>
      </c>
      <c r="D329" s="50">
        <v>1.4</v>
      </c>
      <c r="E329" s="50">
        <v>1.4</v>
      </c>
      <c r="F329" s="50">
        <v>1.4</v>
      </c>
      <c r="G329" s="50">
        <v>1.4</v>
      </c>
      <c r="H329" s="50"/>
      <c r="I329" s="50"/>
      <c r="K329" s="50"/>
      <c r="L329" s="50"/>
    </row>
    <row r="330" spans="1:12" ht="12.75">
      <c r="A330" t="s">
        <v>741</v>
      </c>
      <c r="B330" s="50">
        <v>1.4</v>
      </c>
      <c r="C330" s="50">
        <v>1.4</v>
      </c>
      <c r="D330" s="50">
        <v>1.4</v>
      </c>
      <c r="E330" s="50">
        <v>1.4</v>
      </c>
      <c r="F330" s="50">
        <v>1.4</v>
      </c>
      <c r="G330" s="50">
        <v>1.4</v>
      </c>
      <c r="H330" s="50"/>
      <c r="I330" s="50"/>
      <c r="K330" s="50"/>
      <c r="L330" s="50"/>
    </row>
    <row r="331" spans="1:12" ht="12.75">
      <c r="A331" t="s">
        <v>864</v>
      </c>
      <c r="B331" s="50">
        <v>1.4</v>
      </c>
      <c r="C331" s="50">
        <v>1.4</v>
      </c>
      <c r="D331" s="50">
        <v>1.4</v>
      </c>
      <c r="E331" s="50">
        <v>1.4</v>
      </c>
      <c r="F331" s="50">
        <v>1.4</v>
      </c>
      <c r="G331" s="50">
        <v>1.4</v>
      </c>
      <c r="H331" s="50"/>
      <c r="I331" s="50"/>
      <c r="K331" s="50"/>
      <c r="L331" s="50"/>
    </row>
    <row r="332" spans="1:12" ht="12.75">
      <c r="A332" t="s">
        <v>865</v>
      </c>
      <c r="B332" s="50">
        <v>1.4</v>
      </c>
      <c r="C332" s="50">
        <v>1.4</v>
      </c>
      <c r="D332" s="50">
        <v>1.4</v>
      </c>
      <c r="E332" s="50">
        <v>1.4</v>
      </c>
      <c r="F332" s="50">
        <v>1.4</v>
      </c>
      <c r="G332" s="50">
        <v>1.4</v>
      </c>
      <c r="H332" s="50"/>
      <c r="I332" s="50"/>
      <c r="K332" s="50"/>
      <c r="L332" s="50"/>
    </row>
    <row r="333" spans="1:12" ht="12.75">
      <c r="A333" s="23" t="s">
        <v>800</v>
      </c>
      <c r="B333" s="50">
        <v>68</v>
      </c>
      <c r="C333" s="50">
        <v>68</v>
      </c>
      <c r="D333" s="50">
        <v>68</v>
      </c>
      <c r="E333" s="50">
        <v>68</v>
      </c>
      <c r="F333" s="50">
        <v>68</v>
      </c>
      <c r="G333" s="50">
        <v>68</v>
      </c>
      <c r="H333" s="50"/>
      <c r="I333" s="50"/>
      <c r="K333" s="50"/>
      <c r="L333" s="50"/>
    </row>
    <row r="334" spans="1:12" ht="12.75">
      <c r="A334" t="s">
        <v>742</v>
      </c>
      <c r="B334" s="50">
        <v>102</v>
      </c>
      <c r="C334" s="50">
        <v>102</v>
      </c>
      <c r="D334" s="50">
        <v>102</v>
      </c>
      <c r="E334" s="50">
        <v>102</v>
      </c>
      <c r="F334" s="50">
        <v>102</v>
      </c>
      <c r="G334" s="50">
        <v>102</v>
      </c>
      <c r="H334" s="50"/>
      <c r="I334" s="50"/>
      <c r="K334" s="50"/>
      <c r="L334" s="50"/>
    </row>
    <row r="335" spans="1:12" ht="12.75">
      <c r="A335" t="s">
        <v>743</v>
      </c>
      <c r="B335" s="50">
        <v>85</v>
      </c>
      <c r="C335" s="50">
        <v>85</v>
      </c>
      <c r="D335" s="50">
        <v>85</v>
      </c>
      <c r="E335" s="50">
        <v>85</v>
      </c>
      <c r="F335" s="50">
        <v>85</v>
      </c>
      <c r="G335" s="50">
        <v>85</v>
      </c>
      <c r="H335" s="50"/>
      <c r="I335" s="50"/>
      <c r="K335" s="50"/>
      <c r="L335" s="50"/>
    </row>
    <row r="336" spans="1:12" ht="12.75">
      <c r="A336" t="s">
        <v>744</v>
      </c>
      <c r="B336" s="50">
        <v>103</v>
      </c>
      <c r="C336" s="50">
        <v>103</v>
      </c>
      <c r="D336" s="50">
        <v>103</v>
      </c>
      <c r="E336" s="50">
        <v>103</v>
      </c>
      <c r="F336" s="50">
        <v>103</v>
      </c>
      <c r="G336" s="50">
        <v>103</v>
      </c>
      <c r="H336" s="50"/>
      <c r="I336" s="50"/>
      <c r="K336" s="50"/>
      <c r="L336" s="50"/>
    </row>
    <row r="337" spans="1:12" ht="12.75">
      <c r="A337" t="s">
        <v>745</v>
      </c>
      <c r="B337" s="50">
        <v>105</v>
      </c>
      <c r="C337" s="50">
        <v>105</v>
      </c>
      <c r="D337" s="50">
        <v>105</v>
      </c>
      <c r="E337" s="50">
        <v>105</v>
      </c>
      <c r="F337" s="50">
        <v>105</v>
      </c>
      <c r="G337" s="50">
        <v>105</v>
      </c>
      <c r="H337" s="50"/>
      <c r="I337" s="50"/>
      <c r="K337" s="50"/>
      <c r="L337" s="50"/>
    </row>
    <row r="338" spans="1:12" ht="12.75">
      <c r="A338" t="s">
        <v>746</v>
      </c>
      <c r="B338" s="50">
        <v>421</v>
      </c>
      <c r="C338" s="50">
        <v>421</v>
      </c>
      <c r="D338" s="50">
        <v>421</v>
      </c>
      <c r="E338" s="50">
        <v>421</v>
      </c>
      <c r="F338" s="50">
        <v>421</v>
      </c>
      <c r="G338" s="50">
        <v>421</v>
      </c>
      <c r="H338" s="50"/>
      <c r="I338" s="50"/>
      <c r="K338" s="50"/>
      <c r="L338" s="50"/>
    </row>
    <row r="339" spans="1:12" ht="12.75">
      <c r="A339" t="s">
        <v>748</v>
      </c>
      <c r="B339" s="50">
        <v>805</v>
      </c>
      <c r="C339" s="50">
        <v>805</v>
      </c>
      <c r="D339" s="50">
        <v>805</v>
      </c>
      <c r="E339" s="50">
        <v>805</v>
      </c>
      <c r="F339" s="50">
        <v>805</v>
      </c>
      <c r="G339" s="50">
        <v>805</v>
      </c>
      <c r="H339" s="50"/>
      <c r="I339" s="50"/>
      <c r="K339" s="50"/>
      <c r="L339" s="50"/>
    </row>
    <row r="340" spans="1:12" ht="12.75">
      <c r="A340" t="s">
        <v>749</v>
      </c>
      <c r="B340" s="50">
        <v>226</v>
      </c>
      <c r="C340" s="50">
        <v>226</v>
      </c>
      <c r="D340" s="50">
        <v>226</v>
      </c>
      <c r="E340" s="50">
        <v>226</v>
      </c>
      <c r="F340" s="50">
        <v>226</v>
      </c>
      <c r="G340" s="50">
        <v>226</v>
      </c>
      <c r="H340" s="50"/>
      <c r="I340" s="50"/>
      <c r="K340" s="50"/>
      <c r="L340" s="50"/>
    </row>
    <row r="341" spans="1:12" ht="12.75">
      <c r="A341" t="s">
        <v>750</v>
      </c>
      <c r="B341" s="50">
        <v>4</v>
      </c>
      <c r="C341" s="50">
        <v>4</v>
      </c>
      <c r="D341" s="50">
        <v>4</v>
      </c>
      <c r="E341" s="50">
        <v>4</v>
      </c>
      <c r="F341" s="50">
        <v>4</v>
      </c>
      <c r="G341" s="50">
        <v>4</v>
      </c>
      <c r="H341" s="50"/>
      <c r="I341" s="50"/>
      <c r="K341" s="50"/>
      <c r="L341" s="50"/>
    </row>
    <row r="342" spans="1:12" ht="12.75">
      <c r="A342" t="s">
        <v>751</v>
      </c>
      <c r="B342" s="50">
        <v>152</v>
      </c>
      <c r="C342" s="50">
        <v>152</v>
      </c>
      <c r="D342" s="50">
        <v>152</v>
      </c>
      <c r="E342" s="50">
        <v>152</v>
      </c>
      <c r="F342" s="50">
        <v>152</v>
      </c>
      <c r="G342" s="50">
        <v>152</v>
      </c>
      <c r="H342" s="50"/>
      <c r="I342" s="50"/>
      <c r="K342" s="50"/>
      <c r="L342" s="50"/>
    </row>
    <row r="343" spans="1:12" ht="12.75">
      <c r="A343" t="s">
        <v>752</v>
      </c>
      <c r="B343" s="50">
        <v>154</v>
      </c>
      <c r="C343" s="50">
        <v>154</v>
      </c>
      <c r="D343" s="50">
        <v>154</v>
      </c>
      <c r="E343" s="50">
        <v>154</v>
      </c>
      <c r="F343" s="50">
        <v>154</v>
      </c>
      <c r="G343" s="50">
        <v>154</v>
      </c>
      <c r="H343" s="50"/>
      <c r="I343" s="50"/>
      <c r="K343" s="50"/>
      <c r="L343" s="50"/>
    </row>
    <row r="344" spans="1:12" ht="12.75">
      <c r="A344" t="s">
        <v>935</v>
      </c>
      <c r="B344" s="50">
        <v>332</v>
      </c>
      <c r="C344" s="50">
        <v>332</v>
      </c>
      <c r="D344" s="50">
        <v>332</v>
      </c>
      <c r="E344" s="50">
        <v>332</v>
      </c>
      <c r="F344" s="50">
        <v>332</v>
      </c>
      <c r="G344" s="50">
        <v>332</v>
      </c>
      <c r="H344" s="50"/>
      <c r="I344" s="50"/>
      <c r="K344" s="50"/>
      <c r="L344" s="50"/>
    </row>
    <row r="345" spans="1:12" ht="12.75">
      <c r="A345" t="s">
        <v>753</v>
      </c>
      <c r="B345" s="50">
        <v>206</v>
      </c>
      <c r="C345" s="50">
        <v>206</v>
      </c>
      <c r="D345" s="50">
        <v>206</v>
      </c>
      <c r="E345" s="50">
        <v>206</v>
      </c>
      <c r="F345" s="50">
        <v>206</v>
      </c>
      <c r="G345" s="50">
        <v>206</v>
      </c>
      <c r="H345" s="50"/>
      <c r="I345" s="50"/>
      <c r="K345" s="50"/>
      <c r="L345" s="50"/>
    </row>
    <row r="346" spans="1:12" ht="12.75">
      <c r="A346" t="s">
        <v>754</v>
      </c>
      <c r="B346" s="50">
        <v>220</v>
      </c>
      <c r="C346" s="50">
        <v>220</v>
      </c>
      <c r="D346" s="50">
        <v>220</v>
      </c>
      <c r="E346" s="50">
        <v>220</v>
      </c>
      <c r="F346" s="50">
        <v>220</v>
      </c>
      <c r="G346" s="50">
        <v>220</v>
      </c>
      <c r="H346" s="50"/>
      <c r="I346" s="50"/>
      <c r="K346" s="50"/>
      <c r="L346" s="50"/>
    </row>
    <row r="347" spans="1:12" ht="12.75">
      <c r="A347" t="s">
        <v>755</v>
      </c>
      <c r="B347" s="50">
        <v>397</v>
      </c>
      <c r="C347" s="50">
        <v>397</v>
      </c>
      <c r="D347" s="50">
        <v>397</v>
      </c>
      <c r="E347" s="50">
        <v>397</v>
      </c>
      <c r="F347" s="50">
        <v>397</v>
      </c>
      <c r="G347" s="50">
        <v>397</v>
      </c>
      <c r="H347" s="50"/>
      <c r="I347" s="50"/>
      <c r="K347" s="50"/>
      <c r="L347" s="50"/>
    </row>
    <row r="348" spans="1:12" ht="12.75">
      <c r="A348" t="s">
        <v>888</v>
      </c>
      <c r="B348" s="50">
        <v>175</v>
      </c>
      <c r="C348" s="50">
        <v>175</v>
      </c>
      <c r="D348" s="50">
        <v>175</v>
      </c>
      <c r="E348" s="50">
        <v>175</v>
      </c>
      <c r="F348" s="50">
        <v>175</v>
      </c>
      <c r="G348" s="50">
        <v>175</v>
      </c>
      <c r="H348" s="50"/>
      <c r="I348" s="50"/>
      <c r="K348" s="50"/>
      <c r="L348" s="50"/>
    </row>
    <row r="349" spans="1:12" ht="12.75">
      <c r="A349" t="s">
        <v>826</v>
      </c>
      <c r="B349" s="50">
        <v>527</v>
      </c>
      <c r="C349" s="50">
        <v>527</v>
      </c>
      <c r="D349" s="50">
        <v>527</v>
      </c>
      <c r="E349" s="50">
        <v>527</v>
      </c>
      <c r="F349" s="50">
        <v>527</v>
      </c>
      <c r="G349" s="50">
        <v>527</v>
      </c>
      <c r="H349" s="50"/>
      <c r="I349" s="50"/>
      <c r="K349" s="50"/>
      <c r="L349" s="50"/>
    </row>
    <row r="350" spans="1:12" ht="12.75">
      <c r="A350" t="s">
        <v>827</v>
      </c>
      <c r="B350" s="50">
        <v>354</v>
      </c>
      <c r="C350" s="50">
        <v>354</v>
      </c>
      <c r="D350" s="50">
        <v>354</v>
      </c>
      <c r="E350" s="50">
        <v>354</v>
      </c>
      <c r="F350" s="50">
        <v>354</v>
      </c>
      <c r="G350" s="50">
        <v>354</v>
      </c>
      <c r="H350" s="50"/>
      <c r="I350" s="50"/>
      <c r="K350" s="50"/>
      <c r="L350" s="50"/>
    </row>
    <row r="351" spans="1:12" ht="12.75">
      <c r="A351" t="s">
        <v>756</v>
      </c>
      <c r="B351" s="50">
        <v>166</v>
      </c>
      <c r="C351" s="50">
        <v>166</v>
      </c>
      <c r="D351" s="50">
        <v>166</v>
      </c>
      <c r="E351" s="50">
        <v>166</v>
      </c>
      <c r="F351" s="50">
        <v>166</v>
      </c>
      <c r="G351" s="50">
        <v>166</v>
      </c>
      <c r="H351" s="50"/>
      <c r="I351" s="50"/>
      <c r="K351" s="50"/>
      <c r="L351" s="50"/>
    </row>
    <row r="352" spans="1:12" ht="12.75">
      <c r="A352" t="s">
        <v>757</v>
      </c>
      <c r="B352" s="50">
        <v>163</v>
      </c>
      <c r="C352" s="50">
        <v>163</v>
      </c>
      <c r="D352" s="50">
        <v>163</v>
      </c>
      <c r="E352" s="50">
        <v>163</v>
      </c>
      <c r="F352" s="50">
        <v>163</v>
      </c>
      <c r="G352" s="50">
        <v>163</v>
      </c>
      <c r="H352" s="50"/>
      <c r="I352" s="50"/>
      <c r="K352" s="50"/>
      <c r="L352" s="50"/>
    </row>
    <row r="353" spans="1:12" ht="12.75">
      <c r="A353" t="s">
        <v>758</v>
      </c>
      <c r="B353" s="50">
        <v>226</v>
      </c>
      <c r="C353" s="50">
        <v>226</v>
      </c>
      <c r="D353" s="50">
        <v>226</v>
      </c>
      <c r="E353" s="50">
        <v>226</v>
      </c>
      <c r="F353" s="50">
        <v>226</v>
      </c>
      <c r="G353" s="50">
        <v>226</v>
      </c>
      <c r="H353" s="50"/>
      <c r="I353" s="50"/>
      <c r="K353" s="50"/>
      <c r="L353" s="50"/>
    </row>
    <row r="354" spans="1:12" ht="12.75">
      <c r="A354" t="s">
        <v>759</v>
      </c>
      <c r="B354" s="50">
        <v>544</v>
      </c>
      <c r="C354" s="50">
        <v>544</v>
      </c>
      <c r="D354" s="50">
        <v>544</v>
      </c>
      <c r="E354" s="50">
        <v>544</v>
      </c>
      <c r="F354" s="50">
        <v>544</v>
      </c>
      <c r="G354" s="50">
        <v>544</v>
      </c>
      <c r="H354" s="50"/>
      <c r="I354" s="50"/>
      <c r="K354" s="50"/>
      <c r="L354" s="50"/>
    </row>
    <row r="355" spans="1:12" ht="12.75">
      <c r="A355" t="s">
        <v>760</v>
      </c>
      <c r="B355" s="50">
        <v>657</v>
      </c>
      <c r="C355" s="50">
        <v>657</v>
      </c>
      <c r="D355" s="50">
        <v>657</v>
      </c>
      <c r="E355" s="50">
        <v>657</v>
      </c>
      <c r="F355" s="50">
        <v>657</v>
      </c>
      <c r="G355" s="50">
        <v>657</v>
      </c>
      <c r="H355" s="50"/>
      <c r="I355" s="50"/>
      <c r="K355" s="50"/>
      <c r="L355" s="50"/>
    </row>
    <row r="356" spans="1:12" ht="12.75">
      <c r="A356" t="s">
        <v>761</v>
      </c>
      <c r="B356" s="50">
        <v>645</v>
      </c>
      <c r="C356" s="50">
        <v>645</v>
      </c>
      <c r="D356" s="50">
        <v>645</v>
      </c>
      <c r="E356" s="50">
        <v>645</v>
      </c>
      <c r="F356" s="50">
        <v>645</v>
      </c>
      <c r="G356" s="50">
        <v>645</v>
      </c>
      <c r="H356" s="50"/>
      <c r="I356" s="50"/>
      <c r="K356" s="50"/>
      <c r="L356" s="50"/>
    </row>
    <row r="357" spans="1:12" ht="12.75">
      <c r="A357" t="s">
        <v>762</v>
      </c>
      <c r="B357" s="50">
        <v>567</v>
      </c>
      <c r="C357" s="50">
        <v>567</v>
      </c>
      <c r="D357" s="50">
        <v>567</v>
      </c>
      <c r="E357" s="50">
        <v>567</v>
      </c>
      <c r="F357" s="50">
        <v>567</v>
      </c>
      <c r="G357" s="50">
        <v>567</v>
      </c>
      <c r="H357" s="50"/>
      <c r="I357" s="50"/>
      <c r="K357" s="50"/>
      <c r="L357" s="50"/>
    </row>
    <row r="358" spans="1:12" ht="12.75">
      <c r="A358" t="s">
        <v>763</v>
      </c>
      <c r="B358" s="50">
        <v>603</v>
      </c>
      <c r="C358" s="50">
        <v>603</v>
      </c>
      <c r="D358" s="50">
        <v>603</v>
      </c>
      <c r="E358" s="50">
        <v>603</v>
      </c>
      <c r="F358" s="50">
        <v>603</v>
      </c>
      <c r="G358" s="50">
        <v>603</v>
      </c>
      <c r="H358" s="50"/>
      <c r="I358" s="50"/>
      <c r="K358" s="50"/>
      <c r="L358" s="50"/>
    </row>
    <row r="359" spans="1:12" ht="12.75">
      <c r="A359" t="s">
        <v>764</v>
      </c>
      <c r="B359" s="50">
        <v>13</v>
      </c>
      <c r="C359" s="50">
        <v>13</v>
      </c>
      <c r="D359" s="50">
        <v>13</v>
      </c>
      <c r="E359" s="50">
        <v>13</v>
      </c>
      <c r="F359" s="50">
        <v>13</v>
      </c>
      <c r="G359" s="50">
        <v>13</v>
      </c>
      <c r="H359" s="50"/>
      <c r="I359" s="50"/>
      <c r="K359" s="50"/>
      <c r="L359" s="50"/>
    </row>
    <row r="360" spans="1:9" ht="12.75">
      <c r="A360" s="14" t="s">
        <v>766</v>
      </c>
      <c r="B360" s="81">
        <v>96</v>
      </c>
      <c r="C360" s="81">
        <v>0</v>
      </c>
      <c r="D360" s="81">
        <v>0</v>
      </c>
      <c r="E360" s="81">
        <v>0</v>
      </c>
      <c r="F360" s="81">
        <v>0</v>
      </c>
      <c r="G360" s="81">
        <v>0</v>
      </c>
      <c r="H360" s="14"/>
      <c r="I360" s="50"/>
    </row>
    <row r="361" spans="1:12" ht="12.75">
      <c r="A361" t="s">
        <v>768</v>
      </c>
      <c r="B361" s="50">
        <v>0.3</v>
      </c>
      <c r="C361" s="50">
        <v>0.3</v>
      </c>
      <c r="D361" s="50">
        <v>0.3</v>
      </c>
      <c r="E361" s="50">
        <v>0.3</v>
      </c>
      <c r="F361" s="50">
        <v>0.3</v>
      </c>
      <c r="G361" s="50">
        <v>0.3</v>
      </c>
      <c r="H361" s="50"/>
      <c r="I361" s="50"/>
      <c r="K361" s="50"/>
      <c r="L361" s="50"/>
    </row>
    <row r="362" spans="1:12" ht="12.75">
      <c r="A362" t="s">
        <v>769</v>
      </c>
      <c r="B362" s="50">
        <v>0.3</v>
      </c>
      <c r="C362" s="50">
        <v>0.3</v>
      </c>
      <c r="D362" s="50">
        <v>0.3</v>
      </c>
      <c r="E362" s="50">
        <v>0.3</v>
      </c>
      <c r="F362" s="50">
        <v>0.3</v>
      </c>
      <c r="G362" s="50">
        <v>0.3</v>
      </c>
      <c r="H362" s="50"/>
      <c r="I362" s="50"/>
      <c r="K362" s="50"/>
      <c r="L362" s="50"/>
    </row>
    <row r="363" spans="1:12" ht="12.75">
      <c r="A363" t="s">
        <v>770</v>
      </c>
      <c r="B363" s="50">
        <v>0.3</v>
      </c>
      <c r="C363" s="50">
        <v>0.3</v>
      </c>
      <c r="D363" s="50">
        <v>0.3</v>
      </c>
      <c r="E363" s="50">
        <v>0.3</v>
      </c>
      <c r="F363" s="50">
        <v>0.3</v>
      </c>
      <c r="G363" s="50">
        <v>0.3</v>
      </c>
      <c r="H363" s="50"/>
      <c r="I363" s="50"/>
      <c r="K363" s="50"/>
      <c r="L363" s="50"/>
    </row>
    <row r="364" spans="1:12" ht="12.75">
      <c r="A364" t="s">
        <v>771</v>
      </c>
      <c r="B364" s="50">
        <v>0.5</v>
      </c>
      <c r="C364" s="50">
        <v>0.5</v>
      </c>
      <c r="D364" s="50">
        <v>0.5</v>
      </c>
      <c r="E364" s="50">
        <v>0.5</v>
      </c>
      <c r="F364" s="50">
        <v>0.5</v>
      </c>
      <c r="G364" s="50">
        <v>0.5</v>
      </c>
      <c r="H364" s="50"/>
      <c r="I364" s="50"/>
      <c r="K364" s="50"/>
      <c r="L364" s="50"/>
    </row>
    <row r="365" spans="1:12" ht="12.75">
      <c r="A365" t="s">
        <v>772</v>
      </c>
      <c r="B365" s="50">
        <v>1.4</v>
      </c>
      <c r="C365" s="50">
        <v>1.4</v>
      </c>
      <c r="D365" s="50">
        <v>1.4</v>
      </c>
      <c r="E365" s="50">
        <v>1.4</v>
      </c>
      <c r="F365" s="50">
        <v>1.4</v>
      </c>
      <c r="G365" s="50">
        <v>1.4</v>
      </c>
      <c r="H365" s="50"/>
      <c r="I365" s="50"/>
      <c r="K365" s="50"/>
      <c r="L365" s="50"/>
    </row>
    <row r="366" spans="1:12" ht="12.75">
      <c r="A366" t="s">
        <v>773</v>
      </c>
      <c r="B366" s="50">
        <v>1.3</v>
      </c>
      <c r="C366" s="50">
        <v>1.3</v>
      </c>
      <c r="D366" s="50">
        <v>1.3</v>
      </c>
      <c r="E366" s="50">
        <v>1.3</v>
      </c>
      <c r="F366" s="50">
        <v>1.3</v>
      </c>
      <c r="G366" s="50">
        <v>1.3</v>
      </c>
      <c r="H366" s="50"/>
      <c r="I366" s="50"/>
      <c r="K366" s="50"/>
      <c r="L366" s="50"/>
    </row>
    <row r="367" spans="1:12" ht="12.75">
      <c r="A367" t="s">
        <v>774</v>
      </c>
      <c r="B367" s="50">
        <v>1.3</v>
      </c>
      <c r="C367" s="50">
        <v>1.3</v>
      </c>
      <c r="D367" s="50">
        <v>1.3</v>
      </c>
      <c r="E367" s="50">
        <v>1.3</v>
      </c>
      <c r="F367" s="50">
        <v>1.3</v>
      </c>
      <c r="G367" s="50">
        <v>1.3</v>
      </c>
      <c r="H367" s="50"/>
      <c r="I367" s="50"/>
      <c r="K367" s="50"/>
      <c r="L367" s="50"/>
    </row>
    <row r="368" spans="1:14" ht="12.75">
      <c r="A368" t="s">
        <v>775</v>
      </c>
      <c r="B368" s="50">
        <v>15</v>
      </c>
      <c r="C368" s="50">
        <v>15</v>
      </c>
      <c r="D368" s="50">
        <v>15</v>
      </c>
      <c r="E368" s="50">
        <v>15</v>
      </c>
      <c r="F368" s="50">
        <v>15</v>
      </c>
      <c r="G368" s="50">
        <v>15</v>
      </c>
      <c r="H368" s="50"/>
      <c r="I368" s="50"/>
      <c r="K368" s="50"/>
      <c r="L368" s="50"/>
      <c r="M368" s="52"/>
      <c r="N368" s="52"/>
    </row>
    <row r="369" spans="1:14" ht="12.75">
      <c r="A369" t="s">
        <v>776</v>
      </c>
      <c r="B369" s="50">
        <v>15</v>
      </c>
      <c r="C369" s="50">
        <v>15</v>
      </c>
      <c r="D369" s="50">
        <v>15</v>
      </c>
      <c r="E369" s="50">
        <v>15</v>
      </c>
      <c r="F369" s="50">
        <v>15</v>
      </c>
      <c r="G369" s="50">
        <v>15</v>
      </c>
      <c r="H369" s="50"/>
      <c r="I369" s="50"/>
      <c r="K369" s="50"/>
      <c r="L369" s="50"/>
      <c r="M369" s="52"/>
      <c r="N369" s="52"/>
    </row>
    <row r="370" spans="1:14" ht="12.75">
      <c r="A370" t="s">
        <v>835</v>
      </c>
      <c r="B370" s="50">
        <v>20</v>
      </c>
      <c r="C370" s="50">
        <v>20</v>
      </c>
      <c r="D370" s="50">
        <v>20</v>
      </c>
      <c r="E370" s="50">
        <v>20</v>
      </c>
      <c r="F370" s="50">
        <v>20</v>
      </c>
      <c r="G370" s="50">
        <v>20</v>
      </c>
      <c r="H370" s="50"/>
      <c r="I370" s="50"/>
      <c r="K370" s="50"/>
      <c r="L370" s="50"/>
      <c r="M370" s="52"/>
      <c r="N370" s="52"/>
    </row>
    <row r="371" spans="1:14" ht="12.75">
      <c r="A371" t="s">
        <v>836</v>
      </c>
      <c r="B371" s="50">
        <v>20</v>
      </c>
      <c r="C371" s="50">
        <v>20</v>
      </c>
      <c r="D371" s="50">
        <v>20</v>
      </c>
      <c r="E371" s="50">
        <v>20</v>
      </c>
      <c r="F371" s="50">
        <v>20</v>
      </c>
      <c r="G371" s="50">
        <v>20</v>
      </c>
      <c r="H371" s="50"/>
      <c r="I371" s="50"/>
      <c r="K371" s="50"/>
      <c r="L371" s="50"/>
      <c r="M371" s="52"/>
      <c r="N371" s="52"/>
    </row>
    <row r="372" spans="1:14" s="52" customFormat="1" ht="12.75">
      <c r="A372" t="s">
        <v>837</v>
      </c>
      <c r="B372" s="50">
        <v>20</v>
      </c>
      <c r="C372" s="50">
        <v>20</v>
      </c>
      <c r="D372" s="50">
        <v>20</v>
      </c>
      <c r="E372" s="50">
        <v>20</v>
      </c>
      <c r="F372" s="50">
        <v>20</v>
      </c>
      <c r="G372" s="50">
        <v>20</v>
      </c>
      <c r="H372" s="50"/>
      <c r="I372" s="50"/>
      <c r="J372" s="105"/>
      <c r="K372" s="50"/>
      <c r="L372" s="50"/>
      <c r="M372"/>
      <c r="N372"/>
    </row>
    <row r="373" spans="1:14" s="52" customFormat="1" ht="12.75">
      <c r="A373" t="s">
        <v>838</v>
      </c>
      <c r="B373" s="50">
        <v>17</v>
      </c>
      <c r="C373" s="50">
        <v>17</v>
      </c>
      <c r="D373" s="50">
        <v>17</v>
      </c>
      <c r="E373" s="50">
        <v>17</v>
      </c>
      <c r="F373" s="50">
        <v>17</v>
      </c>
      <c r="G373" s="50">
        <v>17</v>
      </c>
      <c r="H373" s="50"/>
      <c r="I373" s="50"/>
      <c r="J373" s="105"/>
      <c r="K373" s="50"/>
      <c r="L373" s="50"/>
      <c r="M373"/>
      <c r="N373"/>
    </row>
    <row r="374" spans="1:14" s="52" customFormat="1" ht="12.75">
      <c r="A374" t="s">
        <v>54</v>
      </c>
      <c r="B374">
        <v>60.5</v>
      </c>
      <c r="C374">
        <v>60.5</v>
      </c>
      <c r="D374">
        <v>60.5</v>
      </c>
      <c r="E374">
        <v>60.5</v>
      </c>
      <c r="F374">
        <v>60.5</v>
      </c>
      <c r="G374">
        <v>60.5</v>
      </c>
      <c r="H374" s="50"/>
      <c r="I374" s="50"/>
      <c r="J374" s="105"/>
      <c r="K374" s="50"/>
      <c r="L374" s="50"/>
      <c r="M374"/>
      <c r="N374"/>
    </row>
    <row r="375" spans="1:14" s="52" customFormat="1" ht="12.75">
      <c r="A375" t="s">
        <v>55</v>
      </c>
      <c r="B375">
        <v>60.5</v>
      </c>
      <c r="C375">
        <v>60.5</v>
      </c>
      <c r="D375">
        <v>60.5</v>
      </c>
      <c r="E375">
        <v>60.5</v>
      </c>
      <c r="F375">
        <v>60.5</v>
      </c>
      <c r="G375">
        <v>60.5</v>
      </c>
      <c r="H375" s="50"/>
      <c r="I375" s="50"/>
      <c r="J375" s="105"/>
      <c r="K375" s="50"/>
      <c r="L375" s="50"/>
      <c r="M375"/>
      <c r="N375"/>
    </row>
    <row r="376" spans="1:14" s="52" customFormat="1" ht="12.75">
      <c r="A376" t="s">
        <v>56</v>
      </c>
      <c r="B376">
        <v>60.5</v>
      </c>
      <c r="C376">
        <v>60.5</v>
      </c>
      <c r="D376">
        <v>60.5</v>
      </c>
      <c r="E376">
        <v>60.5</v>
      </c>
      <c r="F376">
        <v>60.5</v>
      </c>
      <c r="G376">
        <v>60.5</v>
      </c>
      <c r="H376" s="50"/>
      <c r="I376" s="50"/>
      <c r="J376" s="105"/>
      <c r="K376" s="50"/>
      <c r="L376" s="50"/>
      <c r="M376"/>
      <c r="N376"/>
    </row>
    <row r="377" spans="1:14" s="52" customFormat="1" ht="12.75">
      <c r="A377" t="s">
        <v>57</v>
      </c>
      <c r="B377">
        <v>60.5</v>
      </c>
      <c r="C377">
        <v>60.5</v>
      </c>
      <c r="D377">
        <v>60.5</v>
      </c>
      <c r="E377">
        <v>60.5</v>
      </c>
      <c r="F377">
        <v>60.5</v>
      </c>
      <c r="G377">
        <v>60.5</v>
      </c>
      <c r="H377" s="50"/>
      <c r="I377" s="50"/>
      <c r="J377" s="105"/>
      <c r="K377" s="50"/>
      <c r="L377" s="50"/>
      <c r="M377"/>
      <c r="N377"/>
    </row>
    <row r="378" spans="1:14" s="52" customFormat="1" ht="12.75">
      <c r="A378" t="s">
        <v>507</v>
      </c>
      <c r="B378" s="50">
        <v>204</v>
      </c>
      <c r="C378" s="50">
        <v>204</v>
      </c>
      <c r="D378" s="50">
        <v>204</v>
      </c>
      <c r="E378" s="50">
        <v>204</v>
      </c>
      <c r="F378" s="50">
        <v>204</v>
      </c>
      <c r="G378" s="50">
        <v>204</v>
      </c>
      <c r="H378" s="50"/>
      <c r="I378" s="50"/>
      <c r="J378" s="105"/>
      <c r="K378" s="50"/>
      <c r="L378" s="50"/>
      <c r="M378"/>
      <c r="N378"/>
    </row>
    <row r="379" spans="1:14" s="52" customFormat="1" ht="12.75">
      <c r="A379" t="s">
        <v>508</v>
      </c>
      <c r="B379" s="50">
        <v>204</v>
      </c>
      <c r="C379" s="50">
        <v>204</v>
      </c>
      <c r="D379" s="50">
        <v>204</v>
      </c>
      <c r="E379" s="50">
        <v>204</v>
      </c>
      <c r="F379" s="50">
        <v>204</v>
      </c>
      <c r="G379" s="50">
        <v>204</v>
      </c>
      <c r="H379" s="50"/>
      <c r="I379" s="50"/>
      <c r="J379" s="105"/>
      <c r="K379" s="50"/>
      <c r="L379" s="50"/>
      <c r="M379"/>
      <c r="N379"/>
    </row>
    <row r="380" spans="1:12" ht="12.75">
      <c r="A380" t="s">
        <v>509</v>
      </c>
      <c r="B380" s="50">
        <v>241</v>
      </c>
      <c r="C380" s="50">
        <v>241</v>
      </c>
      <c r="D380" s="50">
        <v>241</v>
      </c>
      <c r="E380" s="50">
        <v>241</v>
      </c>
      <c r="F380" s="50">
        <v>241</v>
      </c>
      <c r="G380" s="50">
        <v>241</v>
      </c>
      <c r="H380" s="50"/>
      <c r="I380" s="50"/>
      <c r="K380" s="50"/>
      <c r="L380" s="50"/>
    </row>
    <row r="381" spans="1:12" ht="12.75">
      <c r="A381" t="s">
        <v>812</v>
      </c>
      <c r="B381" s="50">
        <v>216</v>
      </c>
      <c r="C381" s="50">
        <v>216</v>
      </c>
      <c r="D381" s="50">
        <v>216</v>
      </c>
      <c r="E381" s="50">
        <v>216</v>
      </c>
      <c r="F381" s="50">
        <v>216</v>
      </c>
      <c r="G381" s="50">
        <v>216</v>
      </c>
      <c r="H381" s="50"/>
      <c r="I381" s="50"/>
      <c r="K381" s="50"/>
      <c r="L381" s="50"/>
    </row>
    <row r="382" spans="1:12" ht="12.75">
      <c r="A382" t="s">
        <v>813</v>
      </c>
      <c r="B382" s="50">
        <v>219</v>
      </c>
      <c r="C382" s="50">
        <v>219</v>
      </c>
      <c r="D382" s="50">
        <v>219</v>
      </c>
      <c r="E382" s="50">
        <v>219</v>
      </c>
      <c r="F382" s="50">
        <v>219</v>
      </c>
      <c r="G382" s="50">
        <v>219</v>
      </c>
      <c r="H382" s="50"/>
      <c r="I382" s="50"/>
      <c r="K382" s="50"/>
      <c r="L382" s="50"/>
    </row>
    <row r="383" spans="1:12" ht="12.75">
      <c r="A383" t="s">
        <v>814</v>
      </c>
      <c r="B383" s="50">
        <v>268</v>
      </c>
      <c r="C383" s="50">
        <v>268</v>
      </c>
      <c r="D383" s="50">
        <v>268</v>
      </c>
      <c r="E383" s="50">
        <v>268</v>
      </c>
      <c r="F383" s="50">
        <v>268</v>
      </c>
      <c r="G383" s="50">
        <v>268</v>
      </c>
      <c r="H383" s="50"/>
      <c r="I383" s="50"/>
      <c r="K383" s="50"/>
      <c r="L383" s="50"/>
    </row>
    <row r="384" spans="1:9" ht="12.75">
      <c r="A384" s="54" t="s">
        <v>794</v>
      </c>
      <c r="B384" s="55">
        <f aca="true" t="shared" si="0" ref="B384:G384">SUM(B8:B383)</f>
        <v>63491.80000000004</v>
      </c>
      <c r="C384" s="55">
        <f>SUM(C8:C383)</f>
        <v>61799.80000000004</v>
      </c>
      <c r="D384" s="55">
        <f t="shared" si="0"/>
        <v>61799.80000000004</v>
      </c>
      <c r="E384" s="55">
        <f t="shared" si="0"/>
        <v>61799.80000000004</v>
      </c>
      <c r="F384" s="55">
        <f t="shared" si="0"/>
        <v>61799.80000000004</v>
      </c>
      <c r="G384" s="55">
        <f t="shared" si="0"/>
        <v>61799.80000000004</v>
      </c>
      <c r="H384" s="69"/>
      <c r="I384" s="50"/>
    </row>
    <row r="385" spans="1:9" ht="12.75">
      <c r="A385" s="51"/>
      <c r="B385" s="56"/>
      <c r="C385" s="56"/>
      <c r="D385" s="57"/>
      <c r="E385" s="57"/>
      <c r="F385" s="57"/>
      <c r="I385" s="50"/>
    </row>
    <row r="386" spans="1:12" ht="12.75">
      <c r="A386" s="172"/>
      <c r="B386" s="58">
        <v>661</v>
      </c>
      <c r="C386" s="58">
        <v>661</v>
      </c>
      <c r="D386" s="59">
        <v>661</v>
      </c>
      <c r="E386" s="59">
        <v>661</v>
      </c>
      <c r="F386" s="59">
        <v>661</v>
      </c>
      <c r="G386" s="59">
        <v>661</v>
      </c>
      <c r="H386" s="99"/>
      <c r="I386" s="50"/>
      <c r="L386" s="50"/>
    </row>
    <row r="387" spans="1:12" ht="12.75">
      <c r="A387" s="63"/>
      <c r="B387" s="58">
        <v>74</v>
      </c>
      <c r="C387" s="58">
        <v>74</v>
      </c>
      <c r="D387" s="58">
        <v>74</v>
      </c>
      <c r="E387" s="58">
        <v>74</v>
      </c>
      <c r="F387" s="58">
        <v>74</v>
      </c>
      <c r="G387" s="58">
        <v>74</v>
      </c>
      <c r="H387" s="99"/>
      <c r="I387" s="50"/>
      <c r="L387" s="50"/>
    </row>
    <row r="388" spans="1:12" ht="12.75">
      <c r="A388" s="63"/>
      <c r="B388" s="56">
        <v>300</v>
      </c>
      <c r="C388" s="56">
        <v>300</v>
      </c>
      <c r="D388" s="56">
        <v>300</v>
      </c>
      <c r="E388" s="56">
        <v>300</v>
      </c>
      <c r="F388" s="56">
        <v>300</v>
      </c>
      <c r="G388" s="56">
        <v>300</v>
      </c>
      <c r="H388" s="99"/>
      <c r="I388" s="50"/>
      <c r="L388" s="50"/>
    </row>
    <row r="389" spans="1:12" ht="12.75">
      <c r="A389" s="63"/>
      <c r="B389" s="56">
        <v>565</v>
      </c>
      <c r="C389" s="56">
        <v>565</v>
      </c>
      <c r="D389" s="56">
        <v>565</v>
      </c>
      <c r="E389" s="56">
        <v>565</v>
      </c>
      <c r="F389" s="56">
        <v>565</v>
      </c>
      <c r="G389" s="56">
        <v>565</v>
      </c>
      <c r="H389" s="99"/>
      <c r="I389" s="50"/>
      <c r="L389" s="50"/>
    </row>
    <row r="390" spans="1:12" ht="12.75">
      <c r="A390" s="64"/>
      <c r="B390" s="56">
        <v>18</v>
      </c>
      <c r="C390" s="56">
        <v>18</v>
      </c>
      <c r="D390" s="56">
        <v>18</v>
      </c>
      <c r="E390" s="56">
        <v>18</v>
      </c>
      <c r="F390" s="56">
        <v>18</v>
      </c>
      <c r="G390" s="56">
        <v>18</v>
      </c>
      <c r="H390" s="99"/>
      <c r="I390" s="50"/>
      <c r="L390" s="50"/>
    </row>
    <row r="391" spans="1:12" ht="12.75">
      <c r="A391" s="63"/>
      <c r="B391" s="56">
        <v>0</v>
      </c>
      <c r="C391" s="56">
        <v>0</v>
      </c>
      <c r="D391" s="56">
        <v>10</v>
      </c>
      <c r="E391" s="56">
        <v>10</v>
      </c>
      <c r="F391" s="56">
        <v>10</v>
      </c>
      <c r="G391" s="56">
        <v>10</v>
      </c>
      <c r="H391" s="100"/>
      <c r="I391" s="50"/>
      <c r="L391" s="50"/>
    </row>
    <row r="392" spans="1:12" ht="12.75">
      <c r="A392" s="63"/>
      <c r="B392" s="56">
        <v>166</v>
      </c>
      <c r="C392" s="56">
        <v>166</v>
      </c>
      <c r="D392" s="56">
        <v>166</v>
      </c>
      <c r="E392" s="56">
        <v>166</v>
      </c>
      <c r="F392" s="56">
        <v>166</v>
      </c>
      <c r="G392" s="56">
        <v>166</v>
      </c>
      <c r="H392" s="100"/>
      <c r="I392" s="50"/>
      <c r="L392" s="50"/>
    </row>
    <row r="393" spans="1:12" ht="12.75">
      <c r="A393" s="62"/>
      <c r="B393" s="58">
        <v>280</v>
      </c>
      <c r="C393" s="58">
        <v>280</v>
      </c>
      <c r="D393" s="58">
        <v>280</v>
      </c>
      <c r="E393" s="58">
        <v>280</v>
      </c>
      <c r="F393" s="58">
        <v>280</v>
      </c>
      <c r="G393" s="58">
        <v>280</v>
      </c>
      <c r="H393" s="99"/>
      <c r="I393" s="50"/>
      <c r="L393" s="50"/>
    </row>
    <row r="394" spans="1:12" ht="12.75">
      <c r="A394" s="62"/>
      <c r="B394" s="58">
        <v>0</v>
      </c>
      <c r="C394" s="58">
        <v>0</v>
      </c>
      <c r="D394" s="58">
        <v>0</v>
      </c>
      <c r="E394" s="58">
        <v>0</v>
      </c>
      <c r="F394" s="58">
        <v>0</v>
      </c>
      <c r="G394" s="58">
        <v>0</v>
      </c>
      <c r="H394" s="99"/>
      <c r="I394" s="50"/>
      <c r="L394" s="50"/>
    </row>
    <row r="395" spans="1:12" ht="12.75">
      <c r="A395" s="64"/>
      <c r="B395" s="56">
        <v>269</v>
      </c>
      <c r="C395" s="56">
        <v>269</v>
      </c>
      <c r="D395" s="56">
        <v>269</v>
      </c>
      <c r="E395" s="56">
        <v>269</v>
      </c>
      <c r="F395" s="56">
        <v>269</v>
      </c>
      <c r="G395" s="56">
        <v>269</v>
      </c>
      <c r="H395" s="99"/>
      <c r="I395" s="50"/>
      <c r="L395" s="50"/>
    </row>
    <row r="396" spans="1:12" ht="12.75">
      <c r="A396" s="63"/>
      <c r="B396" s="56">
        <v>10</v>
      </c>
      <c r="C396" s="56">
        <v>10</v>
      </c>
      <c r="D396" s="56">
        <v>0</v>
      </c>
      <c r="E396" s="56">
        <v>0</v>
      </c>
      <c r="F396" s="56">
        <v>0</v>
      </c>
      <c r="G396" s="56">
        <v>0</v>
      </c>
      <c r="H396" s="99"/>
      <c r="I396" s="50"/>
      <c r="L396" s="50"/>
    </row>
    <row r="397" spans="1:12" ht="12.75">
      <c r="A397" s="63"/>
      <c r="B397" s="56">
        <v>341</v>
      </c>
      <c r="C397" s="56">
        <v>341</v>
      </c>
      <c r="D397" s="57">
        <v>341</v>
      </c>
      <c r="E397" s="57">
        <v>341</v>
      </c>
      <c r="F397" s="57">
        <v>341</v>
      </c>
      <c r="G397" s="57">
        <v>341</v>
      </c>
      <c r="H397" s="99"/>
      <c r="I397" s="50"/>
      <c r="L397" s="50"/>
    </row>
    <row r="398" spans="1:12" ht="12.75">
      <c r="A398" s="64"/>
      <c r="B398" s="56">
        <v>1</v>
      </c>
      <c r="C398" s="56">
        <v>1</v>
      </c>
      <c r="D398" s="56">
        <v>1</v>
      </c>
      <c r="E398" s="56">
        <v>1</v>
      </c>
      <c r="F398" s="56">
        <v>1</v>
      </c>
      <c r="G398" s="56">
        <v>1</v>
      </c>
      <c r="H398" s="99"/>
      <c r="I398" s="50"/>
      <c r="L398" s="50"/>
    </row>
    <row r="399" spans="1:12" ht="12.75">
      <c r="A399" s="65"/>
      <c r="B399" s="56">
        <v>215</v>
      </c>
      <c r="C399" s="56">
        <v>215</v>
      </c>
      <c r="D399" s="56">
        <v>215</v>
      </c>
      <c r="E399" s="56">
        <v>215</v>
      </c>
      <c r="F399" s="56">
        <v>215</v>
      </c>
      <c r="G399" s="56">
        <v>215</v>
      </c>
      <c r="H399" s="99"/>
      <c r="I399" s="50"/>
      <c r="L399" s="50"/>
    </row>
    <row r="400" spans="1:12" ht="12.75">
      <c r="A400" s="172"/>
      <c r="B400" s="56">
        <v>0</v>
      </c>
      <c r="C400" s="56">
        <v>0</v>
      </c>
      <c r="D400" s="56">
        <v>0</v>
      </c>
      <c r="E400" s="56">
        <v>0</v>
      </c>
      <c r="F400" s="56">
        <v>0</v>
      </c>
      <c r="G400" s="56">
        <v>0</v>
      </c>
      <c r="H400" s="99"/>
      <c r="I400" s="50"/>
      <c r="L400" s="50"/>
    </row>
    <row r="401" spans="1:12" ht="12.75">
      <c r="A401" s="66"/>
      <c r="B401" s="56">
        <v>50</v>
      </c>
      <c r="C401" s="56">
        <v>50</v>
      </c>
      <c r="D401" s="57">
        <v>50</v>
      </c>
      <c r="E401" s="57">
        <v>50</v>
      </c>
      <c r="F401" s="57">
        <v>50</v>
      </c>
      <c r="G401" s="57">
        <v>50</v>
      </c>
      <c r="H401" s="99"/>
      <c r="I401" s="50"/>
      <c r="L401" s="50"/>
    </row>
    <row r="402" spans="1:12" ht="12.75">
      <c r="A402" s="66"/>
      <c r="B402" s="56">
        <v>31</v>
      </c>
      <c r="C402" s="56">
        <v>31</v>
      </c>
      <c r="D402" s="56">
        <v>31</v>
      </c>
      <c r="E402" s="56">
        <v>31</v>
      </c>
      <c r="F402" s="56">
        <v>31</v>
      </c>
      <c r="G402" s="56">
        <v>31</v>
      </c>
      <c r="H402" s="99"/>
      <c r="I402" s="50"/>
      <c r="L402" s="50"/>
    </row>
    <row r="403" spans="1:12" ht="12.75">
      <c r="A403" s="66"/>
      <c r="B403" s="56">
        <v>400</v>
      </c>
      <c r="C403" s="56">
        <v>400</v>
      </c>
      <c r="D403" s="56">
        <v>400</v>
      </c>
      <c r="E403" s="56">
        <v>400</v>
      </c>
      <c r="F403" s="56">
        <v>400</v>
      </c>
      <c r="G403" s="56">
        <v>400</v>
      </c>
      <c r="H403" s="101"/>
      <c r="I403" s="50"/>
      <c r="L403" s="50"/>
    </row>
    <row r="404" spans="1:12" ht="12.75">
      <c r="A404" s="63"/>
      <c r="B404" s="56">
        <v>360</v>
      </c>
      <c r="C404" s="56">
        <v>360</v>
      </c>
      <c r="D404" s="56">
        <v>360</v>
      </c>
      <c r="E404" s="56">
        <v>360</v>
      </c>
      <c r="F404" s="56">
        <v>360</v>
      </c>
      <c r="G404" s="56">
        <v>360</v>
      </c>
      <c r="H404" s="99"/>
      <c r="I404" s="50"/>
      <c r="L404" s="50"/>
    </row>
    <row r="405" spans="1:12" ht="12.75">
      <c r="A405" s="63"/>
      <c r="B405" s="56">
        <v>110</v>
      </c>
      <c r="C405" s="56">
        <v>110</v>
      </c>
      <c r="D405" s="56">
        <v>110</v>
      </c>
      <c r="E405" s="56">
        <v>110</v>
      </c>
      <c r="F405" s="56">
        <v>110</v>
      </c>
      <c r="G405" s="56">
        <v>110</v>
      </c>
      <c r="H405" s="99"/>
      <c r="I405" s="50"/>
      <c r="L405" s="50"/>
    </row>
    <row r="406" spans="1:12" ht="12.75">
      <c r="A406" s="64"/>
      <c r="B406" s="56">
        <v>25</v>
      </c>
      <c r="C406" s="56">
        <v>25</v>
      </c>
      <c r="D406" s="56">
        <v>25</v>
      </c>
      <c r="E406" s="56">
        <v>25</v>
      </c>
      <c r="F406" s="56">
        <v>25</v>
      </c>
      <c r="G406" s="56">
        <v>25</v>
      </c>
      <c r="H406" s="99"/>
      <c r="I406" s="50"/>
      <c r="L406" s="50"/>
    </row>
    <row r="407" spans="1:12" ht="12.75">
      <c r="A407" s="63"/>
      <c r="B407" s="56">
        <v>6</v>
      </c>
      <c r="C407" s="56">
        <v>6</v>
      </c>
      <c r="D407" s="56">
        <v>6</v>
      </c>
      <c r="E407" s="56">
        <v>6</v>
      </c>
      <c r="F407" s="56">
        <v>6</v>
      </c>
      <c r="G407" s="56">
        <v>6</v>
      </c>
      <c r="H407" s="99"/>
      <c r="I407" s="50"/>
      <c r="L407" s="50"/>
    </row>
    <row r="408" spans="1:12" ht="12.75">
      <c r="A408" s="63"/>
      <c r="B408" s="56">
        <v>485</v>
      </c>
      <c r="C408" s="56">
        <v>485</v>
      </c>
      <c r="D408" s="56">
        <v>485</v>
      </c>
      <c r="E408" s="56">
        <v>485</v>
      </c>
      <c r="F408" s="56">
        <v>485</v>
      </c>
      <c r="G408" s="56">
        <v>485</v>
      </c>
      <c r="H408" s="99"/>
      <c r="I408" s="50"/>
      <c r="L408" s="50"/>
    </row>
    <row r="409" spans="1:12" ht="12.75">
      <c r="A409" s="63"/>
      <c r="B409" s="56">
        <v>591</v>
      </c>
      <c r="C409" s="56">
        <v>596</v>
      </c>
      <c r="D409" s="56">
        <v>596</v>
      </c>
      <c r="E409" s="56">
        <v>596</v>
      </c>
      <c r="F409" s="56">
        <v>596</v>
      </c>
      <c r="G409" s="56">
        <v>596</v>
      </c>
      <c r="H409" s="99"/>
      <c r="I409" s="50"/>
      <c r="L409" s="50"/>
    </row>
    <row r="410" spans="1:12" ht="12.75">
      <c r="A410" s="63"/>
      <c r="B410" s="56">
        <v>3</v>
      </c>
      <c r="C410" s="56">
        <v>3</v>
      </c>
      <c r="D410" s="56">
        <v>3</v>
      </c>
      <c r="E410" s="56">
        <v>3</v>
      </c>
      <c r="F410" s="56">
        <v>3</v>
      </c>
      <c r="G410" s="56">
        <v>3</v>
      </c>
      <c r="H410" s="99"/>
      <c r="I410" s="50"/>
      <c r="L410" s="50"/>
    </row>
    <row r="411" spans="1:12" ht="12.75">
      <c r="A411" s="63"/>
      <c r="B411" s="56">
        <v>0</v>
      </c>
      <c r="C411" s="56">
        <v>0</v>
      </c>
      <c r="D411" s="56">
        <v>0</v>
      </c>
      <c r="E411" s="56">
        <v>0</v>
      </c>
      <c r="F411" s="56">
        <v>0</v>
      </c>
      <c r="G411" s="56">
        <v>0</v>
      </c>
      <c r="H411" s="99"/>
      <c r="I411" s="50"/>
      <c r="L411" s="50"/>
    </row>
    <row r="412" spans="1:12" ht="12.75">
      <c r="A412" s="63"/>
      <c r="B412" s="56">
        <v>325</v>
      </c>
      <c r="C412" s="56">
        <v>325</v>
      </c>
      <c r="D412" s="56">
        <v>325</v>
      </c>
      <c r="E412" s="56">
        <v>325</v>
      </c>
      <c r="F412" s="56">
        <v>325</v>
      </c>
      <c r="G412" s="56">
        <v>325</v>
      </c>
      <c r="H412" s="99"/>
      <c r="I412" s="50"/>
      <c r="L412" s="50"/>
    </row>
    <row r="413" spans="1:12" ht="12.75">
      <c r="A413" s="67"/>
      <c r="B413" s="56">
        <v>12</v>
      </c>
      <c r="C413" s="56">
        <v>12</v>
      </c>
      <c r="D413" s="56">
        <v>12</v>
      </c>
      <c r="E413" s="56">
        <v>12</v>
      </c>
      <c r="F413" s="56">
        <v>12</v>
      </c>
      <c r="G413" s="56">
        <v>12</v>
      </c>
      <c r="H413" s="99"/>
      <c r="I413" s="50"/>
      <c r="L413" s="50"/>
    </row>
    <row r="414" spans="1:12" ht="12.75">
      <c r="A414" s="67"/>
      <c r="B414" s="56">
        <v>15</v>
      </c>
      <c r="C414" s="56">
        <v>15</v>
      </c>
      <c r="D414" s="56">
        <v>15</v>
      </c>
      <c r="E414" s="56">
        <v>15</v>
      </c>
      <c r="F414" s="56">
        <v>15</v>
      </c>
      <c r="G414" s="56">
        <v>15</v>
      </c>
      <c r="H414" s="99"/>
      <c r="I414" s="50"/>
      <c r="L414" s="50"/>
    </row>
    <row r="415" spans="1:12" ht="12.75">
      <c r="A415" s="63"/>
      <c r="B415" s="56">
        <v>0</v>
      </c>
      <c r="C415" s="56">
        <v>0</v>
      </c>
      <c r="D415" s="56">
        <v>0</v>
      </c>
      <c r="E415" s="56">
        <v>0</v>
      </c>
      <c r="F415" s="56">
        <v>0</v>
      </c>
      <c r="G415" s="56">
        <v>0</v>
      </c>
      <c r="H415" s="99"/>
      <c r="I415" s="50"/>
      <c r="L415" s="50"/>
    </row>
    <row r="416" spans="1:9" ht="12.75">
      <c r="A416" s="68" t="s">
        <v>795</v>
      </c>
      <c r="B416" s="69">
        <f aca="true" t="shared" si="1" ref="B416:G416">SUM(B386:B415)</f>
        <v>5313</v>
      </c>
      <c r="C416" s="69">
        <f t="shared" si="1"/>
        <v>5318</v>
      </c>
      <c r="D416" s="69">
        <f t="shared" si="1"/>
        <v>5318</v>
      </c>
      <c r="E416" s="69">
        <f t="shared" si="1"/>
        <v>5318</v>
      </c>
      <c r="F416" s="69">
        <f t="shared" si="1"/>
        <v>5318</v>
      </c>
      <c r="G416" s="69">
        <f t="shared" si="1"/>
        <v>5318</v>
      </c>
      <c r="I416" s="50"/>
    </row>
    <row r="417" spans="1:9" ht="12.75">
      <c r="A417" s="70"/>
      <c r="B417" s="58"/>
      <c r="C417" s="58"/>
      <c r="D417" s="59"/>
      <c r="E417" s="57"/>
      <c r="F417" s="57"/>
      <c r="I417" s="50"/>
    </row>
    <row r="418" spans="1:9" ht="12.75">
      <c r="A418" s="14" t="s">
        <v>49</v>
      </c>
      <c r="B418" s="14">
        <v>115</v>
      </c>
      <c r="C418" s="14">
        <v>0</v>
      </c>
      <c r="D418" s="14">
        <v>0</v>
      </c>
      <c r="E418" s="14">
        <v>0</v>
      </c>
      <c r="F418" s="14">
        <v>0</v>
      </c>
      <c r="G418" s="14">
        <v>0</v>
      </c>
      <c r="H418" s="14"/>
      <c r="I418" s="50"/>
    </row>
    <row r="419" spans="1:9" ht="12.75">
      <c r="A419" s="68" t="s">
        <v>796</v>
      </c>
      <c r="B419" s="69">
        <f aca="true" t="shared" si="2" ref="B419:G419">SUM(B418:B418)</f>
        <v>115</v>
      </c>
      <c r="C419" s="69">
        <f t="shared" si="2"/>
        <v>0</v>
      </c>
      <c r="D419" s="69">
        <f t="shared" si="2"/>
        <v>0</v>
      </c>
      <c r="E419" s="69">
        <f t="shared" si="2"/>
        <v>0</v>
      </c>
      <c r="F419" s="69">
        <f t="shared" si="2"/>
        <v>0</v>
      </c>
      <c r="G419" s="69">
        <f t="shared" si="2"/>
        <v>0</v>
      </c>
      <c r="I419" s="50"/>
    </row>
    <row r="420" spans="1:9" ht="12.75">
      <c r="A420" s="70"/>
      <c r="B420" s="58"/>
      <c r="C420" s="58"/>
      <c r="D420" s="59"/>
      <c r="E420" s="57"/>
      <c r="F420" s="57"/>
      <c r="I420" s="50"/>
    </row>
    <row r="421" spans="1:11" ht="12.75">
      <c r="A421" s="70" t="s">
        <v>829</v>
      </c>
      <c r="B421" s="58">
        <v>36</v>
      </c>
      <c r="C421" s="58">
        <v>36</v>
      </c>
      <c r="D421" s="59">
        <v>36</v>
      </c>
      <c r="E421" s="57">
        <v>36</v>
      </c>
      <c r="F421" s="57">
        <v>36</v>
      </c>
      <c r="G421" s="57">
        <v>36</v>
      </c>
      <c r="I421" s="50"/>
      <c r="K421" s="105"/>
    </row>
    <row r="422" spans="1:11" ht="12.75">
      <c r="A422" s="70" t="s">
        <v>830</v>
      </c>
      <c r="B422" s="58">
        <v>600</v>
      </c>
      <c r="C422" s="58">
        <v>600</v>
      </c>
      <c r="D422" s="59">
        <v>600</v>
      </c>
      <c r="E422" s="57">
        <v>600</v>
      </c>
      <c r="F422" s="57">
        <v>600</v>
      </c>
      <c r="G422" s="57">
        <v>600</v>
      </c>
      <c r="I422" s="50"/>
      <c r="K422" s="105"/>
    </row>
    <row r="423" spans="1:11" ht="12.75">
      <c r="A423" s="70" t="s">
        <v>899</v>
      </c>
      <c r="B423" s="58">
        <v>100</v>
      </c>
      <c r="C423" s="58">
        <v>100</v>
      </c>
      <c r="D423" s="59">
        <v>100</v>
      </c>
      <c r="E423" s="57">
        <v>100</v>
      </c>
      <c r="F423" s="57">
        <v>100</v>
      </c>
      <c r="G423" s="57">
        <v>100</v>
      </c>
      <c r="I423" s="50"/>
      <c r="K423" s="105"/>
    </row>
    <row r="424" spans="1:12" ht="12.75">
      <c r="A424" s="71" t="s">
        <v>831</v>
      </c>
      <c r="B424" s="58">
        <v>220</v>
      </c>
      <c r="C424" s="58">
        <v>220</v>
      </c>
      <c r="D424" s="59">
        <v>220</v>
      </c>
      <c r="E424" s="57">
        <v>220</v>
      </c>
      <c r="F424" s="57">
        <v>220</v>
      </c>
      <c r="G424" s="57">
        <v>220</v>
      </c>
      <c r="I424" s="50"/>
      <c r="K424" s="105"/>
      <c r="L424" s="50"/>
    </row>
    <row r="425" spans="1:12" ht="12.75">
      <c r="A425" s="71" t="s">
        <v>832</v>
      </c>
      <c r="B425" s="58">
        <v>150</v>
      </c>
      <c r="C425" s="58">
        <v>150</v>
      </c>
      <c r="D425" s="59">
        <v>150</v>
      </c>
      <c r="E425" s="57">
        <v>150</v>
      </c>
      <c r="F425" s="57">
        <v>150</v>
      </c>
      <c r="G425" s="57">
        <v>150</v>
      </c>
      <c r="I425" s="50"/>
      <c r="K425" s="105"/>
      <c r="L425" s="50"/>
    </row>
    <row r="426" spans="1:12" ht="12.75">
      <c r="A426" s="72" t="s">
        <v>828</v>
      </c>
      <c r="B426" s="69">
        <f aca="true" t="shared" si="3" ref="B426:G426">SUM(B421:B425)</f>
        <v>1106</v>
      </c>
      <c r="C426" s="69">
        <f t="shared" si="3"/>
        <v>1106</v>
      </c>
      <c r="D426" s="69">
        <f t="shared" si="3"/>
        <v>1106</v>
      </c>
      <c r="E426" s="69">
        <f t="shared" si="3"/>
        <v>1106</v>
      </c>
      <c r="F426" s="69">
        <f t="shared" si="3"/>
        <v>1106</v>
      </c>
      <c r="G426" s="69">
        <f t="shared" si="3"/>
        <v>1106</v>
      </c>
      <c r="I426" s="50"/>
      <c r="K426" s="50"/>
      <c r="L426" s="50"/>
    </row>
    <row r="427" spans="1:12" ht="12.75">
      <c r="A427" s="70"/>
      <c r="B427" s="58"/>
      <c r="C427" s="58"/>
      <c r="D427" s="59"/>
      <c r="E427" s="57"/>
      <c r="F427" s="57"/>
      <c r="I427" s="50"/>
      <c r="K427" s="50"/>
      <c r="L427" s="50"/>
    </row>
    <row r="428" spans="1:12" ht="12.75">
      <c r="A428" t="s">
        <v>971</v>
      </c>
      <c r="B428" s="50">
        <v>142</v>
      </c>
      <c r="C428" s="50">
        <v>142</v>
      </c>
      <c r="D428" s="50">
        <v>142</v>
      </c>
      <c r="E428" s="50">
        <v>142</v>
      </c>
      <c r="F428" s="50">
        <v>142</v>
      </c>
      <c r="G428" s="50">
        <v>142</v>
      </c>
      <c r="H428" s="50"/>
      <c r="I428" s="50"/>
      <c r="K428" s="50"/>
      <c r="L428" s="50"/>
    </row>
    <row r="429" spans="1:12" ht="12.75">
      <c r="A429" t="s">
        <v>972</v>
      </c>
      <c r="B429" s="50">
        <v>144</v>
      </c>
      <c r="C429" s="50">
        <v>144</v>
      </c>
      <c r="D429" s="50">
        <v>144</v>
      </c>
      <c r="E429" s="50">
        <v>144</v>
      </c>
      <c r="F429" s="50">
        <v>144</v>
      </c>
      <c r="G429" s="50">
        <v>144</v>
      </c>
      <c r="H429" s="50"/>
      <c r="I429" s="50"/>
      <c r="K429" s="50"/>
      <c r="L429" s="50"/>
    </row>
    <row r="430" spans="1:12" ht="12.75">
      <c r="A430" t="s">
        <v>973</v>
      </c>
      <c r="B430" s="50">
        <v>310</v>
      </c>
      <c r="C430" s="50">
        <v>310</v>
      </c>
      <c r="D430" s="50">
        <v>310</v>
      </c>
      <c r="E430" s="50">
        <v>310</v>
      </c>
      <c r="F430" s="50">
        <v>310</v>
      </c>
      <c r="G430" s="50">
        <v>310</v>
      </c>
      <c r="H430" s="50"/>
      <c r="I430" s="50"/>
      <c r="K430" s="50"/>
      <c r="L430" s="50"/>
    </row>
    <row r="431" spans="1:12" ht="12.75">
      <c r="A431" t="s">
        <v>974</v>
      </c>
      <c r="B431" s="50">
        <v>136</v>
      </c>
      <c r="C431" s="50">
        <v>136</v>
      </c>
      <c r="D431" s="50">
        <v>136</v>
      </c>
      <c r="E431" s="50">
        <v>136</v>
      </c>
      <c r="F431" s="50">
        <v>136</v>
      </c>
      <c r="G431" s="50">
        <v>136</v>
      </c>
      <c r="H431" s="50"/>
      <c r="I431" s="50"/>
      <c r="K431" s="50"/>
      <c r="L431" s="50"/>
    </row>
    <row r="432" spans="1:12" ht="12.75">
      <c r="A432" t="s">
        <v>975</v>
      </c>
      <c r="B432" s="50">
        <v>138</v>
      </c>
      <c r="C432" s="50">
        <v>138</v>
      </c>
      <c r="D432" s="50">
        <v>138</v>
      </c>
      <c r="E432" s="50">
        <v>138</v>
      </c>
      <c r="F432" s="50">
        <v>138</v>
      </c>
      <c r="G432" s="50">
        <v>138</v>
      </c>
      <c r="H432" s="50"/>
      <c r="I432" s="50"/>
      <c r="K432" s="50"/>
      <c r="L432" s="50"/>
    </row>
    <row r="433" spans="1:12" ht="12.75">
      <c r="A433" t="s">
        <v>976</v>
      </c>
      <c r="B433" s="50">
        <v>303</v>
      </c>
      <c r="C433" s="50">
        <v>303</v>
      </c>
      <c r="D433" s="50">
        <v>303</v>
      </c>
      <c r="E433" s="50">
        <v>303</v>
      </c>
      <c r="F433" s="50">
        <v>303</v>
      </c>
      <c r="G433" s="50">
        <v>303</v>
      </c>
      <c r="H433" s="50"/>
      <c r="I433" s="50"/>
      <c r="K433" s="50"/>
      <c r="L433" s="50"/>
    </row>
    <row r="434" spans="1:12" ht="12.75">
      <c r="A434" t="s">
        <v>777</v>
      </c>
      <c r="B434" s="50">
        <v>156</v>
      </c>
      <c r="C434" s="50">
        <v>156</v>
      </c>
      <c r="D434" s="50">
        <v>156</v>
      </c>
      <c r="E434" s="50">
        <v>156</v>
      </c>
      <c r="F434" s="50">
        <v>156</v>
      </c>
      <c r="G434" s="50">
        <v>156</v>
      </c>
      <c r="H434" s="50"/>
      <c r="I434" s="50"/>
      <c r="K434" s="50"/>
      <c r="L434" s="50"/>
    </row>
    <row r="435" spans="1:12" ht="12.75">
      <c r="A435" t="s">
        <v>778</v>
      </c>
      <c r="B435" s="50">
        <v>159</v>
      </c>
      <c r="C435" s="50">
        <v>159</v>
      </c>
      <c r="D435" s="50">
        <v>159</v>
      </c>
      <c r="E435" s="50">
        <v>159</v>
      </c>
      <c r="F435" s="50">
        <v>159</v>
      </c>
      <c r="G435" s="50">
        <v>159</v>
      </c>
      <c r="H435" s="50"/>
      <c r="I435" s="50"/>
      <c r="K435" s="50"/>
      <c r="L435" s="50"/>
    </row>
    <row r="436" spans="1:12" ht="12.75">
      <c r="A436" t="s">
        <v>779</v>
      </c>
      <c r="B436" s="50">
        <v>158</v>
      </c>
      <c r="C436" s="50">
        <v>158</v>
      </c>
      <c r="D436" s="50">
        <v>158</v>
      </c>
      <c r="E436" s="50">
        <v>158</v>
      </c>
      <c r="F436" s="50">
        <v>158</v>
      </c>
      <c r="G436" s="50">
        <v>158</v>
      </c>
      <c r="H436" s="50"/>
      <c r="I436" s="50"/>
      <c r="K436" s="50"/>
      <c r="L436" s="50"/>
    </row>
    <row r="437" spans="1:12" ht="12.75">
      <c r="A437" t="s">
        <v>780</v>
      </c>
      <c r="B437" s="50">
        <v>380</v>
      </c>
      <c r="C437" s="50">
        <v>380</v>
      </c>
      <c r="D437" s="50">
        <v>380</v>
      </c>
      <c r="E437" s="50">
        <v>380</v>
      </c>
      <c r="F437" s="50">
        <v>380</v>
      </c>
      <c r="G437" s="50">
        <v>380</v>
      </c>
      <c r="H437" s="50"/>
      <c r="I437" s="50"/>
      <c r="K437" s="50"/>
      <c r="L437" s="50"/>
    </row>
    <row r="438" spans="1:12" ht="12.75">
      <c r="A438" t="s">
        <v>781</v>
      </c>
      <c r="B438" s="50">
        <v>149</v>
      </c>
      <c r="C438" s="50">
        <v>149</v>
      </c>
      <c r="D438" s="50">
        <v>149</v>
      </c>
      <c r="E438" s="50">
        <v>149</v>
      </c>
      <c r="F438" s="50">
        <v>149</v>
      </c>
      <c r="G438" s="50">
        <v>149</v>
      </c>
      <c r="H438" s="50"/>
      <c r="I438" s="50"/>
      <c r="K438" s="50"/>
      <c r="L438" s="50"/>
    </row>
    <row r="439" spans="1:12" ht="12.75">
      <c r="A439" t="s">
        <v>782</v>
      </c>
      <c r="B439" s="50">
        <v>128</v>
      </c>
      <c r="C439" s="50">
        <v>128</v>
      </c>
      <c r="D439" s="50">
        <v>128</v>
      </c>
      <c r="E439" s="50">
        <v>128</v>
      </c>
      <c r="F439" s="50">
        <v>128</v>
      </c>
      <c r="G439" s="50">
        <v>128</v>
      </c>
      <c r="H439" s="50"/>
      <c r="I439" s="50"/>
      <c r="K439" s="50"/>
      <c r="L439" s="50"/>
    </row>
    <row r="440" spans="1:14" ht="12.75">
      <c r="A440" t="s">
        <v>783</v>
      </c>
      <c r="B440" s="50">
        <v>146</v>
      </c>
      <c r="C440" s="50">
        <v>146</v>
      </c>
      <c r="D440" s="50">
        <v>146</v>
      </c>
      <c r="E440" s="50">
        <v>146</v>
      </c>
      <c r="F440" s="50">
        <v>146</v>
      </c>
      <c r="G440" s="50">
        <v>146</v>
      </c>
      <c r="H440" s="50"/>
      <c r="I440" s="50"/>
      <c r="K440" s="50"/>
      <c r="L440" s="50"/>
      <c r="N440" s="75"/>
    </row>
    <row r="441" spans="1:14" ht="12.75">
      <c r="A441" t="s">
        <v>784</v>
      </c>
      <c r="B441" s="50">
        <v>399</v>
      </c>
      <c r="C441" s="50">
        <v>399</v>
      </c>
      <c r="D441" s="50">
        <v>399</v>
      </c>
      <c r="E441" s="50">
        <v>399</v>
      </c>
      <c r="F441" s="50">
        <v>399</v>
      </c>
      <c r="G441" s="50">
        <v>399</v>
      </c>
      <c r="H441" s="50"/>
      <c r="I441" s="50"/>
      <c r="K441" s="50"/>
      <c r="L441" s="50"/>
      <c r="N441" s="75"/>
    </row>
    <row r="442" spans="1:14" ht="12.75">
      <c r="A442" s="68" t="s">
        <v>797</v>
      </c>
      <c r="B442" s="69">
        <f aca="true" t="shared" si="4" ref="B442:G442">SUM(B428:B441)</f>
        <v>2848</v>
      </c>
      <c r="C442" s="69">
        <f t="shared" si="4"/>
        <v>2848</v>
      </c>
      <c r="D442" s="69">
        <f t="shared" si="4"/>
        <v>2848</v>
      </c>
      <c r="E442" s="69">
        <f t="shared" si="4"/>
        <v>2848</v>
      </c>
      <c r="F442" s="69">
        <f t="shared" si="4"/>
        <v>2848</v>
      </c>
      <c r="G442" s="69">
        <f t="shared" si="4"/>
        <v>2848</v>
      </c>
      <c r="I442" s="50"/>
      <c r="K442" s="74"/>
      <c r="N442" s="75"/>
    </row>
    <row r="443" spans="1:14" ht="12.75">
      <c r="A443" s="70"/>
      <c r="B443" s="58"/>
      <c r="C443" s="58"/>
      <c r="D443" s="59"/>
      <c r="E443" s="57"/>
      <c r="F443" s="57"/>
      <c r="I443" s="50"/>
      <c r="N443" s="75"/>
    </row>
    <row r="444" spans="1:14" ht="12.75">
      <c r="A444" t="s">
        <v>0</v>
      </c>
      <c r="B444">
        <v>120</v>
      </c>
      <c r="C444">
        <v>120</v>
      </c>
      <c r="D444">
        <v>120</v>
      </c>
      <c r="E444">
        <v>120</v>
      </c>
      <c r="F444">
        <v>120</v>
      </c>
      <c r="G444">
        <v>120</v>
      </c>
      <c r="I444" s="50"/>
      <c r="K444" s="50"/>
      <c r="L444" s="50"/>
      <c r="N444" s="75"/>
    </row>
    <row r="445" spans="1:14" ht="12.75">
      <c r="A445" t="s">
        <v>834</v>
      </c>
      <c r="B445">
        <v>120</v>
      </c>
      <c r="C445">
        <v>120</v>
      </c>
      <c r="D445">
        <v>120</v>
      </c>
      <c r="E445">
        <v>120</v>
      </c>
      <c r="F445">
        <v>120</v>
      </c>
      <c r="G445">
        <v>120</v>
      </c>
      <c r="I445" s="50"/>
      <c r="K445" s="50"/>
      <c r="L445" s="50"/>
      <c r="N445" s="75"/>
    </row>
    <row r="446" spans="1:14" ht="12.75">
      <c r="A446" t="s">
        <v>872</v>
      </c>
      <c r="B446">
        <v>233</v>
      </c>
      <c r="C446">
        <v>233</v>
      </c>
      <c r="D446">
        <v>233</v>
      </c>
      <c r="E446">
        <v>233</v>
      </c>
      <c r="F446">
        <v>233</v>
      </c>
      <c r="G446">
        <v>233</v>
      </c>
      <c r="I446" s="50"/>
      <c r="K446" s="50"/>
      <c r="L446" s="50"/>
      <c r="N446" s="75"/>
    </row>
    <row r="447" spans="1:14" ht="12.75">
      <c r="A447" t="s">
        <v>1</v>
      </c>
      <c r="B447">
        <v>150</v>
      </c>
      <c r="C447">
        <v>150</v>
      </c>
      <c r="D447">
        <v>150</v>
      </c>
      <c r="E447">
        <v>150</v>
      </c>
      <c r="F447">
        <v>150</v>
      </c>
      <c r="G447">
        <v>150</v>
      </c>
      <c r="I447" s="50"/>
      <c r="K447" s="50"/>
      <c r="L447" s="50"/>
      <c r="N447" s="75"/>
    </row>
    <row r="448" spans="1:14" ht="12.75">
      <c r="A448" t="s">
        <v>889</v>
      </c>
      <c r="B448">
        <v>91</v>
      </c>
      <c r="C448">
        <v>91</v>
      </c>
      <c r="D448">
        <v>91</v>
      </c>
      <c r="E448">
        <v>91</v>
      </c>
      <c r="F448">
        <v>91</v>
      </c>
      <c r="G448">
        <v>91</v>
      </c>
      <c r="I448" s="50"/>
      <c r="K448" s="50"/>
      <c r="L448" s="50"/>
      <c r="N448" s="75"/>
    </row>
    <row r="449" spans="1:14" ht="12.75">
      <c r="A449" t="s">
        <v>889</v>
      </c>
      <c r="B449">
        <v>89</v>
      </c>
      <c r="C449">
        <v>89</v>
      </c>
      <c r="D449">
        <v>89</v>
      </c>
      <c r="E449">
        <v>89</v>
      </c>
      <c r="F449">
        <v>89</v>
      </c>
      <c r="G449">
        <v>89</v>
      </c>
      <c r="I449" s="50"/>
      <c r="K449" s="50"/>
      <c r="L449" s="50"/>
      <c r="N449" s="75"/>
    </row>
    <row r="450" spans="1:14" ht="12.75">
      <c r="A450" t="s">
        <v>2</v>
      </c>
      <c r="B450">
        <v>114</v>
      </c>
      <c r="C450">
        <v>114</v>
      </c>
      <c r="D450">
        <v>114</v>
      </c>
      <c r="E450">
        <v>114</v>
      </c>
      <c r="F450">
        <v>114</v>
      </c>
      <c r="G450">
        <v>114</v>
      </c>
      <c r="H450" s="102"/>
      <c r="I450" s="50"/>
      <c r="K450" s="50"/>
      <c r="L450" s="50"/>
      <c r="N450" s="75"/>
    </row>
    <row r="451" spans="1:14" ht="12.75">
      <c r="A451" t="s">
        <v>516</v>
      </c>
      <c r="B451">
        <v>130</v>
      </c>
      <c r="C451">
        <v>130</v>
      </c>
      <c r="D451">
        <v>130</v>
      </c>
      <c r="E451">
        <v>130</v>
      </c>
      <c r="F451">
        <v>130</v>
      </c>
      <c r="G451">
        <v>130</v>
      </c>
      <c r="H451" s="102"/>
      <c r="I451" s="50"/>
      <c r="K451" s="50"/>
      <c r="L451" s="50"/>
      <c r="N451" s="75"/>
    </row>
    <row r="452" spans="1:14" ht="12.75">
      <c r="A452" t="s">
        <v>517</v>
      </c>
      <c r="B452">
        <v>120</v>
      </c>
      <c r="C452">
        <v>120</v>
      </c>
      <c r="D452">
        <v>120</v>
      </c>
      <c r="E452">
        <v>120</v>
      </c>
      <c r="F452">
        <v>120</v>
      </c>
      <c r="G452">
        <v>120</v>
      </c>
      <c r="H452" s="102"/>
      <c r="I452" s="50"/>
      <c r="K452" s="50"/>
      <c r="L452" s="50"/>
      <c r="N452" s="75"/>
    </row>
    <row r="453" spans="1:14" ht="12.75">
      <c r="A453" t="s">
        <v>3</v>
      </c>
      <c r="B453">
        <v>200</v>
      </c>
      <c r="C453">
        <v>200</v>
      </c>
      <c r="D453">
        <v>200</v>
      </c>
      <c r="E453">
        <v>200</v>
      </c>
      <c r="F453">
        <v>200</v>
      </c>
      <c r="G453">
        <v>200</v>
      </c>
      <c r="H453" s="102"/>
      <c r="I453" s="50"/>
      <c r="K453" s="50"/>
      <c r="L453" s="50"/>
      <c r="N453" s="75"/>
    </row>
    <row r="454" spans="1:14" ht="12.75">
      <c r="A454" t="s">
        <v>4</v>
      </c>
      <c r="B454">
        <v>186</v>
      </c>
      <c r="C454">
        <v>186</v>
      </c>
      <c r="D454">
        <v>186</v>
      </c>
      <c r="E454">
        <v>186</v>
      </c>
      <c r="F454">
        <v>186</v>
      </c>
      <c r="G454">
        <v>186</v>
      </c>
      <c r="H454" s="102"/>
      <c r="I454" s="50"/>
      <c r="K454" s="50"/>
      <c r="L454" s="50"/>
      <c r="N454" s="75"/>
    </row>
    <row r="455" spans="1:14" ht="12.75">
      <c r="A455" t="s">
        <v>5</v>
      </c>
      <c r="B455">
        <v>140</v>
      </c>
      <c r="C455">
        <v>140</v>
      </c>
      <c r="D455">
        <v>140</v>
      </c>
      <c r="E455">
        <v>140</v>
      </c>
      <c r="F455">
        <v>140</v>
      </c>
      <c r="G455">
        <v>140</v>
      </c>
      <c r="H455" s="102"/>
      <c r="I455" s="50"/>
      <c r="K455" s="50"/>
      <c r="L455" s="50"/>
      <c r="N455" s="75"/>
    </row>
    <row r="456" spans="1:14" ht="12.75">
      <c r="A456" t="s">
        <v>6</v>
      </c>
      <c r="B456">
        <v>115</v>
      </c>
      <c r="C456">
        <v>115</v>
      </c>
      <c r="D456">
        <v>115</v>
      </c>
      <c r="E456">
        <v>115</v>
      </c>
      <c r="F456">
        <v>115</v>
      </c>
      <c r="G456">
        <v>115</v>
      </c>
      <c r="H456" s="102"/>
      <c r="I456" s="50"/>
      <c r="K456" s="50"/>
      <c r="L456" s="50"/>
      <c r="N456" s="75"/>
    </row>
    <row r="457" spans="1:14" ht="12.75">
      <c r="A457" t="s">
        <v>7</v>
      </c>
      <c r="B457">
        <v>120</v>
      </c>
      <c r="C457">
        <v>120</v>
      </c>
      <c r="D457">
        <v>120</v>
      </c>
      <c r="E457">
        <v>120</v>
      </c>
      <c r="F457">
        <v>120</v>
      </c>
      <c r="G457">
        <v>120</v>
      </c>
      <c r="H457" s="102"/>
      <c r="I457" s="50"/>
      <c r="K457" s="50"/>
      <c r="L457" s="50"/>
      <c r="N457" s="75"/>
    </row>
    <row r="458" spans="1:14" ht="12.75">
      <c r="A458" t="s">
        <v>8</v>
      </c>
      <c r="B458">
        <v>30</v>
      </c>
      <c r="C458">
        <v>30</v>
      </c>
      <c r="D458">
        <v>30</v>
      </c>
      <c r="E458">
        <v>30</v>
      </c>
      <c r="F458">
        <v>30</v>
      </c>
      <c r="G458">
        <v>30</v>
      </c>
      <c r="H458" s="102"/>
      <c r="I458" s="50"/>
      <c r="K458" s="50"/>
      <c r="L458" s="50"/>
      <c r="N458" s="75"/>
    </row>
    <row r="459" spans="1:14" ht="12.75">
      <c r="A459" t="s">
        <v>9</v>
      </c>
      <c r="B459">
        <v>25</v>
      </c>
      <c r="C459">
        <v>25</v>
      </c>
      <c r="D459">
        <v>25</v>
      </c>
      <c r="E459">
        <v>25</v>
      </c>
      <c r="F459">
        <v>25</v>
      </c>
      <c r="G459">
        <v>25</v>
      </c>
      <c r="H459" s="102"/>
      <c r="I459" s="50"/>
      <c r="K459" s="50"/>
      <c r="L459" s="50"/>
      <c r="N459" s="75"/>
    </row>
    <row r="460" spans="1:14" ht="12.75">
      <c r="A460" t="s">
        <v>10</v>
      </c>
      <c r="B460">
        <v>135</v>
      </c>
      <c r="C460">
        <v>135</v>
      </c>
      <c r="D460">
        <v>135</v>
      </c>
      <c r="E460">
        <v>135</v>
      </c>
      <c r="F460">
        <v>135</v>
      </c>
      <c r="G460">
        <v>135</v>
      </c>
      <c r="H460" s="102"/>
      <c r="I460" s="50"/>
      <c r="K460" s="50"/>
      <c r="L460" s="50"/>
      <c r="N460" s="75"/>
    </row>
    <row r="461" spans="1:14" ht="12.75">
      <c r="A461" t="s">
        <v>940</v>
      </c>
      <c r="B461">
        <v>117</v>
      </c>
      <c r="C461">
        <v>117</v>
      </c>
      <c r="D461">
        <v>117</v>
      </c>
      <c r="E461">
        <v>117</v>
      </c>
      <c r="F461">
        <v>117</v>
      </c>
      <c r="G461">
        <v>117</v>
      </c>
      <c r="H461" s="102"/>
      <c r="I461" s="50"/>
      <c r="K461" s="50"/>
      <c r="L461" s="50"/>
      <c r="N461" s="75"/>
    </row>
    <row r="462" spans="1:14" ht="12.75">
      <c r="A462" t="s">
        <v>11</v>
      </c>
      <c r="B462">
        <v>124</v>
      </c>
      <c r="C462">
        <v>124</v>
      </c>
      <c r="D462">
        <v>124</v>
      </c>
      <c r="E462">
        <v>124</v>
      </c>
      <c r="F462">
        <v>124</v>
      </c>
      <c r="G462">
        <v>124</v>
      </c>
      <c r="H462" s="102"/>
      <c r="I462" s="50"/>
      <c r="K462" s="50"/>
      <c r="L462" s="50"/>
      <c r="N462" s="75"/>
    </row>
    <row r="463" spans="1:14" ht="12.75">
      <c r="A463" t="s">
        <v>511</v>
      </c>
      <c r="B463" s="23">
        <v>150</v>
      </c>
      <c r="C463" s="23">
        <v>150</v>
      </c>
      <c r="D463" s="23">
        <v>150</v>
      </c>
      <c r="E463" s="23">
        <v>150</v>
      </c>
      <c r="F463" s="23">
        <v>150</v>
      </c>
      <c r="G463" s="23">
        <v>150</v>
      </c>
      <c r="H463" s="102"/>
      <c r="I463" s="50"/>
      <c r="K463" s="50"/>
      <c r="L463" s="50"/>
      <c r="N463" s="75"/>
    </row>
    <row r="464" spans="1:14" ht="12.75">
      <c r="A464" t="s">
        <v>47</v>
      </c>
      <c r="B464">
        <v>99</v>
      </c>
      <c r="C464">
        <v>99</v>
      </c>
      <c r="D464">
        <v>99</v>
      </c>
      <c r="E464">
        <v>99</v>
      </c>
      <c r="F464">
        <v>99</v>
      </c>
      <c r="G464">
        <v>99</v>
      </c>
      <c r="H464" s="102"/>
      <c r="I464" s="50"/>
      <c r="K464" s="50"/>
      <c r="L464" s="50"/>
      <c r="N464" s="75"/>
    </row>
    <row r="465" spans="1:14" ht="12.75">
      <c r="A465" t="s">
        <v>48</v>
      </c>
      <c r="B465">
        <v>61</v>
      </c>
      <c r="C465">
        <v>61</v>
      </c>
      <c r="D465">
        <v>61</v>
      </c>
      <c r="E465">
        <v>61</v>
      </c>
      <c r="F465">
        <v>61</v>
      </c>
      <c r="G465">
        <v>61</v>
      </c>
      <c r="H465" s="102"/>
      <c r="I465" s="50"/>
      <c r="K465" s="50"/>
      <c r="L465" s="50"/>
      <c r="N465" s="75"/>
    </row>
    <row r="466" spans="1:14" ht="12.75">
      <c r="A466" t="s">
        <v>12</v>
      </c>
      <c r="B466">
        <v>143</v>
      </c>
      <c r="C466">
        <v>143</v>
      </c>
      <c r="D466">
        <v>143</v>
      </c>
      <c r="E466">
        <v>143</v>
      </c>
      <c r="F466">
        <v>143</v>
      </c>
      <c r="G466">
        <v>143</v>
      </c>
      <c r="H466" s="102"/>
      <c r="I466" s="50"/>
      <c r="K466" s="50"/>
      <c r="L466" s="50"/>
      <c r="N466" s="75"/>
    </row>
    <row r="467" spans="1:14" ht="12.75">
      <c r="A467" t="s">
        <v>12</v>
      </c>
      <c r="B467">
        <v>140</v>
      </c>
      <c r="C467">
        <v>140</v>
      </c>
      <c r="D467">
        <v>140</v>
      </c>
      <c r="E467">
        <v>140</v>
      </c>
      <c r="F467">
        <v>140</v>
      </c>
      <c r="G467">
        <v>140</v>
      </c>
      <c r="H467" s="102"/>
      <c r="I467" s="50"/>
      <c r="K467" s="50"/>
      <c r="L467" s="50"/>
      <c r="N467" s="75"/>
    </row>
    <row r="468" spans="1:14" ht="12.75">
      <c r="A468" t="s">
        <v>846</v>
      </c>
      <c r="B468">
        <v>165</v>
      </c>
      <c r="C468">
        <v>165</v>
      </c>
      <c r="D468">
        <v>165</v>
      </c>
      <c r="E468">
        <v>165</v>
      </c>
      <c r="F468">
        <v>165</v>
      </c>
      <c r="G468">
        <v>165</v>
      </c>
      <c r="H468" s="102"/>
      <c r="I468" s="50"/>
      <c r="K468" s="50"/>
      <c r="L468" s="50"/>
      <c r="N468" s="75"/>
    </row>
    <row r="469" spans="1:14" ht="12.75">
      <c r="A469" t="s">
        <v>13</v>
      </c>
      <c r="B469">
        <v>210</v>
      </c>
      <c r="C469">
        <v>210</v>
      </c>
      <c r="D469">
        <v>210</v>
      </c>
      <c r="E469">
        <v>210</v>
      </c>
      <c r="F469">
        <v>210</v>
      </c>
      <c r="G469">
        <v>210</v>
      </c>
      <c r="H469" s="102"/>
      <c r="I469" s="50"/>
      <c r="K469" s="50"/>
      <c r="L469" s="50"/>
      <c r="N469" s="75"/>
    </row>
    <row r="470" spans="1:14" ht="12.75">
      <c r="A470" t="s">
        <v>14</v>
      </c>
      <c r="B470">
        <v>115</v>
      </c>
      <c r="C470">
        <v>115</v>
      </c>
      <c r="D470">
        <v>115</v>
      </c>
      <c r="E470">
        <v>115</v>
      </c>
      <c r="F470">
        <v>115</v>
      </c>
      <c r="G470">
        <v>115</v>
      </c>
      <c r="H470" s="102"/>
      <c r="I470" s="50"/>
      <c r="K470" s="50"/>
      <c r="L470" s="50"/>
      <c r="N470" s="75"/>
    </row>
    <row r="471" spans="1:14" ht="12.75">
      <c r="A471" t="s">
        <v>15</v>
      </c>
      <c r="B471">
        <v>220</v>
      </c>
      <c r="C471">
        <v>220</v>
      </c>
      <c r="D471">
        <v>220</v>
      </c>
      <c r="E471">
        <v>220</v>
      </c>
      <c r="F471">
        <v>220</v>
      </c>
      <c r="G471">
        <v>220</v>
      </c>
      <c r="H471" s="102"/>
      <c r="I471" s="50"/>
      <c r="K471" s="50"/>
      <c r="L471" s="50"/>
      <c r="N471" s="75"/>
    </row>
    <row r="472" spans="1:14" ht="12.75">
      <c r="A472" t="s">
        <v>16</v>
      </c>
      <c r="B472">
        <v>180</v>
      </c>
      <c r="C472">
        <v>180</v>
      </c>
      <c r="D472">
        <v>180</v>
      </c>
      <c r="E472">
        <v>180</v>
      </c>
      <c r="F472">
        <v>180</v>
      </c>
      <c r="G472">
        <v>180</v>
      </c>
      <c r="H472" s="102"/>
      <c r="I472" s="50"/>
      <c r="K472" s="50"/>
      <c r="L472" s="50"/>
      <c r="N472" s="75"/>
    </row>
    <row r="473" spans="1:14" ht="12.75">
      <c r="A473" t="s">
        <v>17</v>
      </c>
      <c r="B473">
        <v>197</v>
      </c>
      <c r="C473">
        <v>197</v>
      </c>
      <c r="D473">
        <v>197</v>
      </c>
      <c r="E473">
        <v>197</v>
      </c>
      <c r="F473">
        <v>197</v>
      </c>
      <c r="G473">
        <v>197</v>
      </c>
      <c r="H473" s="102"/>
      <c r="I473" s="50"/>
      <c r="K473" s="50"/>
      <c r="L473" s="50"/>
      <c r="N473" s="75"/>
    </row>
    <row r="474" spans="1:14" ht="12.75">
      <c r="A474" t="s">
        <v>18</v>
      </c>
      <c r="B474">
        <v>80</v>
      </c>
      <c r="C474">
        <v>80</v>
      </c>
      <c r="D474">
        <v>80</v>
      </c>
      <c r="E474">
        <v>80</v>
      </c>
      <c r="F474">
        <v>80</v>
      </c>
      <c r="G474">
        <v>80</v>
      </c>
      <c r="H474" s="102"/>
      <c r="I474" s="50"/>
      <c r="K474" s="50"/>
      <c r="L474" s="50"/>
      <c r="N474" s="75"/>
    </row>
    <row r="475" spans="1:14" ht="12.75">
      <c r="A475" t="s">
        <v>19</v>
      </c>
      <c r="B475">
        <v>80</v>
      </c>
      <c r="C475">
        <v>80</v>
      </c>
      <c r="D475">
        <v>80</v>
      </c>
      <c r="E475">
        <v>80</v>
      </c>
      <c r="F475">
        <v>80</v>
      </c>
      <c r="G475">
        <v>80</v>
      </c>
      <c r="H475" s="102"/>
      <c r="I475" s="50"/>
      <c r="K475" s="50"/>
      <c r="L475" s="50"/>
      <c r="N475" s="75"/>
    </row>
    <row r="476" spans="1:14" ht="12.75">
      <c r="A476" t="s">
        <v>20</v>
      </c>
      <c r="B476">
        <v>80</v>
      </c>
      <c r="C476">
        <v>80</v>
      </c>
      <c r="D476">
        <v>80</v>
      </c>
      <c r="E476">
        <v>80</v>
      </c>
      <c r="F476">
        <v>80</v>
      </c>
      <c r="G476">
        <v>80</v>
      </c>
      <c r="H476" s="102"/>
      <c r="I476" s="50"/>
      <c r="K476" s="50"/>
      <c r="L476" s="50"/>
      <c r="N476" s="75"/>
    </row>
    <row r="477" spans="1:14" ht="12.75">
      <c r="A477" t="s">
        <v>21</v>
      </c>
      <c r="B477">
        <v>43</v>
      </c>
      <c r="C477">
        <v>43</v>
      </c>
      <c r="D477">
        <v>43</v>
      </c>
      <c r="E477">
        <v>43</v>
      </c>
      <c r="F477">
        <v>43</v>
      </c>
      <c r="G477">
        <v>43</v>
      </c>
      <c r="H477" s="102"/>
      <c r="I477" s="50"/>
      <c r="K477" s="50"/>
      <c r="L477" s="50"/>
      <c r="N477" s="75"/>
    </row>
    <row r="478" spans="1:14" ht="12.75">
      <c r="A478" t="s">
        <v>22</v>
      </c>
      <c r="B478">
        <v>80</v>
      </c>
      <c r="C478">
        <v>80</v>
      </c>
      <c r="D478">
        <v>80</v>
      </c>
      <c r="E478">
        <v>80</v>
      </c>
      <c r="F478">
        <v>80</v>
      </c>
      <c r="G478">
        <v>80</v>
      </c>
      <c r="H478" s="102"/>
      <c r="I478" s="50"/>
      <c r="K478" s="50"/>
      <c r="L478" s="50"/>
      <c r="N478" s="75"/>
    </row>
    <row r="479" spans="1:14" ht="12.75">
      <c r="A479" t="s">
        <v>23</v>
      </c>
      <c r="B479">
        <v>35</v>
      </c>
      <c r="C479">
        <v>35</v>
      </c>
      <c r="D479">
        <v>35</v>
      </c>
      <c r="E479">
        <v>35</v>
      </c>
      <c r="F479">
        <v>35</v>
      </c>
      <c r="G479">
        <v>35</v>
      </c>
      <c r="H479" s="102"/>
      <c r="I479" s="50"/>
      <c r="K479" s="50"/>
      <c r="L479" s="50"/>
      <c r="N479" s="75"/>
    </row>
    <row r="480" spans="1:14" ht="12.75">
      <c r="A480" t="s">
        <v>46</v>
      </c>
      <c r="B480">
        <v>150</v>
      </c>
      <c r="C480">
        <v>150</v>
      </c>
      <c r="D480">
        <v>150</v>
      </c>
      <c r="E480">
        <v>150</v>
      </c>
      <c r="F480">
        <v>150</v>
      </c>
      <c r="G480">
        <v>150</v>
      </c>
      <c r="H480" s="102"/>
      <c r="I480" s="50"/>
      <c r="K480" s="50"/>
      <c r="L480" s="50"/>
      <c r="N480" s="75"/>
    </row>
    <row r="481" spans="1:14" ht="12.75">
      <c r="A481" t="s">
        <v>24</v>
      </c>
      <c r="B481">
        <v>200</v>
      </c>
      <c r="C481">
        <v>200</v>
      </c>
      <c r="D481">
        <v>200</v>
      </c>
      <c r="E481">
        <v>200</v>
      </c>
      <c r="F481">
        <v>200</v>
      </c>
      <c r="G481">
        <v>200</v>
      </c>
      <c r="H481" s="102"/>
      <c r="I481" s="50"/>
      <c r="K481" s="50"/>
      <c r="L481" s="50"/>
      <c r="N481" s="75"/>
    </row>
    <row r="482" spans="1:14" ht="12.75">
      <c r="A482" t="s">
        <v>891</v>
      </c>
      <c r="B482">
        <v>153</v>
      </c>
      <c r="C482">
        <v>153</v>
      </c>
      <c r="D482">
        <v>153</v>
      </c>
      <c r="E482">
        <v>153</v>
      </c>
      <c r="F482">
        <v>153</v>
      </c>
      <c r="G482">
        <v>153</v>
      </c>
      <c r="H482" s="102"/>
      <c r="I482" s="50"/>
      <c r="K482" s="50"/>
      <c r="L482" s="50"/>
      <c r="N482" s="75"/>
    </row>
    <row r="483" spans="1:14" ht="12.75">
      <c r="A483" t="s">
        <v>25</v>
      </c>
      <c r="B483">
        <v>59</v>
      </c>
      <c r="C483">
        <v>59</v>
      </c>
      <c r="D483">
        <v>59</v>
      </c>
      <c r="E483">
        <v>59</v>
      </c>
      <c r="F483">
        <v>59</v>
      </c>
      <c r="G483">
        <v>59</v>
      </c>
      <c r="H483" s="102"/>
      <c r="I483" s="50"/>
      <c r="K483" s="50"/>
      <c r="L483" s="50"/>
      <c r="N483" s="75"/>
    </row>
    <row r="484" spans="1:14" ht="12.75">
      <c r="A484" t="s">
        <v>26</v>
      </c>
      <c r="B484">
        <v>143</v>
      </c>
      <c r="C484">
        <v>143</v>
      </c>
      <c r="D484">
        <v>143</v>
      </c>
      <c r="E484">
        <v>143</v>
      </c>
      <c r="F484">
        <v>143</v>
      </c>
      <c r="G484">
        <v>143</v>
      </c>
      <c r="H484" s="102"/>
      <c r="I484" s="50"/>
      <c r="K484" s="50"/>
      <c r="L484" s="50"/>
      <c r="N484" s="75"/>
    </row>
    <row r="485" spans="1:14" ht="12.75">
      <c r="A485" t="s">
        <v>27</v>
      </c>
      <c r="B485">
        <v>115</v>
      </c>
      <c r="C485">
        <v>115</v>
      </c>
      <c r="D485">
        <v>115</v>
      </c>
      <c r="E485">
        <v>115</v>
      </c>
      <c r="F485">
        <v>115</v>
      </c>
      <c r="G485">
        <v>115</v>
      </c>
      <c r="H485" s="102"/>
      <c r="I485" s="50"/>
      <c r="K485" s="50"/>
      <c r="L485" s="50"/>
      <c r="N485" s="75"/>
    </row>
    <row r="486" spans="1:14" ht="12.75">
      <c r="A486" t="s">
        <v>513</v>
      </c>
      <c r="B486">
        <v>80</v>
      </c>
      <c r="C486">
        <v>80</v>
      </c>
      <c r="D486">
        <v>80</v>
      </c>
      <c r="E486">
        <v>80</v>
      </c>
      <c r="F486">
        <v>80</v>
      </c>
      <c r="G486">
        <v>80</v>
      </c>
      <c r="H486" s="102"/>
      <c r="I486" s="50"/>
      <c r="K486" s="50"/>
      <c r="L486" s="50"/>
      <c r="N486" s="75"/>
    </row>
    <row r="487" spans="1:14" ht="12.75">
      <c r="A487" t="s">
        <v>514</v>
      </c>
      <c r="B487">
        <v>80</v>
      </c>
      <c r="C487">
        <v>80</v>
      </c>
      <c r="D487">
        <v>80</v>
      </c>
      <c r="E487">
        <v>80</v>
      </c>
      <c r="F487">
        <v>80</v>
      </c>
      <c r="G487">
        <v>80</v>
      </c>
      <c r="H487" s="102"/>
      <c r="I487" s="50"/>
      <c r="K487" s="50"/>
      <c r="L487" s="50"/>
      <c r="N487" s="75"/>
    </row>
    <row r="488" spans="1:14" ht="12.75">
      <c r="A488" t="s">
        <v>28</v>
      </c>
      <c r="B488">
        <v>101</v>
      </c>
      <c r="C488">
        <v>101</v>
      </c>
      <c r="D488">
        <v>101</v>
      </c>
      <c r="E488">
        <v>101</v>
      </c>
      <c r="F488">
        <v>101</v>
      </c>
      <c r="G488">
        <v>101</v>
      </c>
      <c r="H488" s="102"/>
      <c r="I488" s="50"/>
      <c r="K488" s="50"/>
      <c r="L488" s="50"/>
      <c r="N488" s="75"/>
    </row>
    <row r="489" spans="1:14" ht="12.75">
      <c r="A489" t="s">
        <v>28</v>
      </c>
      <c r="B489">
        <v>101</v>
      </c>
      <c r="C489">
        <v>101</v>
      </c>
      <c r="D489">
        <v>101</v>
      </c>
      <c r="E489">
        <v>101</v>
      </c>
      <c r="F489">
        <v>101</v>
      </c>
      <c r="G489">
        <v>101</v>
      </c>
      <c r="H489" s="102"/>
      <c r="I489" s="50"/>
      <c r="K489" s="50"/>
      <c r="L489" s="50"/>
      <c r="N489" s="75"/>
    </row>
    <row r="490" spans="1:14" ht="12.75">
      <c r="A490" t="s">
        <v>29</v>
      </c>
      <c r="B490">
        <v>100</v>
      </c>
      <c r="C490">
        <v>100</v>
      </c>
      <c r="D490">
        <v>100</v>
      </c>
      <c r="E490">
        <v>100</v>
      </c>
      <c r="F490">
        <v>100</v>
      </c>
      <c r="G490">
        <v>100</v>
      </c>
      <c r="H490" s="102"/>
      <c r="I490" s="50"/>
      <c r="K490" s="50"/>
      <c r="L490" s="50"/>
      <c r="N490" s="75"/>
    </row>
    <row r="491" spans="1:14" ht="12.75">
      <c r="A491" t="s">
        <v>30</v>
      </c>
      <c r="B491">
        <v>100</v>
      </c>
      <c r="C491">
        <v>100</v>
      </c>
      <c r="D491">
        <v>100</v>
      </c>
      <c r="E491">
        <v>100</v>
      </c>
      <c r="F491">
        <v>100</v>
      </c>
      <c r="G491">
        <v>100</v>
      </c>
      <c r="H491" s="102"/>
      <c r="I491" s="50"/>
      <c r="K491" s="50"/>
      <c r="L491" s="50"/>
      <c r="N491" s="75"/>
    </row>
    <row r="492" spans="1:14" ht="12.75">
      <c r="A492" t="s">
        <v>31</v>
      </c>
      <c r="B492">
        <v>249</v>
      </c>
      <c r="C492">
        <v>249</v>
      </c>
      <c r="D492">
        <v>249</v>
      </c>
      <c r="E492">
        <v>249</v>
      </c>
      <c r="F492">
        <v>249</v>
      </c>
      <c r="G492">
        <v>249</v>
      </c>
      <c r="H492" s="102"/>
      <c r="I492" s="50"/>
      <c r="K492" s="50"/>
      <c r="L492" s="50"/>
      <c r="N492" s="75"/>
    </row>
    <row r="493" spans="1:14" ht="12.75">
      <c r="A493" t="s">
        <v>512</v>
      </c>
      <c r="B493">
        <v>84</v>
      </c>
      <c r="C493">
        <v>84</v>
      </c>
      <c r="D493">
        <v>84</v>
      </c>
      <c r="E493">
        <v>84</v>
      </c>
      <c r="F493">
        <v>84</v>
      </c>
      <c r="G493">
        <v>84</v>
      </c>
      <c r="H493" s="102"/>
      <c r="I493" s="50"/>
      <c r="K493" s="50"/>
      <c r="L493" s="50"/>
      <c r="N493" s="75"/>
    </row>
    <row r="494" spans="1:14" ht="12.75">
      <c r="A494" t="s">
        <v>32</v>
      </c>
      <c r="B494">
        <v>200</v>
      </c>
      <c r="C494">
        <v>200</v>
      </c>
      <c r="D494">
        <v>200</v>
      </c>
      <c r="E494">
        <v>200</v>
      </c>
      <c r="F494">
        <v>200</v>
      </c>
      <c r="G494">
        <v>200</v>
      </c>
      <c r="H494" s="102"/>
      <c r="I494" s="50"/>
      <c r="K494" s="50"/>
      <c r="L494" s="50"/>
      <c r="N494" s="75"/>
    </row>
    <row r="495" spans="1:14" ht="12.75">
      <c r="A495" t="s">
        <v>33</v>
      </c>
      <c r="B495">
        <v>90</v>
      </c>
      <c r="C495">
        <v>90</v>
      </c>
      <c r="D495">
        <v>90</v>
      </c>
      <c r="E495">
        <v>90</v>
      </c>
      <c r="F495">
        <v>90</v>
      </c>
      <c r="G495">
        <v>90</v>
      </c>
      <c r="H495" s="102"/>
      <c r="I495" s="50"/>
      <c r="K495" s="50"/>
      <c r="L495" s="50"/>
      <c r="N495" s="75"/>
    </row>
    <row r="496" spans="1:14" ht="12.75">
      <c r="A496" t="s">
        <v>34</v>
      </c>
      <c r="B496">
        <v>150</v>
      </c>
      <c r="C496">
        <v>150</v>
      </c>
      <c r="D496">
        <v>150</v>
      </c>
      <c r="E496">
        <v>150</v>
      </c>
      <c r="F496">
        <v>150</v>
      </c>
      <c r="G496">
        <v>150</v>
      </c>
      <c r="H496" s="102"/>
      <c r="I496" s="50"/>
      <c r="K496" s="50"/>
      <c r="L496" s="50"/>
      <c r="N496" s="75"/>
    </row>
    <row r="497" spans="1:14" ht="12.75">
      <c r="A497" t="s">
        <v>35</v>
      </c>
      <c r="B497">
        <v>60</v>
      </c>
      <c r="C497">
        <v>60</v>
      </c>
      <c r="D497">
        <v>60</v>
      </c>
      <c r="E497">
        <v>60</v>
      </c>
      <c r="F497">
        <v>60</v>
      </c>
      <c r="G497">
        <v>60</v>
      </c>
      <c r="H497" s="102"/>
      <c r="I497" s="50"/>
      <c r="K497" s="50"/>
      <c r="L497" s="50"/>
      <c r="N497" s="75"/>
    </row>
    <row r="498" spans="1:14" ht="12.75">
      <c r="A498" t="s">
        <v>36</v>
      </c>
      <c r="B498">
        <v>63</v>
      </c>
      <c r="C498">
        <v>63</v>
      </c>
      <c r="D498">
        <v>63</v>
      </c>
      <c r="E498">
        <v>63</v>
      </c>
      <c r="F498">
        <v>63</v>
      </c>
      <c r="G498">
        <v>63</v>
      </c>
      <c r="H498" s="102"/>
      <c r="I498" s="50"/>
      <c r="K498" s="50"/>
      <c r="L498" s="50"/>
      <c r="N498" s="75"/>
    </row>
    <row r="499" spans="1:14" ht="12.75">
      <c r="A499" t="s">
        <v>892</v>
      </c>
      <c r="B499">
        <v>98</v>
      </c>
      <c r="C499">
        <v>98</v>
      </c>
      <c r="D499">
        <v>98</v>
      </c>
      <c r="E499">
        <v>98</v>
      </c>
      <c r="F499">
        <v>98</v>
      </c>
      <c r="G499">
        <v>98</v>
      </c>
      <c r="H499" s="102"/>
      <c r="I499" s="50"/>
      <c r="K499" s="50"/>
      <c r="L499" s="50"/>
      <c r="N499" s="75"/>
    </row>
    <row r="500" spans="1:14" ht="12.75">
      <c r="A500" t="s">
        <v>37</v>
      </c>
      <c r="B500">
        <v>120</v>
      </c>
      <c r="C500">
        <v>120</v>
      </c>
      <c r="D500">
        <v>120</v>
      </c>
      <c r="E500">
        <v>120</v>
      </c>
      <c r="F500">
        <v>120</v>
      </c>
      <c r="G500">
        <v>120</v>
      </c>
      <c r="H500" s="102"/>
      <c r="I500" s="50"/>
      <c r="K500" s="50"/>
      <c r="L500" s="50"/>
      <c r="N500" s="75"/>
    </row>
    <row r="501" spans="1:14" ht="12.75">
      <c r="A501" t="s">
        <v>909</v>
      </c>
      <c r="B501">
        <v>37</v>
      </c>
      <c r="C501">
        <v>37</v>
      </c>
      <c r="D501">
        <v>37</v>
      </c>
      <c r="E501">
        <v>37</v>
      </c>
      <c r="F501">
        <v>37</v>
      </c>
      <c r="G501">
        <v>37</v>
      </c>
      <c r="H501" s="102"/>
      <c r="I501" s="50"/>
      <c r="K501" s="50"/>
      <c r="L501" s="50"/>
      <c r="N501" s="75"/>
    </row>
    <row r="502" spans="1:14" ht="12.75">
      <c r="A502" t="s">
        <v>912</v>
      </c>
      <c r="B502">
        <v>16</v>
      </c>
      <c r="C502">
        <v>16</v>
      </c>
      <c r="D502">
        <v>16</v>
      </c>
      <c r="E502">
        <v>16</v>
      </c>
      <c r="F502">
        <v>16</v>
      </c>
      <c r="G502">
        <v>16</v>
      </c>
      <c r="H502" s="102"/>
      <c r="I502" s="50"/>
      <c r="K502" s="50"/>
      <c r="L502" s="50"/>
      <c r="N502" s="75"/>
    </row>
    <row r="503" spans="1:14" ht="12.75">
      <c r="A503" t="s">
        <v>833</v>
      </c>
      <c r="B503">
        <v>100</v>
      </c>
      <c r="C503">
        <v>100</v>
      </c>
      <c r="D503">
        <v>100</v>
      </c>
      <c r="E503">
        <v>100</v>
      </c>
      <c r="F503">
        <v>100</v>
      </c>
      <c r="G503">
        <v>100</v>
      </c>
      <c r="H503" s="102"/>
      <c r="I503" s="50"/>
      <c r="K503" s="50"/>
      <c r="L503" s="50"/>
      <c r="N503" s="75"/>
    </row>
    <row r="504" spans="1:14" ht="12.75">
      <c r="A504" t="s">
        <v>883</v>
      </c>
      <c r="B504">
        <v>130</v>
      </c>
      <c r="C504">
        <v>130</v>
      </c>
      <c r="D504">
        <v>130</v>
      </c>
      <c r="E504">
        <v>130</v>
      </c>
      <c r="F504">
        <v>130</v>
      </c>
      <c r="G504">
        <v>130</v>
      </c>
      <c r="H504" s="103"/>
      <c r="I504" s="50"/>
      <c r="K504" s="50"/>
      <c r="L504" s="50"/>
      <c r="N504" s="75"/>
    </row>
    <row r="505" spans="1:14" ht="12.75">
      <c r="A505" t="s">
        <v>515</v>
      </c>
      <c r="B505">
        <v>80</v>
      </c>
      <c r="C505">
        <v>80</v>
      </c>
      <c r="D505">
        <v>80</v>
      </c>
      <c r="E505">
        <v>80</v>
      </c>
      <c r="F505">
        <v>80</v>
      </c>
      <c r="G505">
        <v>80</v>
      </c>
      <c r="H505" s="103"/>
      <c r="I505" s="50"/>
      <c r="K505" s="50"/>
      <c r="L505" s="50"/>
      <c r="N505" s="75"/>
    </row>
    <row r="506" spans="1:14" ht="12.75">
      <c r="A506" t="s">
        <v>518</v>
      </c>
      <c r="B506">
        <v>105</v>
      </c>
      <c r="C506">
        <v>105</v>
      </c>
      <c r="D506">
        <v>105</v>
      </c>
      <c r="E506">
        <v>105</v>
      </c>
      <c r="F506">
        <v>105</v>
      </c>
      <c r="G506">
        <v>105</v>
      </c>
      <c r="H506" s="103"/>
      <c r="I506" s="50"/>
      <c r="K506" s="50"/>
      <c r="L506" s="50"/>
      <c r="N506" s="75"/>
    </row>
    <row r="507" spans="1:14" ht="12.75">
      <c r="A507" t="s">
        <v>519</v>
      </c>
      <c r="B507">
        <v>119</v>
      </c>
      <c r="C507">
        <v>119</v>
      </c>
      <c r="D507">
        <v>119</v>
      </c>
      <c r="E507">
        <v>119</v>
      </c>
      <c r="F507">
        <v>119</v>
      </c>
      <c r="G507">
        <v>119</v>
      </c>
      <c r="H507" s="103"/>
      <c r="I507" s="50"/>
      <c r="K507" s="50"/>
      <c r="L507" s="50"/>
      <c r="N507" s="75"/>
    </row>
    <row r="508" spans="1:14" ht="12.75">
      <c r="A508" t="s">
        <v>38</v>
      </c>
      <c r="B508">
        <v>40</v>
      </c>
      <c r="C508">
        <v>40</v>
      </c>
      <c r="D508">
        <v>40</v>
      </c>
      <c r="E508">
        <v>40</v>
      </c>
      <c r="F508">
        <v>40</v>
      </c>
      <c r="G508">
        <v>40</v>
      </c>
      <c r="H508" s="103"/>
      <c r="I508" s="50"/>
      <c r="K508" s="50"/>
      <c r="L508" s="50"/>
      <c r="N508" s="75"/>
    </row>
    <row r="509" spans="1:14" ht="12.75">
      <c r="A509" t="s">
        <v>39</v>
      </c>
      <c r="B509">
        <v>150</v>
      </c>
      <c r="C509">
        <v>150</v>
      </c>
      <c r="D509">
        <v>150</v>
      </c>
      <c r="E509">
        <v>150</v>
      </c>
      <c r="F509">
        <v>150</v>
      </c>
      <c r="G509">
        <v>150</v>
      </c>
      <c r="H509" s="103"/>
      <c r="I509" s="50"/>
      <c r="K509" s="50"/>
      <c r="L509" s="50"/>
      <c r="N509" s="75"/>
    </row>
    <row r="510" spans="1:12" ht="12.75">
      <c r="A510" t="s">
        <v>596</v>
      </c>
      <c r="B510">
        <v>2</v>
      </c>
      <c r="C510">
        <v>2</v>
      </c>
      <c r="D510">
        <v>2</v>
      </c>
      <c r="E510">
        <v>2</v>
      </c>
      <c r="F510">
        <v>2</v>
      </c>
      <c r="G510">
        <v>2</v>
      </c>
      <c r="H510" s="103"/>
      <c r="I510" s="50"/>
      <c r="K510" s="50"/>
      <c r="L510" s="50"/>
    </row>
    <row r="511" spans="1:12" ht="12.75">
      <c r="A511" t="s">
        <v>40</v>
      </c>
      <c r="B511">
        <v>170</v>
      </c>
      <c r="C511">
        <v>170</v>
      </c>
      <c r="D511">
        <v>170</v>
      </c>
      <c r="E511">
        <v>170</v>
      </c>
      <c r="F511">
        <v>170</v>
      </c>
      <c r="G511">
        <v>170</v>
      </c>
      <c r="H511" s="103"/>
      <c r="I511" s="50"/>
      <c r="K511" s="50"/>
      <c r="L511" s="50"/>
    </row>
    <row r="512" spans="1:12" ht="12.75">
      <c r="A512" t="s">
        <v>41</v>
      </c>
      <c r="B512">
        <v>70</v>
      </c>
      <c r="C512">
        <v>70</v>
      </c>
      <c r="D512">
        <v>70</v>
      </c>
      <c r="E512">
        <v>70</v>
      </c>
      <c r="F512">
        <v>70</v>
      </c>
      <c r="G512">
        <v>70</v>
      </c>
      <c r="H512" s="103"/>
      <c r="I512" s="50"/>
      <c r="K512" s="50"/>
      <c r="L512" s="50"/>
    </row>
    <row r="513" spans="1:12" ht="12.75">
      <c r="A513" t="s">
        <v>44</v>
      </c>
      <c r="B513">
        <v>60</v>
      </c>
      <c r="C513">
        <v>60</v>
      </c>
      <c r="D513">
        <v>60</v>
      </c>
      <c r="E513">
        <v>60</v>
      </c>
      <c r="F513">
        <v>60</v>
      </c>
      <c r="G513">
        <v>60</v>
      </c>
      <c r="H513" s="103"/>
      <c r="I513" s="50"/>
      <c r="K513" s="50"/>
      <c r="L513" s="50"/>
    </row>
    <row r="514" spans="1:12" ht="12.75">
      <c r="A514" t="s">
        <v>42</v>
      </c>
      <c r="B514">
        <v>10</v>
      </c>
      <c r="C514">
        <v>10</v>
      </c>
      <c r="D514">
        <v>10</v>
      </c>
      <c r="E514">
        <v>10</v>
      </c>
      <c r="F514">
        <v>10</v>
      </c>
      <c r="G514">
        <v>10</v>
      </c>
      <c r="H514" s="14"/>
      <c r="I514" s="50"/>
      <c r="K514" s="50"/>
      <c r="L514" s="50"/>
    </row>
    <row r="515" spans="1:12" ht="12.75">
      <c r="A515" t="s">
        <v>43</v>
      </c>
      <c r="B515">
        <v>113</v>
      </c>
      <c r="C515">
        <v>113</v>
      </c>
      <c r="D515">
        <v>113</v>
      </c>
      <c r="E515">
        <v>113</v>
      </c>
      <c r="F515">
        <v>113</v>
      </c>
      <c r="G515">
        <v>113</v>
      </c>
      <c r="H515" s="14"/>
      <c r="I515" s="50"/>
      <c r="K515" s="50"/>
      <c r="L515" s="50"/>
    </row>
    <row r="516" spans="1:9" ht="12.75">
      <c r="A516" s="68" t="s">
        <v>798</v>
      </c>
      <c r="B516" s="69">
        <f aca="true" t="shared" si="5" ref="B516:G516">SUM(B444:B515)</f>
        <v>8135</v>
      </c>
      <c r="C516" s="69">
        <f t="shared" si="5"/>
        <v>8135</v>
      </c>
      <c r="D516" s="69">
        <f t="shared" si="5"/>
        <v>8135</v>
      </c>
      <c r="E516" s="69">
        <f t="shared" si="5"/>
        <v>8135</v>
      </c>
      <c r="F516" s="69">
        <f t="shared" si="5"/>
        <v>8135</v>
      </c>
      <c r="G516" s="69">
        <f t="shared" si="5"/>
        <v>8135</v>
      </c>
      <c r="H516" s="14"/>
      <c r="I516" s="50"/>
    </row>
    <row r="517" spans="1:9" ht="12.75">
      <c r="A517" s="68"/>
      <c r="B517" s="69"/>
      <c r="C517" s="69"/>
      <c r="D517" s="69"/>
      <c r="E517" s="69"/>
      <c r="F517" s="69"/>
      <c r="G517" s="14"/>
      <c r="H517" s="14"/>
      <c r="I517" s="50"/>
    </row>
    <row r="518" spans="1:9" ht="12.75">
      <c r="A518" s="86" t="s">
        <v>943</v>
      </c>
      <c r="B518" s="81">
        <v>0</v>
      </c>
      <c r="C518" s="81">
        <v>327</v>
      </c>
      <c r="D518" s="81">
        <v>327</v>
      </c>
      <c r="E518" s="81">
        <v>327</v>
      </c>
      <c r="F518" s="81">
        <v>327</v>
      </c>
      <c r="G518" s="104">
        <v>327</v>
      </c>
      <c r="H518" s="14"/>
      <c r="I518" s="50"/>
    </row>
    <row r="519" spans="1:9" ht="12.75">
      <c r="A519" s="86" t="s">
        <v>936</v>
      </c>
      <c r="B519" s="81">
        <v>0</v>
      </c>
      <c r="C519" s="81">
        <v>200</v>
      </c>
      <c r="D519" s="81">
        <v>200</v>
      </c>
      <c r="E519" s="81">
        <v>200</v>
      </c>
      <c r="F519" s="81">
        <v>200</v>
      </c>
      <c r="G519" s="104">
        <v>200</v>
      </c>
      <c r="H519" s="14"/>
      <c r="I519" s="50"/>
    </row>
    <row r="520" spans="1:9" ht="12.75">
      <c r="A520" s="86" t="s">
        <v>473</v>
      </c>
      <c r="B520" s="81">
        <v>0</v>
      </c>
      <c r="C520" s="81">
        <v>48</v>
      </c>
      <c r="D520" s="81">
        <v>48</v>
      </c>
      <c r="E520" s="81">
        <v>48</v>
      </c>
      <c r="F520" s="81">
        <v>48</v>
      </c>
      <c r="G520" s="104">
        <v>48</v>
      </c>
      <c r="H520" s="14"/>
      <c r="I520" s="50"/>
    </row>
    <row r="521" spans="1:9" ht="12.75">
      <c r="A521" s="86" t="s">
        <v>939</v>
      </c>
      <c r="B521" s="81">
        <v>0</v>
      </c>
      <c r="C521" s="81">
        <v>45</v>
      </c>
      <c r="D521" s="81">
        <v>45</v>
      </c>
      <c r="E521" s="81">
        <v>45</v>
      </c>
      <c r="F521" s="81">
        <v>45</v>
      </c>
      <c r="G521" s="104">
        <v>45</v>
      </c>
      <c r="H521" s="14"/>
      <c r="I521" s="50"/>
    </row>
    <row r="522" spans="1:9" ht="12.75">
      <c r="A522" s="86" t="s">
        <v>843</v>
      </c>
      <c r="B522" s="81">
        <v>0</v>
      </c>
      <c r="C522" s="81">
        <v>185</v>
      </c>
      <c r="D522" s="81">
        <v>185</v>
      </c>
      <c r="E522" s="81">
        <v>185</v>
      </c>
      <c r="F522" s="81">
        <v>185</v>
      </c>
      <c r="G522" s="104">
        <v>185</v>
      </c>
      <c r="H522" s="14"/>
      <c r="I522" s="50"/>
    </row>
    <row r="523" spans="1:9" ht="12.75">
      <c r="A523" s="86" t="s">
        <v>942</v>
      </c>
      <c r="B523" s="81">
        <v>0</v>
      </c>
      <c r="C523" s="81">
        <v>360</v>
      </c>
      <c r="D523" s="81">
        <v>360</v>
      </c>
      <c r="E523" s="81">
        <v>360</v>
      </c>
      <c r="F523" s="81">
        <v>360</v>
      </c>
      <c r="G523" s="104">
        <v>360</v>
      </c>
      <c r="H523" s="14"/>
      <c r="I523" s="50"/>
    </row>
    <row r="524" spans="1:9" ht="12.75">
      <c r="A524" s="86" t="s">
        <v>469</v>
      </c>
      <c r="B524" s="81">
        <v>0</v>
      </c>
      <c r="C524" s="81">
        <v>855</v>
      </c>
      <c r="D524" s="81">
        <v>855</v>
      </c>
      <c r="E524" s="81">
        <v>855</v>
      </c>
      <c r="F524" s="81">
        <v>855</v>
      </c>
      <c r="G524" s="104">
        <v>855</v>
      </c>
      <c r="H524" s="14"/>
      <c r="I524" s="50"/>
    </row>
    <row r="525" spans="1:9" ht="12.75">
      <c r="A525" s="86" t="s">
        <v>471</v>
      </c>
      <c r="B525" s="81">
        <v>0</v>
      </c>
      <c r="C525" s="81">
        <v>50</v>
      </c>
      <c r="D525" s="81">
        <v>50</v>
      </c>
      <c r="E525" s="81">
        <v>50</v>
      </c>
      <c r="F525" s="81">
        <v>50</v>
      </c>
      <c r="G525" s="104">
        <v>50</v>
      </c>
      <c r="H525" s="14"/>
      <c r="I525" s="50"/>
    </row>
    <row r="526" spans="1:9" ht="12.75">
      <c r="A526" s="179" t="s">
        <v>465</v>
      </c>
      <c r="B526" s="180">
        <v>0</v>
      </c>
      <c r="C526" s="180">
        <v>855</v>
      </c>
      <c r="D526" s="180">
        <v>855</v>
      </c>
      <c r="E526" s="180">
        <v>855</v>
      </c>
      <c r="F526" s="180">
        <v>855</v>
      </c>
      <c r="G526" s="180">
        <v>855</v>
      </c>
      <c r="H526" s="14"/>
      <c r="I526" s="50"/>
    </row>
    <row r="527" spans="1:9" ht="13.5" customHeight="1">
      <c r="A527" s="179" t="s">
        <v>896</v>
      </c>
      <c r="B527" s="180">
        <v>0</v>
      </c>
      <c r="C527" s="180">
        <v>750</v>
      </c>
      <c r="D527" s="180">
        <v>750</v>
      </c>
      <c r="E527" s="180">
        <v>750</v>
      </c>
      <c r="F527" s="180">
        <v>750</v>
      </c>
      <c r="G527" s="180">
        <v>750</v>
      </c>
      <c r="H527" s="14"/>
      <c r="I527" s="50"/>
    </row>
    <row r="528" spans="1:9" ht="12.75">
      <c r="A528" s="170" t="s">
        <v>941</v>
      </c>
      <c r="B528" s="73">
        <v>0</v>
      </c>
      <c r="C528" s="73">
        <v>0</v>
      </c>
      <c r="D528" s="73">
        <v>0</v>
      </c>
      <c r="E528" s="73">
        <v>100</v>
      </c>
      <c r="F528" s="73">
        <v>100</v>
      </c>
      <c r="G528" s="73">
        <v>100</v>
      </c>
      <c r="H528" s="14"/>
      <c r="I528" s="50"/>
    </row>
    <row r="529" spans="1:11" ht="15" customHeight="1">
      <c r="A529" s="179" t="s">
        <v>844</v>
      </c>
      <c r="B529" s="180">
        <v>0</v>
      </c>
      <c r="C529" s="180">
        <v>94</v>
      </c>
      <c r="D529" s="180">
        <v>94</v>
      </c>
      <c r="E529" s="180">
        <v>94</v>
      </c>
      <c r="F529" s="180">
        <v>94</v>
      </c>
      <c r="G529" s="180">
        <v>94</v>
      </c>
      <c r="H529" s="14"/>
      <c r="I529" s="50"/>
      <c r="K529" s="74"/>
    </row>
    <row r="530" spans="1:9" ht="15" customHeight="1">
      <c r="A530" s="179" t="s">
        <v>944</v>
      </c>
      <c r="B530" s="180">
        <v>0</v>
      </c>
      <c r="C530" s="180">
        <v>0</v>
      </c>
      <c r="D530" s="180">
        <v>620</v>
      </c>
      <c r="E530" s="180">
        <v>620</v>
      </c>
      <c r="F530" s="180">
        <v>620</v>
      </c>
      <c r="G530" s="180">
        <v>620</v>
      </c>
      <c r="H530" s="14"/>
      <c r="I530" s="50"/>
    </row>
    <row r="531" spans="1:9" ht="15" customHeight="1">
      <c r="A531" s="179" t="s">
        <v>882</v>
      </c>
      <c r="B531" s="180">
        <v>0</v>
      </c>
      <c r="C531" s="180">
        <v>0</v>
      </c>
      <c r="D531" s="180">
        <v>0</v>
      </c>
      <c r="E531" s="180">
        <v>925</v>
      </c>
      <c r="F531" s="180">
        <v>925</v>
      </c>
      <c r="G531" s="180">
        <v>925</v>
      </c>
      <c r="H531" s="14"/>
      <c r="I531" s="50"/>
    </row>
    <row r="532" spans="1:11" ht="15" customHeight="1">
      <c r="A532" s="179" t="s">
        <v>884</v>
      </c>
      <c r="B532" s="180">
        <v>0</v>
      </c>
      <c r="C532" s="180">
        <v>0</v>
      </c>
      <c r="D532" s="180">
        <v>0</v>
      </c>
      <c r="E532" s="180">
        <v>0</v>
      </c>
      <c r="F532" s="180">
        <v>1792</v>
      </c>
      <c r="G532" s="180">
        <v>1792</v>
      </c>
      <c r="H532" s="14"/>
      <c r="I532" s="50"/>
      <c r="K532" s="74"/>
    </row>
    <row r="533" spans="1:9" ht="15" customHeight="1">
      <c r="A533" s="79" t="s">
        <v>895</v>
      </c>
      <c r="B533" s="69">
        <f>SUM(B526:B532)</f>
        <v>0</v>
      </c>
      <c r="C533" s="69">
        <f>SUM(C518:C532)</f>
        <v>3769</v>
      </c>
      <c r="D533" s="69">
        <f>SUM(D518:D532)</f>
        <v>4389</v>
      </c>
      <c r="E533" s="69">
        <f>SUM(E518:E532)</f>
        <v>5414</v>
      </c>
      <c r="F533" s="69">
        <f>SUM(F518:F532)</f>
        <v>7206</v>
      </c>
      <c r="G533" s="69">
        <f>SUM(G518:G532)</f>
        <v>7206</v>
      </c>
      <c r="H533" s="14"/>
      <c r="I533" s="50"/>
    </row>
    <row r="534" spans="1:9" ht="15" customHeight="1">
      <c r="A534" s="79"/>
      <c r="B534" s="69"/>
      <c r="C534" s="69"/>
      <c r="D534" s="69"/>
      <c r="E534" s="69"/>
      <c r="F534" s="69"/>
      <c r="G534" s="69"/>
      <c r="H534" s="14"/>
      <c r="I534" s="50"/>
    </row>
    <row r="535" spans="1:9" ht="12.75">
      <c r="A535" s="80"/>
      <c r="B535" s="81"/>
      <c r="C535" s="81"/>
      <c r="D535" s="82"/>
      <c r="E535" s="82"/>
      <c r="F535" s="82"/>
      <c r="G535" s="83"/>
      <c r="H535" s="14"/>
      <c r="I535" s="50"/>
    </row>
    <row r="536" spans="1:9" ht="12.75">
      <c r="A536" s="78" t="s">
        <v>948</v>
      </c>
      <c r="B536" s="81">
        <v>0</v>
      </c>
      <c r="C536" s="81">
        <v>180</v>
      </c>
      <c r="D536" s="84">
        <v>180</v>
      </c>
      <c r="E536" s="81">
        <v>180</v>
      </c>
      <c r="F536" s="84">
        <v>180</v>
      </c>
      <c r="G536" s="81">
        <v>180</v>
      </c>
      <c r="H536" s="14"/>
      <c r="I536" s="50"/>
    </row>
    <row r="537" spans="1:9" ht="12.75">
      <c r="A537" s="78" t="s">
        <v>951</v>
      </c>
      <c r="B537" s="81">
        <v>0</v>
      </c>
      <c r="C537" s="81">
        <v>200</v>
      </c>
      <c r="D537" s="84">
        <v>200</v>
      </c>
      <c r="E537" s="82">
        <v>200</v>
      </c>
      <c r="F537" s="82">
        <v>200</v>
      </c>
      <c r="G537" s="83">
        <v>200</v>
      </c>
      <c r="H537" s="14"/>
      <c r="I537" s="50"/>
    </row>
    <row r="538" spans="1:9" ht="12.75">
      <c r="A538" s="78" t="s">
        <v>950</v>
      </c>
      <c r="B538" s="76">
        <v>0</v>
      </c>
      <c r="C538" s="85">
        <v>251</v>
      </c>
      <c r="D538" s="85">
        <v>251</v>
      </c>
      <c r="E538" s="85">
        <v>251</v>
      </c>
      <c r="F538" s="85">
        <v>251</v>
      </c>
      <c r="G538" s="85">
        <v>251</v>
      </c>
      <c r="H538" s="14"/>
      <c r="I538" s="50"/>
    </row>
    <row r="539" spans="1:9" ht="12.75">
      <c r="A539" s="78" t="s">
        <v>523</v>
      </c>
      <c r="B539" s="85">
        <v>0</v>
      </c>
      <c r="C539" s="85">
        <v>150</v>
      </c>
      <c r="D539" s="85">
        <v>150</v>
      </c>
      <c r="E539" s="85">
        <v>150</v>
      </c>
      <c r="F539" s="85">
        <v>150</v>
      </c>
      <c r="G539" s="85">
        <v>150</v>
      </c>
      <c r="H539" s="14"/>
      <c r="I539" s="50"/>
    </row>
    <row r="540" spans="1:9" ht="12.75">
      <c r="A540" s="78" t="s">
        <v>946</v>
      </c>
      <c r="B540" s="81">
        <v>0</v>
      </c>
      <c r="C540" s="81">
        <v>90</v>
      </c>
      <c r="D540" s="84">
        <v>90</v>
      </c>
      <c r="E540" s="81">
        <v>90</v>
      </c>
      <c r="F540" s="84">
        <v>90</v>
      </c>
      <c r="G540" s="81">
        <v>90</v>
      </c>
      <c r="H540" s="14"/>
      <c r="I540" s="50"/>
    </row>
    <row r="541" spans="1:9" ht="12.75">
      <c r="A541" s="78" t="s">
        <v>464</v>
      </c>
      <c r="B541" s="81">
        <v>0</v>
      </c>
      <c r="C541" s="81">
        <v>0</v>
      </c>
      <c r="D541" s="81">
        <v>150</v>
      </c>
      <c r="E541" s="81">
        <v>150</v>
      </c>
      <c r="F541" s="81">
        <v>150</v>
      </c>
      <c r="G541" s="81">
        <v>150</v>
      </c>
      <c r="H541" s="14"/>
      <c r="I541" s="50"/>
    </row>
    <row r="542" spans="1:9" ht="12.75">
      <c r="A542" s="78" t="s">
        <v>947</v>
      </c>
      <c r="B542" s="81">
        <v>0</v>
      </c>
      <c r="C542" s="81">
        <v>0</v>
      </c>
      <c r="D542" s="81">
        <v>150</v>
      </c>
      <c r="E542" s="81">
        <v>150</v>
      </c>
      <c r="F542" s="81">
        <v>150</v>
      </c>
      <c r="G542" s="81">
        <v>150</v>
      </c>
      <c r="H542" s="14"/>
      <c r="I542" s="50"/>
    </row>
    <row r="543" spans="1:9" ht="12.75">
      <c r="A543" s="78" t="s">
        <v>945</v>
      </c>
      <c r="B543" s="81">
        <v>0</v>
      </c>
      <c r="C543" s="81">
        <v>0</v>
      </c>
      <c r="D543" s="81">
        <v>225</v>
      </c>
      <c r="E543" s="81">
        <v>225</v>
      </c>
      <c r="F543" s="81">
        <v>225</v>
      </c>
      <c r="G543" s="81">
        <v>225</v>
      </c>
      <c r="H543" s="14"/>
      <c r="I543" s="50"/>
    </row>
    <row r="544" spans="1:9" ht="12.75">
      <c r="A544" s="78" t="s">
        <v>466</v>
      </c>
      <c r="B544" s="81">
        <v>0</v>
      </c>
      <c r="C544" s="81">
        <v>0</v>
      </c>
      <c r="D544" s="81">
        <v>0</v>
      </c>
      <c r="E544" s="81">
        <v>120</v>
      </c>
      <c r="F544" s="81">
        <v>120</v>
      </c>
      <c r="G544" s="81">
        <v>120</v>
      </c>
      <c r="H544" s="14"/>
      <c r="I544" s="50"/>
    </row>
    <row r="545" spans="1:9" ht="12.75">
      <c r="A545" s="78" t="s">
        <v>893</v>
      </c>
      <c r="B545" s="81">
        <v>0</v>
      </c>
      <c r="C545" s="81">
        <v>0</v>
      </c>
      <c r="D545" s="81">
        <v>0</v>
      </c>
      <c r="E545" s="81">
        <v>120</v>
      </c>
      <c r="F545" s="81">
        <v>120</v>
      </c>
      <c r="G545" s="81">
        <v>120</v>
      </c>
      <c r="H545" s="14"/>
      <c r="I545" s="50"/>
    </row>
    <row r="546" spans="1:9" ht="12.75">
      <c r="A546" s="78" t="s">
        <v>850</v>
      </c>
      <c r="B546" s="81">
        <v>0</v>
      </c>
      <c r="C546" s="81">
        <v>0</v>
      </c>
      <c r="D546" s="81">
        <v>0</v>
      </c>
      <c r="E546" s="81">
        <v>300</v>
      </c>
      <c r="F546" s="81">
        <v>300</v>
      </c>
      <c r="G546" s="81">
        <v>300</v>
      </c>
      <c r="H546" s="14"/>
      <c r="I546" s="50"/>
    </row>
    <row r="547" spans="1:9" ht="12.75">
      <c r="A547" s="78" t="s">
        <v>849</v>
      </c>
      <c r="B547" s="81">
        <v>0</v>
      </c>
      <c r="C547" s="81">
        <v>0</v>
      </c>
      <c r="D547" s="81">
        <v>0</v>
      </c>
      <c r="E547" s="81">
        <v>0</v>
      </c>
      <c r="F547" s="81">
        <v>251</v>
      </c>
      <c r="G547" s="81">
        <v>251</v>
      </c>
      <c r="H547" s="14"/>
      <c r="I547" s="50"/>
    </row>
    <row r="548" spans="1:9" ht="12.75">
      <c r="A548" s="78" t="s">
        <v>468</v>
      </c>
      <c r="B548" s="81">
        <v>0</v>
      </c>
      <c r="C548" s="81">
        <v>0</v>
      </c>
      <c r="D548" s="81">
        <v>0</v>
      </c>
      <c r="E548" s="81">
        <v>0</v>
      </c>
      <c r="F548" s="81">
        <v>100</v>
      </c>
      <c r="G548" s="81">
        <v>100</v>
      </c>
      <c r="H548" s="14"/>
      <c r="I548" s="50"/>
    </row>
    <row r="549" spans="1:9" ht="12.75">
      <c r="A549" s="78" t="s">
        <v>467</v>
      </c>
      <c r="B549" s="81">
        <v>0</v>
      </c>
      <c r="C549" s="81">
        <v>0</v>
      </c>
      <c r="D549" s="81">
        <v>0</v>
      </c>
      <c r="E549" s="81">
        <v>0</v>
      </c>
      <c r="F549" s="81">
        <v>136</v>
      </c>
      <c r="G549" s="81">
        <v>136</v>
      </c>
      <c r="H549" s="14"/>
      <c r="I549" s="50"/>
    </row>
    <row r="550" spans="1:9" ht="12.75">
      <c r="A550" s="79" t="s">
        <v>785</v>
      </c>
      <c r="B550" s="69">
        <f aca="true" t="shared" si="6" ref="B550:G550">SUM(B536:B549)</f>
        <v>0</v>
      </c>
      <c r="C550" s="69">
        <f t="shared" si="6"/>
        <v>871</v>
      </c>
      <c r="D550" s="69">
        <f t="shared" si="6"/>
        <v>1396</v>
      </c>
      <c r="E550" s="69">
        <f t="shared" si="6"/>
        <v>1936</v>
      </c>
      <c r="F550" s="69">
        <f t="shared" si="6"/>
        <v>2423</v>
      </c>
      <c r="G550" s="69">
        <f t="shared" si="6"/>
        <v>2423</v>
      </c>
      <c r="H550" s="14"/>
      <c r="I550" s="50"/>
    </row>
    <row r="551" spans="1:9" ht="12.75" customHeight="1">
      <c r="A551" s="80"/>
      <c r="B551" s="81"/>
      <c r="C551" s="81"/>
      <c r="D551" s="82"/>
      <c r="E551" s="82"/>
      <c r="F551" s="82"/>
      <c r="G551" s="14"/>
      <c r="H551" s="14"/>
      <c r="I551" s="50"/>
    </row>
    <row r="552" spans="1:9" ht="12.75">
      <c r="A552" s="86"/>
      <c r="B552" s="81"/>
      <c r="C552" s="81"/>
      <c r="D552" s="81"/>
      <c r="E552" s="81"/>
      <c r="F552" s="81"/>
      <c r="G552" s="14"/>
      <c r="H552" s="14"/>
      <c r="I552" s="50"/>
    </row>
    <row r="553" spans="1:9" ht="12.75">
      <c r="A553" s="14" t="s">
        <v>924</v>
      </c>
      <c r="B553" s="81">
        <v>12</v>
      </c>
      <c r="C553" s="81">
        <v>12</v>
      </c>
      <c r="D553" s="81">
        <v>12</v>
      </c>
      <c r="E553" s="81">
        <v>12</v>
      </c>
      <c r="F553" s="81">
        <v>12</v>
      </c>
      <c r="G553" s="81">
        <v>12</v>
      </c>
      <c r="H553" s="14"/>
      <c r="I553" s="50"/>
    </row>
    <row r="554" spans="1:9" ht="12.75">
      <c r="A554" s="14" t="s">
        <v>925</v>
      </c>
      <c r="B554" s="81">
        <v>22</v>
      </c>
      <c r="C554" s="81">
        <v>22</v>
      </c>
      <c r="D554" s="81">
        <v>22</v>
      </c>
      <c r="E554" s="81">
        <v>22</v>
      </c>
      <c r="F554" s="81">
        <v>22</v>
      </c>
      <c r="G554" s="81">
        <v>22</v>
      </c>
      <c r="H554" s="14"/>
      <c r="I554" s="50"/>
    </row>
    <row r="555" spans="1:9" ht="12.75">
      <c r="A555" s="14" t="s">
        <v>926</v>
      </c>
      <c r="B555" s="81">
        <v>25</v>
      </c>
      <c r="C555" s="81">
        <v>25</v>
      </c>
      <c r="D555" s="81">
        <v>25</v>
      </c>
      <c r="E555" s="81">
        <v>25</v>
      </c>
      <c r="F555" s="81">
        <v>25</v>
      </c>
      <c r="G555" s="81">
        <v>25</v>
      </c>
      <c r="H555" s="14"/>
      <c r="I555" s="50"/>
    </row>
    <row r="556" spans="1:9" ht="12.75">
      <c r="A556" s="14" t="s">
        <v>927</v>
      </c>
      <c r="B556" s="81">
        <v>50</v>
      </c>
      <c r="C556" s="81">
        <v>50</v>
      </c>
      <c r="D556" s="81">
        <v>50</v>
      </c>
      <c r="E556" s="81">
        <v>50</v>
      </c>
      <c r="F556" s="81">
        <v>50</v>
      </c>
      <c r="G556" s="81">
        <v>50</v>
      </c>
      <c r="H556" s="14"/>
      <c r="I556" s="50"/>
    </row>
    <row r="557" spans="1:9" ht="12.75">
      <c r="A557" s="14" t="s">
        <v>815</v>
      </c>
      <c r="B557" s="81">
        <v>138</v>
      </c>
      <c r="C557" s="81">
        <v>138</v>
      </c>
      <c r="D557" s="81">
        <v>138</v>
      </c>
      <c r="E557" s="81">
        <v>138</v>
      </c>
      <c r="F557" s="81">
        <v>138</v>
      </c>
      <c r="G557" s="81">
        <v>138</v>
      </c>
      <c r="H557" s="14"/>
      <c r="I557" s="50"/>
    </row>
    <row r="558" spans="1:9" ht="12.75">
      <c r="A558" s="14" t="s">
        <v>765</v>
      </c>
      <c r="B558" s="81">
        <v>51</v>
      </c>
      <c r="C558" s="81">
        <v>51</v>
      </c>
      <c r="D558" s="81">
        <v>51</v>
      </c>
      <c r="E558" s="81">
        <v>51</v>
      </c>
      <c r="F558" s="81">
        <v>51</v>
      </c>
      <c r="G558" s="81">
        <v>51</v>
      </c>
      <c r="H558" s="14"/>
      <c r="I558" s="50"/>
    </row>
    <row r="559" spans="1:9" ht="12.75">
      <c r="A559" s="14" t="s">
        <v>766</v>
      </c>
      <c r="B559" s="81">
        <v>0</v>
      </c>
      <c r="C559" s="81">
        <v>96</v>
      </c>
      <c r="D559" s="81">
        <v>96</v>
      </c>
      <c r="E559" s="81">
        <v>96</v>
      </c>
      <c r="F559" s="81">
        <v>96</v>
      </c>
      <c r="G559" s="81">
        <v>96</v>
      </c>
      <c r="H559" s="14"/>
      <c r="I559" s="50"/>
    </row>
    <row r="560" spans="1:9" ht="12.75">
      <c r="A560" s="14" t="s">
        <v>767</v>
      </c>
      <c r="B560" s="81">
        <v>151</v>
      </c>
      <c r="C560" s="81">
        <v>151</v>
      </c>
      <c r="D560" s="81">
        <v>151</v>
      </c>
      <c r="E560" s="81">
        <v>151</v>
      </c>
      <c r="F560" s="81">
        <v>151</v>
      </c>
      <c r="G560" s="81">
        <v>151</v>
      </c>
      <c r="H560" s="14"/>
      <c r="I560" s="50"/>
    </row>
    <row r="561" spans="1:9" ht="12.75">
      <c r="A561" s="14" t="s">
        <v>548</v>
      </c>
      <c r="B561" s="81">
        <v>0</v>
      </c>
      <c r="C561" s="81">
        <v>811</v>
      </c>
      <c r="D561" s="81">
        <v>811</v>
      </c>
      <c r="E561" s="81">
        <v>811</v>
      </c>
      <c r="F561" s="81">
        <v>811</v>
      </c>
      <c r="G561" s="81">
        <v>811</v>
      </c>
      <c r="H561" s="14"/>
      <c r="I561" s="50"/>
    </row>
    <row r="562" spans="1:9" ht="12.75">
      <c r="A562" s="14" t="s">
        <v>816</v>
      </c>
      <c r="B562" s="81">
        <v>112</v>
      </c>
      <c r="C562" s="81">
        <v>112</v>
      </c>
      <c r="D562" s="81">
        <v>112</v>
      </c>
      <c r="E562" s="81">
        <v>112</v>
      </c>
      <c r="F562" s="81">
        <v>112</v>
      </c>
      <c r="G562" s="81">
        <v>112</v>
      </c>
      <c r="H562" s="14"/>
      <c r="I562" s="50"/>
    </row>
    <row r="563" spans="1:9" ht="12.75">
      <c r="A563" s="14" t="s">
        <v>817</v>
      </c>
      <c r="B563" s="81">
        <v>100</v>
      </c>
      <c r="C563" s="81">
        <v>100</v>
      </c>
      <c r="D563" s="81">
        <v>100</v>
      </c>
      <c r="E563" s="81">
        <v>100</v>
      </c>
      <c r="F563" s="81">
        <v>100</v>
      </c>
      <c r="G563" s="81">
        <v>100</v>
      </c>
      <c r="H563" s="14"/>
      <c r="I563" s="50"/>
    </row>
    <row r="564" spans="1:9" ht="12.75">
      <c r="A564" s="14" t="s">
        <v>818</v>
      </c>
      <c r="B564" s="81">
        <v>378</v>
      </c>
      <c r="C564" s="81">
        <v>378</v>
      </c>
      <c r="D564" s="81">
        <v>378</v>
      </c>
      <c r="E564" s="81">
        <v>378</v>
      </c>
      <c r="F564" s="81">
        <v>378</v>
      </c>
      <c r="G564" s="81">
        <v>378</v>
      </c>
      <c r="H564" s="14"/>
      <c r="I564" s="50"/>
    </row>
    <row r="565" spans="1:9" ht="12.75">
      <c r="A565" s="14" t="s">
        <v>608</v>
      </c>
      <c r="B565" s="81">
        <v>0</v>
      </c>
      <c r="C565" s="81">
        <v>75</v>
      </c>
      <c r="D565" s="81">
        <v>75</v>
      </c>
      <c r="E565" s="81">
        <v>75</v>
      </c>
      <c r="F565" s="81">
        <v>75</v>
      </c>
      <c r="G565" s="81">
        <v>75</v>
      </c>
      <c r="H565" s="14"/>
      <c r="I565" s="50"/>
    </row>
    <row r="566" spans="1:9" ht="12.75">
      <c r="A566" s="14" t="s">
        <v>609</v>
      </c>
      <c r="B566" s="76">
        <v>0</v>
      </c>
      <c r="C566" s="76">
        <v>227</v>
      </c>
      <c r="D566" s="76">
        <v>227</v>
      </c>
      <c r="E566" s="76">
        <v>227</v>
      </c>
      <c r="F566" s="76">
        <v>227</v>
      </c>
      <c r="G566" s="76">
        <v>227</v>
      </c>
      <c r="H566" s="14"/>
      <c r="I566" s="50"/>
    </row>
    <row r="567" spans="1:9" ht="12.75">
      <c r="A567" s="14" t="s">
        <v>820</v>
      </c>
      <c r="B567" s="76">
        <v>137</v>
      </c>
      <c r="C567" s="76">
        <v>137</v>
      </c>
      <c r="D567" s="76">
        <v>137</v>
      </c>
      <c r="E567" s="76">
        <v>137</v>
      </c>
      <c r="F567" s="76">
        <v>137</v>
      </c>
      <c r="G567" s="76">
        <v>137</v>
      </c>
      <c r="H567" s="14"/>
      <c r="I567" s="50"/>
    </row>
    <row r="568" spans="1:9" ht="12.75">
      <c r="A568" s="14" t="s">
        <v>821</v>
      </c>
      <c r="B568" s="76">
        <v>457</v>
      </c>
      <c r="C568" s="76">
        <v>457</v>
      </c>
      <c r="D568" s="76">
        <v>457</v>
      </c>
      <c r="E568" s="76">
        <v>457</v>
      </c>
      <c r="F568" s="76">
        <v>457</v>
      </c>
      <c r="G568" s="76">
        <v>457</v>
      </c>
      <c r="H568" s="14"/>
      <c r="I568" s="50"/>
    </row>
    <row r="569" spans="1:9" ht="12.75">
      <c r="A569" s="14" t="s">
        <v>822</v>
      </c>
      <c r="B569" s="76">
        <v>176</v>
      </c>
      <c r="C569" s="76">
        <v>176</v>
      </c>
      <c r="D569" s="76">
        <v>176</v>
      </c>
      <c r="E569" s="76">
        <v>176</v>
      </c>
      <c r="F569" s="76">
        <v>176</v>
      </c>
      <c r="G569" s="76">
        <v>176</v>
      </c>
      <c r="H569" s="14"/>
      <c r="I569" s="50"/>
    </row>
    <row r="570" spans="1:9" ht="12.75">
      <c r="A570" s="14" t="s">
        <v>823</v>
      </c>
      <c r="B570" s="76">
        <v>182</v>
      </c>
      <c r="C570" s="76">
        <v>182</v>
      </c>
      <c r="D570" s="76">
        <v>182</v>
      </c>
      <c r="E570" s="76">
        <v>182</v>
      </c>
      <c r="F570" s="76">
        <v>182</v>
      </c>
      <c r="G570" s="76">
        <v>182</v>
      </c>
      <c r="H570" s="14"/>
      <c r="I570" s="50"/>
    </row>
    <row r="571" spans="1:9" ht="12.75">
      <c r="A571" s="14" t="s">
        <v>824</v>
      </c>
      <c r="B571" s="76">
        <v>353</v>
      </c>
      <c r="C571" s="76">
        <v>353</v>
      </c>
      <c r="D571" s="76">
        <v>353</v>
      </c>
      <c r="E571" s="76">
        <v>353</v>
      </c>
      <c r="F571" s="76">
        <v>353</v>
      </c>
      <c r="G571" s="76">
        <v>353</v>
      </c>
      <c r="H571" s="14"/>
      <c r="I571" s="50"/>
    </row>
    <row r="572" spans="1:9" ht="12.75">
      <c r="A572" s="14" t="s">
        <v>50</v>
      </c>
      <c r="B572" s="76">
        <v>30</v>
      </c>
      <c r="C572" s="76">
        <v>30</v>
      </c>
      <c r="D572" s="76">
        <v>30</v>
      </c>
      <c r="E572" s="76">
        <v>30</v>
      </c>
      <c r="F572" s="76">
        <v>30</v>
      </c>
      <c r="G572" s="76">
        <v>30</v>
      </c>
      <c r="H572" s="14"/>
      <c r="I572" s="50"/>
    </row>
    <row r="573" spans="1:9" ht="12.75">
      <c r="A573" s="14" t="s">
        <v>51</v>
      </c>
      <c r="B573" s="76">
        <v>72</v>
      </c>
      <c r="C573" s="76">
        <v>72</v>
      </c>
      <c r="D573" s="76">
        <v>72</v>
      </c>
      <c r="E573" s="76">
        <v>72</v>
      </c>
      <c r="F573" s="76">
        <v>72</v>
      </c>
      <c r="G573" s="76">
        <v>72</v>
      </c>
      <c r="H573" s="14"/>
      <c r="I573" s="50"/>
    </row>
    <row r="574" spans="1:9" ht="12.75">
      <c r="A574" s="14" t="s">
        <v>52</v>
      </c>
      <c r="B574" s="76">
        <v>68</v>
      </c>
      <c r="C574" s="76">
        <v>68</v>
      </c>
      <c r="D574" s="76">
        <v>68</v>
      </c>
      <c r="E574" s="76">
        <v>68</v>
      </c>
      <c r="F574" s="76">
        <v>68</v>
      </c>
      <c r="G574" s="76">
        <v>68</v>
      </c>
      <c r="H574" s="14"/>
      <c r="I574" s="50"/>
    </row>
    <row r="575" spans="1:9" ht="12.75">
      <c r="A575" s="14" t="s">
        <v>53</v>
      </c>
      <c r="B575" s="76">
        <v>61</v>
      </c>
      <c r="C575" s="76">
        <v>61</v>
      </c>
      <c r="D575" s="76">
        <v>61</v>
      </c>
      <c r="E575" s="76">
        <v>61</v>
      </c>
      <c r="F575" s="76">
        <v>61</v>
      </c>
      <c r="G575" s="76">
        <v>61</v>
      </c>
      <c r="H575" s="14"/>
      <c r="I575" s="50"/>
    </row>
    <row r="576" spans="1:9" ht="12.75">
      <c r="A576" s="14" t="s">
        <v>841</v>
      </c>
      <c r="B576" s="76">
        <v>444</v>
      </c>
      <c r="C576" s="76">
        <v>444</v>
      </c>
      <c r="D576" s="76">
        <v>444</v>
      </c>
      <c r="E576" s="76">
        <v>444</v>
      </c>
      <c r="F576" s="76">
        <v>444</v>
      </c>
      <c r="G576" s="76">
        <v>444</v>
      </c>
      <c r="H576" s="14"/>
      <c r="I576" s="50"/>
    </row>
    <row r="577" spans="1:9" ht="12.75">
      <c r="A577" s="14" t="s">
        <v>662</v>
      </c>
      <c r="B577" s="76">
        <v>459</v>
      </c>
      <c r="C577" s="76">
        <v>459</v>
      </c>
      <c r="D577" s="76">
        <v>459</v>
      </c>
      <c r="E577" s="76">
        <v>459</v>
      </c>
      <c r="F577" s="76">
        <v>459</v>
      </c>
      <c r="G577" s="76">
        <v>459</v>
      </c>
      <c r="H577" s="14"/>
      <c r="I577" s="50"/>
    </row>
    <row r="578" spans="1:9" ht="12.75">
      <c r="A578" s="14" t="s">
        <v>839</v>
      </c>
      <c r="B578" s="192">
        <v>551</v>
      </c>
      <c r="C578" s="192">
        <v>551</v>
      </c>
      <c r="D578" s="192">
        <v>551</v>
      </c>
      <c r="E578" s="192">
        <v>551</v>
      </c>
      <c r="F578" s="192">
        <v>551</v>
      </c>
      <c r="G578" s="192">
        <v>551</v>
      </c>
      <c r="H578" s="14"/>
      <c r="I578" s="50"/>
    </row>
    <row r="579" spans="1:9" ht="12.75">
      <c r="A579" s="14" t="s">
        <v>840</v>
      </c>
      <c r="B579" s="76">
        <v>733</v>
      </c>
      <c r="C579" s="76">
        <v>733</v>
      </c>
      <c r="D579" s="76">
        <v>733</v>
      </c>
      <c r="E579" s="76">
        <v>733</v>
      </c>
      <c r="F579" s="76">
        <v>733</v>
      </c>
      <c r="G579" s="76">
        <v>733</v>
      </c>
      <c r="H579" s="14"/>
      <c r="I579" s="50"/>
    </row>
    <row r="580" spans="1:9" ht="12.75">
      <c r="A580" s="14" t="s">
        <v>211</v>
      </c>
      <c r="B580" s="14">
        <v>0</v>
      </c>
      <c r="C580" s="14">
        <v>515</v>
      </c>
      <c r="D580" s="14">
        <v>515</v>
      </c>
      <c r="E580" s="14">
        <v>515</v>
      </c>
      <c r="F580" s="14">
        <v>515</v>
      </c>
      <c r="G580" s="14">
        <v>515</v>
      </c>
      <c r="H580" s="14"/>
      <c r="I580" s="50"/>
    </row>
    <row r="581" spans="1:9" ht="12.75">
      <c r="A581" s="14" t="s">
        <v>1002</v>
      </c>
      <c r="B581" s="76">
        <v>32</v>
      </c>
      <c r="C581" s="76">
        <v>32</v>
      </c>
      <c r="D581" s="76">
        <v>32</v>
      </c>
      <c r="E581" s="76">
        <v>32</v>
      </c>
      <c r="F581" s="76">
        <v>32</v>
      </c>
      <c r="G581" s="76">
        <v>32</v>
      </c>
      <c r="H581" s="14"/>
      <c r="I581" s="50"/>
    </row>
    <row r="582" spans="1:9" ht="12.75">
      <c r="A582" s="14" t="s">
        <v>604</v>
      </c>
      <c r="B582" s="76">
        <v>71</v>
      </c>
      <c r="C582" s="76">
        <v>71</v>
      </c>
      <c r="D582" s="76">
        <v>71</v>
      </c>
      <c r="E582" s="76">
        <v>71</v>
      </c>
      <c r="F582" s="76">
        <v>71</v>
      </c>
      <c r="G582" s="76">
        <v>71</v>
      </c>
      <c r="H582" s="14"/>
      <c r="I582" s="50"/>
    </row>
    <row r="583" spans="1:9" ht="12.75">
      <c r="A583" s="14" t="s">
        <v>605</v>
      </c>
      <c r="B583" s="76">
        <v>110</v>
      </c>
      <c r="C583" s="76">
        <v>110</v>
      </c>
      <c r="D583" s="76">
        <v>110</v>
      </c>
      <c r="E583" s="76">
        <v>110</v>
      </c>
      <c r="F583" s="76">
        <v>110</v>
      </c>
      <c r="G583" s="76">
        <v>110</v>
      </c>
      <c r="H583" s="14"/>
      <c r="I583" s="50"/>
    </row>
    <row r="584" spans="1:9" ht="12.75">
      <c r="A584" s="14" t="s">
        <v>825</v>
      </c>
      <c r="B584" s="76">
        <v>323</v>
      </c>
      <c r="C584" s="76">
        <v>323</v>
      </c>
      <c r="D584" s="76">
        <v>323</v>
      </c>
      <c r="E584" s="76">
        <v>323</v>
      </c>
      <c r="F584" s="76">
        <v>323</v>
      </c>
      <c r="G584" s="76">
        <v>323</v>
      </c>
      <c r="H584" s="14"/>
      <c r="I584" s="50"/>
    </row>
    <row r="585" spans="1:14" ht="12.75">
      <c r="A585" s="14" t="s">
        <v>747</v>
      </c>
      <c r="B585" s="76">
        <v>581</v>
      </c>
      <c r="C585" s="76">
        <v>581</v>
      </c>
      <c r="D585" s="76">
        <v>581</v>
      </c>
      <c r="E585" s="76">
        <v>581</v>
      </c>
      <c r="F585" s="76">
        <v>581</v>
      </c>
      <c r="G585" s="76">
        <v>581</v>
      </c>
      <c r="H585" s="14"/>
      <c r="I585" s="50"/>
      <c r="J585" s="181"/>
      <c r="K585" s="52"/>
      <c r="L585" s="52"/>
      <c r="M585" s="52"/>
      <c r="N585" s="52"/>
    </row>
    <row r="586" spans="1:9" ht="12.75">
      <c r="A586" s="68" t="s">
        <v>786</v>
      </c>
      <c r="B586" s="96">
        <f aca="true" t="shared" si="7" ref="B586:G586">SUM(B553:B585)</f>
        <v>5879</v>
      </c>
      <c r="C586" s="96">
        <f t="shared" si="7"/>
        <v>7603</v>
      </c>
      <c r="D586" s="96">
        <f t="shared" si="7"/>
        <v>7603</v>
      </c>
      <c r="E586" s="96">
        <f t="shared" si="7"/>
        <v>7603</v>
      </c>
      <c r="F586" s="96">
        <f t="shared" si="7"/>
        <v>7603</v>
      </c>
      <c r="G586" s="96">
        <f t="shared" si="7"/>
        <v>7603</v>
      </c>
      <c r="H586" s="14"/>
      <c r="I586" s="50"/>
    </row>
    <row r="587" spans="1:9" ht="12.75">
      <c r="A587" s="89"/>
      <c r="B587" s="89"/>
      <c r="C587" s="89"/>
      <c r="D587" s="89"/>
      <c r="E587" s="89"/>
      <c r="F587" s="89"/>
      <c r="G587" s="14"/>
      <c r="H587" s="14"/>
      <c r="I587" s="50"/>
    </row>
    <row r="588" spans="1:9" ht="12.75">
      <c r="A588" s="78" t="s">
        <v>885</v>
      </c>
      <c r="B588" s="90">
        <v>0</v>
      </c>
      <c r="C588" s="90">
        <v>0</v>
      </c>
      <c r="D588" s="90">
        <v>86</v>
      </c>
      <c r="E588" s="90">
        <v>86</v>
      </c>
      <c r="F588" s="90">
        <v>86</v>
      </c>
      <c r="G588" s="90">
        <v>86</v>
      </c>
      <c r="H588" s="14"/>
      <c r="I588" s="50"/>
    </row>
    <row r="589" spans="1:14" s="91" customFormat="1" ht="12.75">
      <c r="A589" s="78" t="s">
        <v>842</v>
      </c>
      <c r="B589" s="90">
        <v>0</v>
      </c>
      <c r="C589" s="90">
        <v>0</v>
      </c>
      <c r="D589" s="90">
        <v>0</v>
      </c>
      <c r="E589" s="90">
        <v>0</v>
      </c>
      <c r="F589" s="90">
        <v>165</v>
      </c>
      <c r="G589" s="90">
        <v>165</v>
      </c>
      <c r="H589" s="14"/>
      <c r="I589" s="50"/>
      <c r="J589" s="105"/>
      <c r="K589"/>
      <c r="L589"/>
      <c r="M589"/>
      <c r="N589"/>
    </row>
    <row r="590" spans="1:9" ht="12.75">
      <c r="A590" s="68" t="s">
        <v>900</v>
      </c>
      <c r="B590" s="88">
        <f aca="true" t="shared" si="8" ref="B590:G590">SUM(B588:B589)</f>
        <v>0</v>
      </c>
      <c r="C590" s="88">
        <f t="shared" si="8"/>
        <v>0</v>
      </c>
      <c r="D590" s="88">
        <f t="shared" si="8"/>
        <v>86</v>
      </c>
      <c r="E590" s="88">
        <f t="shared" si="8"/>
        <v>86</v>
      </c>
      <c r="F590" s="88">
        <f t="shared" si="8"/>
        <v>251</v>
      </c>
      <c r="G590" s="88">
        <f t="shared" si="8"/>
        <v>251</v>
      </c>
      <c r="H590" s="14"/>
      <c r="I590" s="50"/>
    </row>
    <row r="591" spans="1:9" ht="12.75">
      <c r="A591" s="86"/>
      <c r="B591" s="73"/>
      <c r="C591" s="73"/>
      <c r="D591" s="73"/>
      <c r="E591" s="73"/>
      <c r="F591" s="73"/>
      <c r="G591" s="73"/>
      <c r="H591" s="14"/>
      <c r="I591" s="50"/>
    </row>
    <row r="592" spans="1:9" ht="12.75">
      <c r="A592" s="78" t="s">
        <v>890</v>
      </c>
      <c r="B592" s="73">
        <v>0</v>
      </c>
      <c r="C592" s="85">
        <v>194</v>
      </c>
      <c r="D592" s="85">
        <v>194</v>
      </c>
      <c r="E592" s="85">
        <v>194</v>
      </c>
      <c r="F592" s="85">
        <v>194</v>
      </c>
      <c r="G592" s="85">
        <v>194</v>
      </c>
      <c r="H592" s="14"/>
      <c r="I592" s="50"/>
    </row>
    <row r="593" spans="1:9" ht="12.75">
      <c r="A593" s="78" t="s">
        <v>847</v>
      </c>
      <c r="B593" s="73">
        <v>0</v>
      </c>
      <c r="C593" s="85">
        <v>141</v>
      </c>
      <c r="D593" s="85">
        <v>141</v>
      </c>
      <c r="E593" s="85">
        <v>141</v>
      </c>
      <c r="F593" s="85">
        <v>141</v>
      </c>
      <c r="G593" s="85">
        <v>141</v>
      </c>
      <c r="H593" s="14"/>
      <c r="I593" s="50"/>
    </row>
    <row r="594" spans="1:9" ht="12.75">
      <c r="A594" s="78" t="s">
        <v>845</v>
      </c>
      <c r="B594" s="73">
        <v>0</v>
      </c>
      <c r="C594" s="85">
        <v>165</v>
      </c>
      <c r="D594" s="85">
        <v>165</v>
      </c>
      <c r="E594" s="85">
        <v>165</v>
      </c>
      <c r="F594" s="85">
        <v>165</v>
      </c>
      <c r="G594" s="85">
        <v>165</v>
      </c>
      <c r="H594" s="14"/>
      <c r="I594" s="50"/>
    </row>
    <row r="595" spans="1:9" ht="12.75">
      <c r="A595" s="78" t="s">
        <v>472</v>
      </c>
      <c r="B595" s="73">
        <v>0</v>
      </c>
      <c r="C595" s="85">
        <v>300</v>
      </c>
      <c r="D595" s="85">
        <v>300</v>
      </c>
      <c r="E595" s="85">
        <v>300</v>
      </c>
      <c r="F595" s="85">
        <v>300</v>
      </c>
      <c r="G595" s="85">
        <v>300</v>
      </c>
      <c r="H595" s="14"/>
      <c r="I595" s="50"/>
    </row>
    <row r="596" spans="1:9" ht="12.75">
      <c r="A596" s="78" t="s">
        <v>848</v>
      </c>
      <c r="B596" s="73">
        <v>0</v>
      </c>
      <c r="C596" s="85">
        <v>378</v>
      </c>
      <c r="D596" s="85">
        <v>378</v>
      </c>
      <c r="E596" s="85">
        <v>378</v>
      </c>
      <c r="F596" s="85">
        <v>378</v>
      </c>
      <c r="G596" s="85">
        <v>378</v>
      </c>
      <c r="H596" s="14"/>
      <c r="I596" s="50"/>
    </row>
    <row r="597" spans="1:9" ht="12.75">
      <c r="A597" s="78" t="s">
        <v>851</v>
      </c>
      <c r="B597" s="73">
        <v>0</v>
      </c>
      <c r="C597" s="85">
        <v>141</v>
      </c>
      <c r="D597" s="85">
        <v>141</v>
      </c>
      <c r="E597" s="85">
        <v>141</v>
      </c>
      <c r="F597" s="85">
        <v>141</v>
      </c>
      <c r="G597" s="85">
        <v>141</v>
      </c>
      <c r="H597" s="14"/>
      <c r="I597" s="50"/>
    </row>
    <row r="598" spans="1:9" ht="12.75">
      <c r="A598" s="78" t="s">
        <v>886</v>
      </c>
      <c r="B598" s="73">
        <v>0</v>
      </c>
      <c r="C598" s="85">
        <v>300</v>
      </c>
      <c r="D598" s="85">
        <v>300</v>
      </c>
      <c r="E598" s="85">
        <v>300</v>
      </c>
      <c r="F598" s="85">
        <v>300</v>
      </c>
      <c r="G598" s="85">
        <v>300</v>
      </c>
      <c r="H598" s="14"/>
      <c r="I598" s="50"/>
    </row>
    <row r="599" spans="1:9" ht="12.75">
      <c r="A599" s="78" t="s">
        <v>853</v>
      </c>
      <c r="B599" s="73">
        <v>0</v>
      </c>
      <c r="C599" s="85">
        <v>500</v>
      </c>
      <c r="D599" s="85">
        <v>500</v>
      </c>
      <c r="E599" s="85">
        <v>500</v>
      </c>
      <c r="F599" s="85">
        <v>500</v>
      </c>
      <c r="G599" s="85">
        <v>500</v>
      </c>
      <c r="H599" s="14"/>
      <c r="I599" s="50"/>
    </row>
    <row r="600" spans="1:9" ht="12.75">
      <c r="A600" s="78" t="s">
        <v>474</v>
      </c>
      <c r="B600" s="73">
        <v>0</v>
      </c>
      <c r="C600" s="73">
        <v>0</v>
      </c>
      <c r="D600" s="85">
        <v>0</v>
      </c>
      <c r="E600" s="85">
        <v>0</v>
      </c>
      <c r="F600" s="85">
        <v>1001</v>
      </c>
      <c r="G600" s="85">
        <v>1001</v>
      </c>
      <c r="H600" s="14"/>
      <c r="I600" s="50"/>
    </row>
    <row r="601" spans="1:9" ht="12.75">
      <c r="A601" s="78" t="s">
        <v>887</v>
      </c>
      <c r="B601" s="73">
        <v>0</v>
      </c>
      <c r="C601" s="73">
        <v>0</v>
      </c>
      <c r="D601" s="85">
        <v>400</v>
      </c>
      <c r="E601" s="85">
        <v>400</v>
      </c>
      <c r="F601" s="85">
        <v>400</v>
      </c>
      <c r="G601" s="85">
        <v>400</v>
      </c>
      <c r="H601" s="14"/>
      <c r="I601" s="50"/>
    </row>
    <row r="602" spans="1:9" ht="12.75">
      <c r="A602" s="78" t="s">
        <v>521</v>
      </c>
      <c r="B602" s="73">
        <v>0</v>
      </c>
      <c r="C602" s="73">
        <v>0</v>
      </c>
      <c r="D602" s="85">
        <v>200</v>
      </c>
      <c r="E602" s="85">
        <v>200</v>
      </c>
      <c r="F602" s="85">
        <v>200</v>
      </c>
      <c r="G602" s="85">
        <v>200</v>
      </c>
      <c r="H602" s="14"/>
      <c r="I602" s="50"/>
    </row>
    <row r="603" spans="1:9" ht="12.75">
      <c r="A603" s="78" t="s">
        <v>852</v>
      </c>
      <c r="B603" s="73">
        <v>0</v>
      </c>
      <c r="C603" s="73">
        <v>0</v>
      </c>
      <c r="D603" s="85">
        <v>350</v>
      </c>
      <c r="E603" s="85">
        <v>350</v>
      </c>
      <c r="F603" s="85">
        <v>350</v>
      </c>
      <c r="G603" s="85">
        <v>350</v>
      </c>
      <c r="H603" s="14"/>
      <c r="I603" s="50"/>
    </row>
    <row r="604" spans="1:9" ht="12.75">
      <c r="A604" s="78" t="s">
        <v>854</v>
      </c>
      <c r="B604" s="73">
        <v>0</v>
      </c>
      <c r="C604" s="73">
        <v>0</v>
      </c>
      <c r="D604" s="73">
        <v>0</v>
      </c>
      <c r="E604" s="85">
        <v>400</v>
      </c>
      <c r="F604" s="85">
        <v>400</v>
      </c>
      <c r="G604" s="85">
        <v>400</v>
      </c>
      <c r="H604" s="14"/>
      <c r="I604" s="50"/>
    </row>
    <row r="605" spans="1:9" ht="12.75">
      <c r="A605" s="68" t="s">
        <v>901</v>
      </c>
      <c r="B605" s="191">
        <f aca="true" t="shared" si="9" ref="B605:G605">SUM(B592:B604)</f>
        <v>0</v>
      </c>
      <c r="C605" s="191">
        <f t="shared" si="9"/>
        <v>2119</v>
      </c>
      <c r="D605" s="191">
        <f t="shared" si="9"/>
        <v>3069</v>
      </c>
      <c r="E605" s="191">
        <f t="shared" si="9"/>
        <v>3469</v>
      </c>
      <c r="F605" s="191">
        <f t="shared" si="9"/>
        <v>4470</v>
      </c>
      <c r="G605" s="191">
        <f t="shared" si="9"/>
        <v>4470</v>
      </c>
      <c r="H605" s="14"/>
      <c r="I605" s="50"/>
    </row>
    <row r="606" spans="1:9" ht="12.75">
      <c r="A606" s="92"/>
      <c r="B606" s="73"/>
      <c r="C606" s="73"/>
      <c r="D606" s="73"/>
      <c r="E606" s="73"/>
      <c r="F606" s="73"/>
      <c r="G606" s="73"/>
      <c r="H606" s="14"/>
      <c r="I606" s="50"/>
    </row>
    <row r="607" spans="1:9" ht="12.75">
      <c r="A607" s="93"/>
      <c r="B607" s="85">
        <v>20</v>
      </c>
      <c r="C607" s="73">
        <v>20</v>
      </c>
      <c r="D607" s="73">
        <v>20</v>
      </c>
      <c r="E607" s="73">
        <v>20</v>
      </c>
      <c r="F607" s="73">
        <v>20</v>
      </c>
      <c r="G607" s="73">
        <v>20</v>
      </c>
      <c r="H607" s="14"/>
      <c r="I607" s="50"/>
    </row>
    <row r="608" spans="1:9" ht="12.75">
      <c r="A608" s="93"/>
      <c r="B608" s="73">
        <v>400</v>
      </c>
      <c r="C608" s="73">
        <v>400</v>
      </c>
      <c r="D608" s="73">
        <v>400</v>
      </c>
      <c r="E608" s="73">
        <v>400</v>
      </c>
      <c r="F608" s="73">
        <v>400</v>
      </c>
      <c r="G608" s="73">
        <v>400</v>
      </c>
      <c r="H608" s="14"/>
      <c r="I608" s="50"/>
    </row>
    <row r="609" spans="1:9" ht="12.75">
      <c r="A609" s="93"/>
      <c r="B609" s="73">
        <v>0</v>
      </c>
      <c r="C609" s="73">
        <v>263</v>
      </c>
      <c r="D609" s="73">
        <v>263</v>
      </c>
      <c r="E609" s="73">
        <v>263</v>
      </c>
      <c r="F609" s="73">
        <v>263</v>
      </c>
      <c r="G609" s="73">
        <v>263</v>
      </c>
      <c r="H609" s="14"/>
      <c r="I609" s="50"/>
    </row>
    <row r="610" spans="1:9" ht="12.75">
      <c r="A610" s="93"/>
      <c r="B610" s="73">
        <v>0</v>
      </c>
      <c r="C610" s="73">
        <v>275</v>
      </c>
      <c r="D610" s="73">
        <v>275</v>
      </c>
      <c r="E610" s="73">
        <v>275</v>
      </c>
      <c r="F610" s="73">
        <v>275</v>
      </c>
      <c r="G610" s="73">
        <v>275</v>
      </c>
      <c r="H610" s="14"/>
      <c r="I610" s="50"/>
    </row>
    <row r="611" spans="1:9" ht="12.75">
      <c r="A611" s="93"/>
      <c r="B611" s="73">
        <v>0</v>
      </c>
      <c r="C611" s="73">
        <v>3500</v>
      </c>
      <c r="D611" s="73">
        <v>3500</v>
      </c>
      <c r="E611" s="73">
        <v>3500</v>
      </c>
      <c r="F611" s="73">
        <v>3500</v>
      </c>
      <c r="G611" s="73">
        <v>3500</v>
      </c>
      <c r="H611" s="14"/>
      <c r="I611" s="50"/>
    </row>
    <row r="612" spans="1:9" ht="12.75">
      <c r="A612" s="93"/>
      <c r="B612" s="73">
        <v>0</v>
      </c>
      <c r="C612" s="73">
        <v>685</v>
      </c>
      <c r="D612" s="73">
        <v>685</v>
      </c>
      <c r="E612" s="73">
        <v>685</v>
      </c>
      <c r="F612" s="73">
        <v>685</v>
      </c>
      <c r="G612" s="73">
        <v>685</v>
      </c>
      <c r="H612" s="14"/>
      <c r="I612" s="50"/>
    </row>
    <row r="613" spans="1:9" ht="12.75">
      <c r="A613" s="93"/>
      <c r="B613" s="73">
        <v>0</v>
      </c>
      <c r="C613" s="73">
        <v>13</v>
      </c>
      <c r="D613" s="73">
        <v>13</v>
      </c>
      <c r="E613" s="73">
        <v>13</v>
      </c>
      <c r="F613" s="73">
        <v>13</v>
      </c>
      <c r="G613" s="73">
        <v>13</v>
      </c>
      <c r="H613" s="14"/>
      <c r="I613" s="50"/>
    </row>
    <row r="614" spans="1:9" ht="12.75">
      <c r="A614" s="93"/>
      <c r="B614" s="73">
        <v>0</v>
      </c>
      <c r="C614" s="73">
        <v>18</v>
      </c>
      <c r="D614" s="73">
        <v>18</v>
      </c>
      <c r="E614" s="73">
        <v>18</v>
      </c>
      <c r="F614" s="73">
        <v>18</v>
      </c>
      <c r="G614" s="73">
        <v>18</v>
      </c>
      <c r="H614" s="14"/>
      <c r="I614" s="50"/>
    </row>
    <row r="615" spans="1:9" ht="12.75">
      <c r="A615" s="93"/>
      <c r="B615" s="73">
        <v>0</v>
      </c>
      <c r="C615" s="73">
        <v>810</v>
      </c>
      <c r="D615" s="73">
        <v>810</v>
      </c>
      <c r="E615" s="73">
        <v>810</v>
      </c>
      <c r="F615" s="73">
        <v>810</v>
      </c>
      <c r="G615" s="73">
        <v>810</v>
      </c>
      <c r="H615" s="14"/>
      <c r="I615" s="50"/>
    </row>
    <row r="616" spans="1:9" ht="12.75">
      <c r="A616" s="93"/>
      <c r="B616" s="73">
        <v>0</v>
      </c>
      <c r="C616" s="73">
        <v>416</v>
      </c>
      <c r="D616" s="73">
        <v>416</v>
      </c>
      <c r="E616" s="73">
        <v>416</v>
      </c>
      <c r="F616" s="73">
        <v>416</v>
      </c>
      <c r="G616" s="73">
        <v>416</v>
      </c>
      <c r="H616" s="14"/>
      <c r="I616" s="50"/>
    </row>
    <row r="617" spans="1:9" ht="12.75">
      <c r="A617" s="93"/>
      <c r="B617" s="73">
        <v>0</v>
      </c>
      <c r="C617" s="73">
        <v>0</v>
      </c>
      <c r="D617" s="73">
        <v>300</v>
      </c>
      <c r="E617" s="73">
        <v>300</v>
      </c>
      <c r="F617" s="73">
        <v>300</v>
      </c>
      <c r="G617" s="73">
        <v>300</v>
      </c>
      <c r="H617" s="14"/>
      <c r="I617" s="50"/>
    </row>
    <row r="618" spans="1:9" ht="12.75">
      <c r="A618" s="93"/>
      <c r="B618" s="73">
        <v>0</v>
      </c>
      <c r="C618" s="73">
        <v>0</v>
      </c>
      <c r="D618" s="73">
        <v>50</v>
      </c>
      <c r="E618" s="73">
        <v>50</v>
      </c>
      <c r="F618" s="73">
        <v>50</v>
      </c>
      <c r="G618" s="73">
        <v>50</v>
      </c>
      <c r="H618" s="14"/>
      <c r="I618" s="50"/>
    </row>
    <row r="619" spans="1:9" ht="12.75">
      <c r="A619" s="93"/>
      <c r="B619" s="73">
        <v>0</v>
      </c>
      <c r="C619" s="73">
        <v>0</v>
      </c>
      <c r="D619" s="73">
        <v>275</v>
      </c>
      <c r="E619" s="73">
        <v>275</v>
      </c>
      <c r="F619" s="73">
        <v>275</v>
      </c>
      <c r="G619" s="73">
        <v>275</v>
      </c>
      <c r="H619" s="14"/>
      <c r="I619" s="50"/>
    </row>
    <row r="620" spans="1:9" ht="12.75">
      <c r="A620" s="93"/>
      <c r="B620" s="73">
        <v>0</v>
      </c>
      <c r="C620" s="73">
        <v>0</v>
      </c>
      <c r="D620" s="73">
        <v>775</v>
      </c>
      <c r="E620" s="73">
        <v>775</v>
      </c>
      <c r="F620" s="73">
        <v>775</v>
      </c>
      <c r="G620" s="73">
        <v>775</v>
      </c>
      <c r="H620" s="14"/>
      <c r="I620" s="50"/>
    </row>
    <row r="621" spans="1:9" ht="12.75">
      <c r="A621" s="93"/>
      <c r="B621" s="73">
        <v>0</v>
      </c>
      <c r="C621" s="73">
        <v>0</v>
      </c>
      <c r="D621" s="73">
        <v>50</v>
      </c>
      <c r="E621" s="73">
        <v>50</v>
      </c>
      <c r="F621" s="73">
        <v>50</v>
      </c>
      <c r="G621" s="73">
        <v>50</v>
      </c>
      <c r="H621" s="14"/>
      <c r="I621" s="50"/>
    </row>
    <row r="622" spans="1:9" ht="12.75">
      <c r="A622" s="93"/>
      <c r="B622" s="73">
        <v>0</v>
      </c>
      <c r="C622" s="73">
        <v>0</v>
      </c>
      <c r="D622" s="73">
        <v>1092</v>
      </c>
      <c r="E622" s="73">
        <v>1092</v>
      </c>
      <c r="F622" s="73">
        <v>1092</v>
      </c>
      <c r="G622" s="73">
        <v>1092</v>
      </c>
      <c r="H622" s="14"/>
      <c r="I622" s="50"/>
    </row>
    <row r="623" spans="1:9" ht="12.75">
      <c r="A623" s="93"/>
      <c r="B623" s="73">
        <v>0</v>
      </c>
      <c r="C623" s="73">
        <v>0</v>
      </c>
      <c r="D623" s="73">
        <v>300</v>
      </c>
      <c r="E623" s="73">
        <v>300</v>
      </c>
      <c r="F623" s="73">
        <v>300</v>
      </c>
      <c r="G623" s="73">
        <v>300</v>
      </c>
      <c r="H623" s="14"/>
      <c r="I623" s="50"/>
    </row>
    <row r="624" spans="1:9" ht="12.75">
      <c r="A624" s="93"/>
      <c r="B624" s="73">
        <v>0</v>
      </c>
      <c r="C624" s="73">
        <v>0</v>
      </c>
      <c r="D624" s="73">
        <v>1280</v>
      </c>
      <c r="E624" s="73">
        <v>1280</v>
      </c>
      <c r="F624" s="73">
        <v>1280</v>
      </c>
      <c r="G624" s="73">
        <v>1280</v>
      </c>
      <c r="H624" s="14"/>
      <c r="I624" s="50"/>
    </row>
    <row r="625" spans="1:9" ht="12.75">
      <c r="A625" s="93"/>
      <c r="B625" s="73">
        <v>0</v>
      </c>
      <c r="C625" s="73">
        <v>0</v>
      </c>
      <c r="D625" s="73">
        <v>90</v>
      </c>
      <c r="E625" s="73">
        <v>90</v>
      </c>
      <c r="F625" s="73">
        <v>90</v>
      </c>
      <c r="G625" s="73">
        <v>90</v>
      </c>
      <c r="H625" s="14"/>
      <c r="I625" s="50"/>
    </row>
    <row r="626" spans="1:9" ht="12.75">
      <c r="A626" s="93"/>
      <c r="B626" s="73">
        <v>0</v>
      </c>
      <c r="C626" s="73">
        <v>0</v>
      </c>
      <c r="D626" s="73">
        <v>135</v>
      </c>
      <c r="E626" s="73">
        <v>135</v>
      </c>
      <c r="F626" s="73">
        <v>135</v>
      </c>
      <c r="G626" s="73">
        <v>135</v>
      </c>
      <c r="H626" s="14"/>
      <c r="I626" s="50"/>
    </row>
    <row r="627" spans="1:9" ht="12.75">
      <c r="A627" s="93"/>
      <c r="B627" s="73">
        <v>0</v>
      </c>
      <c r="C627" s="73">
        <v>0</v>
      </c>
      <c r="D627" s="73">
        <v>1200</v>
      </c>
      <c r="E627" s="73">
        <v>1200</v>
      </c>
      <c r="F627" s="73">
        <v>1200</v>
      </c>
      <c r="G627" s="73">
        <v>1200</v>
      </c>
      <c r="H627" s="14"/>
      <c r="I627" s="50"/>
    </row>
    <row r="628" spans="1:9" ht="12.75">
      <c r="A628" s="93"/>
      <c r="B628" s="73">
        <v>0</v>
      </c>
      <c r="C628" s="73">
        <v>0</v>
      </c>
      <c r="D628" s="73">
        <v>1200</v>
      </c>
      <c r="E628" s="73">
        <v>1200</v>
      </c>
      <c r="F628" s="73">
        <v>1200</v>
      </c>
      <c r="G628" s="73">
        <v>1200</v>
      </c>
      <c r="H628" s="14"/>
      <c r="I628" s="50"/>
    </row>
    <row r="629" spans="1:9" ht="12.75">
      <c r="A629" s="93"/>
      <c r="B629" s="73">
        <v>0</v>
      </c>
      <c r="C629" s="73">
        <v>0</v>
      </c>
      <c r="D629" s="73">
        <v>0</v>
      </c>
      <c r="E629" s="73">
        <v>579</v>
      </c>
      <c r="F629" s="73">
        <v>579</v>
      </c>
      <c r="G629" s="73">
        <v>579</v>
      </c>
      <c r="H629" s="14"/>
      <c r="I629" s="50"/>
    </row>
    <row r="630" spans="1:9" ht="12.75">
      <c r="A630" s="93"/>
      <c r="B630" s="73">
        <v>0</v>
      </c>
      <c r="C630" s="73">
        <v>0</v>
      </c>
      <c r="D630" s="73">
        <v>0</v>
      </c>
      <c r="E630" s="73">
        <v>1160</v>
      </c>
      <c r="F630" s="73">
        <v>1160</v>
      </c>
      <c r="G630" s="73">
        <v>1160</v>
      </c>
      <c r="H630" s="14"/>
      <c r="I630" s="50"/>
    </row>
    <row r="631" spans="1:9" ht="12.75">
      <c r="A631" s="93"/>
      <c r="B631" s="73">
        <v>0</v>
      </c>
      <c r="C631" s="73">
        <v>0</v>
      </c>
      <c r="D631" s="73">
        <v>0</v>
      </c>
      <c r="E631" s="73">
        <v>640</v>
      </c>
      <c r="F631" s="73">
        <v>640</v>
      </c>
      <c r="G631" s="73">
        <v>640</v>
      </c>
      <c r="H631" s="14"/>
      <c r="I631" s="50"/>
    </row>
    <row r="632" spans="1:9" ht="12.75">
      <c r="A632" s="93"/>
      <c r="B632" s="73">
        <v>0</v>
      </c>
      <c r="C632" s="73">
        <v>0</v>
      </c>
      <c r="D632" s="73">
        <v>0</v>
      </c>
      <c r="E632" s="73">
        <v>680</v>
      </c>
      <c r="F632" s="73">
        <v>680</v>
      </c>
      <c r="G632" s="73">
        <v>680</v>
      </c>
      <c r="H632" s="14"/>
      <c r="I632" s="50"/>
    </row>
    <row r="633" spans="1:9" ht="12.75">
      <c r="A633" s="93"/>
      <c r="B633" s="73">
        <v>0</v>
      </c>
      <c r="C633" s="73">
        <v>0</v>
      </c>
      <c r="D633" s="73">
        <v>0</v>
      </c>
      <c r="E633" s="73">
        <v>646</v>
      </c>
      <c r="F633" s="73">
        <v>646</v>
      </c>
      <c r="G633" s="73">
        <v>646</v>
      </c>
      <c r="H633" s="14"/>
      <c r="I633" s="50"/>
    </row>
    <row r="634" spans="1:9" ht="12.75">
      <c r="A634" s="93"/>
      <c r="B634" s="73">
        <v>0</v>
      </c>
      <c r="C634" s="73">
        <v>0</v>
      </c>
      <c r="D634" s="73">
        <v>0</v>
      </c>
      <c r="E634" s="73">
        <v>550</v>
      </c>
      <c r="F634" s="73">
        <v>550</v>
      </c>
      <c r="G634" s="73">
        <v>550</v>
      </c>
      <c r="H634" s="14"/>
      <c r="I634" s="50"/>
    </row>
    <row r="635" spans="1:9" ht="12.75">
      <c r="A635" s="93"/>
      <c r="B635" s="73">
        <v>0</v>
      </c>
      <c r="C635" s="73">
        <v>0</v>
      </c>
      <c r="D635" s="73">
        <v>0</v>
      </c>
      <c r="E635" s="73">
        <v>296</v>
      </c>
      <c r="F635" s="73">
        <v>296</v>
      </c>
      <c r="G635" s="73">
        <v>296</v>
      </c>
      <c r="H635" s="14"/>
      <c r="I635" s="50"/>
    </row>
    <row r="636" spans="1:9" ht="12.75">
      <c r="A636" s="93"/>
      <c r="B636" s="73">
        <v>0</v>
      </c>
      <c r="C636" s="73">
        <v>0</v>
      </c>
      <c r="D636" s="73">
        <v>0</v>
      </c>
      <c r="E636" s="73">
        <v>875</v>
      </c>
      <c r="F636" s="73">
        <v>875</v>
      </c>
      <c r="G636" s="73">
        <v>875</v>
      </c>
      <c r="H636" s="14"/>
      <c r="I636" s="50"/>
    </row>
    <row r="637" spans="1:9" ht="12.75">
      <c r="A637" s="93"/>
      <c r="B637" s="73">
        <v>0</v>
      </c>
      <c r="C637" s="73">
        <v>0</v>
      </c>
      <c r="D637" s="73">
        <v>0</v>
      </c>
      <c r="E637" s="73">
        <v>0</v>
      </c>
      <c r="F637" s="73">
        <v>1200</v>
      </c>
      <c r="G637" s="73">
        <v>1200</v>
      </c>
      <c r="H637" s="14"/>
      <c r="I637" s="50"/>
    </row>
    <row r="638" spans="1:9" ht="12.75">
      <c r="A638" s="93"/>
      <c r="B638" s="73">
        <v>0</v>
      </c>
      <c r="C638" s="73">
        <v>0</v>
      </c>
      <c r="D638" s="73">
        <v>0</v>
      </c>
      <c r="E638" s="73">
        <v>0</v>
      </c>
      <c r="F638" s="73">
        <v>875</v>
      </c>
      <c r="G638" s="73">
        <v>875</v>
      </c>
      <c r="H638" s="14"/>
      <c r="I638" s="50"/>
    </row>
    <row r="639" spans="1:9" ht="12.75">
      <c r="A639" s="93"/>
      <c r="B639" s="73">
        <v>0</v>
      </c>
      <c r="C639" s="73">
        <v>0</v>
      </c>
      <c r="D639" s="73">
        <v>0</v>
      </c>
      <c r="E639" s="73">
        <v>0</v>
      </c>
      <c r="F639" s="73">
        <v>0</v>
      </c>
      <c r="G639" s="73">
        <v>756</v>
      </c>
      <c r="H639" s="14"/>
      <c r="I639" s="50"/>
    </row>
    <row r="640" spans="1:9" ht="12.75">
      <c r="A640" s="93"/>
      <c r="B640" s="73">
        <v>0</v>
      </c>
      <c r="C640" s="73">
        <v>0</v>
      </c>
      <c r="D640" s="73">
        <v>0</v>
      </c>
      <c r="E640" s="73">
        <v>0</v>
      </c>
      <c r="F640" s="73">
        <v>0</v>
      </c>
      <c r="G640" s="73">
        <v>850</v>
      </c>
      <c r="H640" s="14"/>
      <c r="I640" s="50"/>
    </row>
    <row r="641" spans="1:9" ht="12.75">
      <c r="A641" s="68" t="s">
        <v>1109</v>
      </c>
      <c r="B641" s="191">
        <f aca="true" t="shared" si="10" ref="B641:G641">SUM(B607:B640)</f>
        <v>420</v>
      </c>
      <c r="C641" s="191">
        <f t="shared" si="10"/>
        <v>6400</v>
      </c>
      <c r="D641" s="191">
        <f t="shared" si="10"/>
        <v>13147</v>
      </c>
      <c r="E641" s="191">
        <f t="shared" si="10"/>
        <v>18573</v>
      </c>
      <c r="F641" s="191">
        <f t="shared" si="10"/>
        <v>20648</v>
      </c>
      <c r="G641" s="191">
        <f t="shared" si="10"/>
        <v>22254</v>
      </c>
      <c r="I641" s="50"/>
    </row>
    <row r="642" spans="1:9" ht="12.75">
      <c r="A642" s="86"/>
      <c r="B642" s="73"/>
      <c r="C642" s="73"/>
      <c r="D642" s="73"/>
      <c r="E642" s="73"/>
      <c r="F642" s="73"/>
      <c r="G642" s="73"/>
      <c r="I642" s="50"/>
    </row>
    <row r="643" spans="1:9" ht="12.75">
      <c r="A643" s="93"/>
      <c r="B643" s="94">
        <v>200</v>
      </c>
      <c r="C643" s="94">
        <v>200</v>
      </c>
      <c r="D643" s="94">
        <v>200</v>
      </c>
      <c r="E643" s="94">
        <v>200</v>
      </c>
      <c r="F643" s="94">
        <v>200</v>
      </c>
      <c r="G643" s="94">
        <v>200</v>
      </c>
      <c r="I643" s="50"/>
    </row>
    <row r="644" spans="1:9" ht="12.75">
      <c r="A644" s="93"/>
      <c r="B644" s="94">
        <v>200</v>
      </c>
      <c r="C644" s="94">
        <v>200</v>
      </c>
      <c r="D644" s="94">
        <v>200</v>
      </c>
      <c r="E644" s="94">
        <v>200</v>
      </c>
      <c r="F644" s="94">
        <v>200</v>
      </c>
      <c r="G644" s="94">
        <v>200</v>
      </c>
      <c r="I644" s="50"/>
    </row>
    <row r="645" spans="1:9" ht="12.75">
      <c r="A645" s="93"/>
      <c r="B645" s="94">
        <v>249</v>
      </c>
      <c r="C645" s="94">
        <v>249</v>
      </c>
      <c r="D645" s="94">
        <v>249</v>
      </c>
      <c r="E645" s="94">
        <v>249</v>
      </c>
      <c r="F645" s="94">
        <v>249</v>
      </c>
      <c r="G645" s="94">
        <v>249</v>
      </c>
      <c r="I645" s="50"/>
    </row>
    <row r="646" spans="1:9" ht="12.75">
      <c r="A646" s="93"/>
      <c r="B646" s="94">
        <v>50</v>
      </c>
      <c r="C646" s="94">
        <v>50</v>
      </c>
      <c r="D646" s="94">
        <v>50</v>
      </c>
      <c r="E646" s="94">
        <v>50</v>
      </c>
      <c r="F646" s="94">
        <v>50</v>
      </c>
      <c r="G646" s="94">
        <v>50</v>
      </c>
      <c r="I646" s="50"/>
    </row>
    <row r="647" spans="1:9" ht="12.75">
      <c r="A647" s="93"/>
      <c r="B647" s="94">
        <v>200</v>
      </c>
      <c r="C647" s="94">
        <v>200</v>
      </c>
      <c r="D647" s="94">
        <v>200</v>
      </c>
      <c r="E647" s="94">
        <v>200</v>
      </c>
      <c r="F647" s="94">
        <v>200</v>
      </c>
      <c r="G647" s="94">
        <v>200</v>
      </c>
      <c r="I647" s="50"/>
    </row>
    <row r="648" spans="1:9" ht="12.75">
      <c r="A648" s="93"/>
      <c r="B648" s="94">
        <v>200</v>
      </c>
      <c r="C648" s="94">
        <v>200</v>
      </c>
      <c r="D648" s="94">
        <v>200</v>
      </c>
      <c r="E648" s="94">
        <v>200</v>
      </c>
      <c r="F648" s="94">
        <v>200</v>
      </c>
      <c r="G648" s="94">
        <v>200</v>
      </c>
      <c r="I648" s="50"/>
    </row>
    <row r="649" spans="1:9" ht="12.75">
      <c r="A649" s="93"/>
      <c r="B649" s="94">
        <v>41</v>
      </c>
      <c r="C649" s="94">
        <v>41</v>
      </c>
      <c r="D649" s="94">
        <v>41</v>
      </c>
      <c r="E649" s="94">
        <v>41</v>
      </c>
      <c r="F649" s="94">
        <v>41</v>
      </c>
      <c r="G649" s="94">
        <v>41</v>
      </c>
      <c r="I649" s="50"/>
    </row>
    <row r="650" spans="1:9" ht="12.75">
      <c r="A650" s="93"/>
      <c r="B650" s="94">
        <v>180</v>
      </c>
      <c r="C650" s="94">
        <v>180</v>
      </c>
      <c r="D650" s="94">
        <v>180</v>
      </c>
      <c r="E650" s="94">
        <v>180</v>
      </c>
      <c r="F650" s="94">
        <v>180</v>
      </c>
      <c r="G650" s="94">
        <v>180</v>
      </c>
      <c r="I650" s="50"/>
    </row>
    <row r="651" spans="1:9" ht="12.75">
      <c r="A651" s="93"/>
      <c r="B651" s="94">
        <v>0</v>
      </c>
      <c r="C651" s="94">
        <v>60</v>
      </c>
      <c r="D651" s="94">
        <v>60</v>
      </c>
      <c r="E651" s="94">
        <v>60</v>
      </c>
      <c r="F651" s="94">
        <v>60</v>
      </c>
      <c r="G651" s="94">
        <v>60</v>
      </c>
      <c r="I651" s="50"/>
    </row>
    <row r="652" spans="1:9" ht="12.75">
      <c r="A652" s="93"/>
      <c r="B652" s="94">
        <v>0</v>
      </c>
      <c r="C652" s="94">
        <v>300</v>
      </c>
      <c r="D652" s="94">
        <v>300</v>
      </c>
      <c r="E652" s="94">
        <v>300</v>
      </c>
      <c r="F652" s="94">
        <v>300</v>
      </c>
      <c r="G652" s="94">
        <v>300</v>
      </c>
      <c r="I652" s="50"/>
    </row>
    <row r="653" spans="1:9" ht="12.75">
      <c r="A653" s="93"/>
      <c r="B653" s="94">
        <v>0</v>
      </c>
      <c r="C653" s="94">
        <v>140</v>
      </c>
      <c r="D653" s="94">
        <v>140</v>
      </c>
      <c r="E653" s="94">
        <v>140</v>
      </c>
      <c r="F653" s="94">
        <v>140</v>
      </c>
      <c r="G653" s="94">
        <v>140</v>
      </c>
      <c r="I653" s="50"/>
    </row>
    <row r="654" spans="1:9" ht="12.75">
      <c r="A654" s="93"/>
      <c r="B654" s="94">
        <v>0</v>
      </c>
      <c r="C654" s="94">
        <v>35</v>
      </c>
      <c r="D654" s="94">
        <v>35</v>
      </c>
      <c r="E654" s="94">
        <v>35</v>
      </c>
      <c r="F654" s="94">
        <v>35</v>
      </c>
      <c r="G654" s="94">
        <v>35</v>
      </c>
      <c r="I654" s="50"/>
    </row>
    <row r="655" spans="1:9" ht="12.75">
      <c r="A655" s="93"/>
      <c r="B655" s="94">
        <v>0</v>
      </c>
      <c r="C655" s="94">
        <v>248</v>
      </c>
      <c r="D655" s="94">
        <v>248</v>
      </c>
      <c r="E655" s="94">
        <v>248</v>
      </c>
      <c r="F655" s="94">
        <v>248</v>
      </c>
      <c r="G655" s="94">
        <v>248</v>
      </c>
      <c r="I655" s="50"/>
    </row>
    <row r="656" spans="1:9" ht="12.75">
      <c r="A656" s="93"/>
      <c r="B656" s="50">
        <v>0</v>
      </c>
      <c r="C656" s="94">
        <v>299</v>
      </c>
      <c r="D656" s="94">
        <v>299</v>
      </c>
      <c r="E656" s="94">
        <v>299</v>
      </c>
      <c r="F656" s="94">
        <v>299</v>
      </c>
      <c r="G656" s="94">
        <v>299</v>
      </c>
      <c r="I656" s="50"/>
    </row>
    <row r="657" spans="1:9" ht="12" customHeight="1">
      <c r="A657" s="93"/>
      <c r="B657" s="50">
        <v>0</v>
      </c>
      <c r="C657" s="94">
        <v>70</v>
      </c>
      <c r="D657" s="94">
        <v>70</v>
      </c>
      <c r="E657" s="94">
        <v>70</v>
      </c>
      <c r="F657" s="94">
        <v>70</v>
      </c>
      <c r="G657" s="94">
        <v>70</v>
      </c>
      <c r="I657" s="50"/>
    </row>
    <row r="658" spans="1:9" ht="12.75">
      <c r="A658" s="93"/>
      <c r="B658" s="50">
        <v>0</v>
      </c>
      <c r="C658" s="94">
        <v>401</v>
      </c>
      <c r="D658" s="94">
        <v>401</v>
      </c>
      <c r="E658" s="94">
        <v>401</v>
      </c>
      <c r="F658" s="94">
        <v>401</v>
      </c>
      <c r="G658" s="94">
        <v>401</v>
      </c>
      <c r="I658" s="50"/>
    </row>
    <row r="659" spans="1:9" ht="12.75">
      <c r="A659" s="93"/>
      <c r="B659" s="50">
        <v>0</v>
      </c>
      <c r="C659" s="94">
        <v>150</v>
      </c>
      <c r="D659" s="94">
        <v>150</v>
      </c>
      <c r="E659" s="94">
        <v>150</v>
      </c>
      <c r="F659" s="94">
        <v>150</v>
      </c>
      <c r="G659" s="94">
        <v>150</v>
      </c>
      <c r="I659" s="50"/>
    </row>
    <row r="660" spans="1:9" ht="12.75">
      <c r="A660" s="93"/>
      <c r="B660" s="50">
        <v>0</v>
      </c>
      <c r="C660" s="94">
        <v>100</v>
      </c>
      <c r="D660" s="94">
        <v>100</v>
      </c>
      <c r="E660" s="94">
        <v>100</v>
      </c>
      <c r="F660" s="94">
        <v>100</v>
      </c>
      <c r="G660" s="94">
        <v>100</v>
      </c>
      <c r="I660" s="50"/>
    </row>
    <row r="661" spans="1:9" ht="12.75">
      <c r="A661" s="93"/>
      <c r="B661" s="50">
        <v>0</v>
      </c>
      <c r="C661" s="94">
        <v>200</v>
      </c>
      <c r="D661" s="94">
        <v>200</v>
      </c>
      <c r="E661" s="94">
        <v>200</v>
      </c>
      <c r="F661" s="94">
        <v>200</v>
      </c>
      <c r="G661" s="94">
        <v>200</v>
      </c>
      <c r="I661" s="50"/>
    </row>
    <row r="662" spans="1:9" ht="12.75">
      <c r="A662" s="93"/>
      <c r="B662" s="50">
        <v>0</v>
      </c>
      <c r="C662" s="94">
        <v>90</v>
      </c>
      <c r="D662" s="94">
        <v>90</v>
      </c>
      <c r="E662" s="94">
        <v>90</v>
      </c>
      <c r="F662" s="94">
        <v>90</v>
      </c>
      <c r="G662" s="94">
        <v>90</v>
      </c>
      <c r="I662" s="50"/>
    </row>
    <row r="663" spans="1:9" ht="12.75">
      <c r="A663" s="93"/>
      <c r="B663" s="50">
        <v>0</v>
      </c>
      <c r="C663" s="94">
        <v>148.5</v>
      </c>
      <c r="D663" s="94">
        <v>148.5</v>
      </c>
      <c r="E663" s="94">
        <v>148.5</v>
      </c>
      <c r="F663" s="94">
        <v>148.5</v>
      </c>
      <c r="G663" s="94">
        <v>148.5</v>
      </c>
      <c r="I663" s="50"/>
    </row>
    <row r="664" spans="1:9" ht="12.75">
      <c r="A664" s="93"/>
      <c r="B664" s="50">
        <v>0</v>
      </c>
      <c r="C664" s="94">
        <v>149</v>
      </c>
      <c r="D664" s="94">
        <v>149</v>
      </c>
      <c r="E664" s="94">
        <v>149</v>
      </c>
      <c r="F664" s="94">
        <v>149</v>
      </c>
      <c r="G664" s="94">
        <v>149</v>
      </c>
      <c r="I664" s="50"/>
    </row>
    <row r="665" spans="1:9" ht="12.75">
      <c r="A665" s="93"/>
      <c r="B665" s="50">
        <v>0</v>
      </c>
      <c r="C665" s="94">
        <v>100</v>
      </c>
      <c r="D665" s="94">
        <v>100</v>
      </c>
      <c r="E665" s="94">
        <v>100</v>
      </c>
      <c r="F665" s="94">
        <v>100</v>
      </c>
      <c r="G665" s="94">
        <v>100</v>
      </c>
      <c r="I665" s="50"/>
    </row>
    <row r="666" spans="1:9" ht="12.75">
      <c r="A666" s="93"/>
      <c r="B666" s="50">
        <v>0</v>
      </c>
      <c r="C666" s="94">
        <v>249</v>
      </c>
      <c r="D666" s="94">
        <v>249</v>
      </c>
      <c r="E666" s="94">
        <v>249</v>
      </c>
      <c r="F666" s="94">
        <v>249</v>
      </c>
      <c r="G666" s="94">
        <v>249</v>
      </c>
      <c r="I666" s="50"/>
    </row>
    <row r="667" spans="1:9" ht="12.75">
      <c r="A667" s="93"/>
      <c r="B667" s="50">
        <v>0</v>
      </c>
      <c r="C667" s="94">
        <v>35</v>
      </c>
      <c r="D667" s="94">
        <v>35</v>
      </c>
      <c r="E667" s="94">
        <v>35</v>
      </c>
      <c r="F667" s="94">
        <v>35</v>
      </c>
      <c r="G667" s="94">
        <v>35</v>
      </c>
      <c r="I667" s="50"/>
    </row>
    <row r="668" spans="1:9" ht="12.75">
      <c r="A668" s="93"/>
      <c r="B668" s="50">
        <v>0</v>
      </c>
      <c r="C668" s="94">
        <v>100</v>
      </c>
      <c r="D668" s="94">
        <v>100</v>
      </c>
      <c r="E668" s="94">
        <v>100</v>
      </c>
      <c r="F668" s="94">
        <v>100</v>
      </c>
      <c r="G668" s="94">
        <v>100</v>
      </c>
      <c r="I668" s="50"/>
    </row>
    <row r="669" spans="1:9" ht="12.75">
      <c r="A669" s="93"/>
      <c r="B669" s="50">
        <v>0</v>
      </c>
      <c r="C669" s="94">
        <v>258</v>
      </c>
      <c r="D669" s="94">
        <v>258</v>
      </c>
      <c r="E669" s="94">
        <v>258</v>
      </c>
      <c r="F669" s="94">
        <v>258</v>
      </c>
      <c r="G669" s="94">
        <v>258</v>
      </c>
      <c r="I669" s="50"/>
    </row>
    <row r="670" spans="1:9" ht="12.75">
      <c r="A670" s="93"/>
      <c r="B670" s="50">
        <v>0</v>
      </c>
      <c r="C670" s="94">
        <v>500</v>
      </c>
      <c r="D670" s="94">
        <v>500</v>
      </c>
      <c r="E670" s="94">
        <v>500</v>
      </c>
      <c r="F670" s="94">
        <v>500</v>
      </c>
      <c r="G670" s="94">
        <v>500</v>
      </c>
      <c r="I670" s="50"/>
    </row>
    <row r="671" spans="1:9" ht="12.75">
      <c r="A671" s="93"/>
      <c r="B671" s="50">
        <v>0</v>
      </c>
      <c r="C671" s="94">
        <v>300</v>
      </c>
      <c r="D671" s="94">
        <v>300</v>
      </c>
      <c r="E671" s="94">
        <v>300</v>
      </c>
      <c r="F671" s="94">
        <v>300</v>
      </c>
      <c r="G671" s="94">
        <v>300</v>
      </c>
      <c r="I671" s="50"/>
    </row>
    <row r="672" spans="1:9" ht="12.75">
      <c r="A672" s="93"/>
      <c r="B672" s="50">
        <v>0</v>
      </c>
      <c r="C672" s="94">
        <v>150</v>
      </c>
      <c r="D672" s="94">
        <v>150</v>
      </c>
      <c r="E672" s="94">
        <v>150</v>
      </c>
      <c r="F672" s="94">
        <v>150</v>
      </c>
      <c r="G672" s="94">
        <v>150</v>
      </c>
      <c r="I672" s="50"/>
    </row>
    <row r="673" spans="1:9" ht="12.75">
      <c r="A673" s="93"/>
      <c r="B673" s="50">
        <v>0</v>
      </c>
      <c r="C673" s="94">
        <v>400</v>
      </c>
      <c r="D673" s="94">
        <v>400</v>
      </c>
      <c r="E673" s="94">
        <v>400</v>
      </c>
      <c r="F673" s="94">
        <v>400</v>
      </c>
      <c r="G673" s="94">
        <v>400</v>
      </c>
      <c r="I673" s="50"/>
    </row>
    <row r="674" spans="1:9" ht="12.75">
      <c r="A674" s="93"/>
      <c r="B674" s="50">
        <v>0</v>
      </c>
      <c r="C674" s="94">
        <v>250</v>
      </c>
      <c r="D674" s="94">
        <v>250</v>
      </c>
      <c r="E674" s="94">
        <v>250</v>
      </c>
      <c r="F674" s="94">
        <v>250</v>
      </c>
      <c r="G674" s="94">
        <v>250</v>
      </c>
      <c r="I674" s="50"/>
    </row>
    <row r="675" spans="1:9" ht="12.75">
      <c r="A675" s="93"/>
      <c r="B675" s="50">
        <v>0</v>
      </c>
      <c r="C675" s="94">
        <v>150</v>
      </c>
      <c r="D675" s="94">
        <v>150</v>
      </c>
      <c r="E675" s="94">
        <v>150</v>
      </c>
      <c r="F675" s="94">
        <v>150</v>
      </c>
      <c r="G675" s="94">
        <v>150</v>
      </c>
      <c r="I675" s="50"/>
    </row>
    <row r="676" spans="1:9" ht="12.75">
      <c r="A676" s="93"/>
      <c r="B676" s="50">
        <v>0</v>
      </c>
      <c r="C676" s="94">
        <v>1000</v>
      </c>
      <c r="D676" s="94">
        <v>1000</v>
      </c>
      <c r="E676" s="94">
        <v>1000</v>
      </c>
      <c r="F676" s="94">
        <v>1000</v>
      </c>
      <c r="G676" s="94">
        <v>1000</v>
      </c>
      <c r="I676" s="50"/>
    </row>
    <row r="677" spans="1:9" ht="12.75">
      <c r="A677" s="93"/>
      <c r="B677" s="50">
        <v>0</v>
      </c>
      <c r="C677" s="94">
        <v>1000</v>
      </c>
      <c r="D677" s="94">
        <v>1000</v>
      </c>
      <c r="E677" s="94">
        <v>1000</v>
      </c>
      <c r="F677" s="94">
        <v>1000</v>
      </c>
      <c r="G677" s="94">
        <v>1000</v>
      </c>
      <c r="I677" s="50"/>
    </row>
    <row r="678" spans="1:9" ht="12.75">
      <c r="A678" s="93"/>
      <c r="B678" s="50">
        <v>0</v>
      </c>
      <c r="C678" s="94">
        <v>200</v>
      </c>
      <c r="D678" s="94">
        <v>200</v>
      </c>
      <c r="E678" s="94">
        <v>200</v>
      </c>
      <c r="F678" s="94">
        <v>200</v>
      </c>
      <c r="G678" s="94">
        <v>200</v>
      </c>
      <c r="I678" s="50"/>
    </row>
    <row r="679" spans="1:9" ht="12.75">
      <c r="A679" s="93"/>
      <c r="B679" s="50">
        <v>0</v>
      </c>
      <c r="C679" s="94">
        <v>200</v>
      </c>
      <c r="D679" s="94">
        <v>200</v>
      </c>
      <c r="E679" s="94">
        <v>200</v>
      </c>
      <c r="F679" s="94">
        <v>200</v>
      </c>
      <c r="G679" s="94">
        <v>200</v>
      </c>
      <c r="I679" s="50"/>
    </row>
    <row r="680" spans="1:9" ht="12.75">
      <c r="A680" s="93"/>
      <c r="B680" s="50">
        <v>0</v>
      </c>
      <c r="C680" s="94">
        <v>2940</v>
      </c>
      <c r="D680" s="94">
        <v>2940</v>
      </c>
      <c r="E680" s="94">
        <v>2940</v>
      </c>
      <c r="F680" s="94">
        <v>2940</v>
      </c>
      <c r="G680" s="94">
        <v>2940</v>
      </c>
      <c r="I680" s="50"/>
    </row>
    <row r="681" spans="1:9" ht="12.75">
      <c r="A681" s="93"/>
      <c r="B681" s="50">
        <v>0</v>
      </c>
      <c r="C681" s="94">
        <v>140</v>
      </c>
      <c r="D681" s="94">
        <v>140</v>
      </c>
      <c r="E681" s="94">
        <v>140</v>
      </c>
      <c r="F681" s="94">
        <v>140</v>
      </c>
      <c r="G681" s="94">
        <v>140</v>
      </c>
      <c r="I681" s="50"/>
    </row>
    <row r="682" spans="1:9" ht="12.75">
      <c r="A682" s="93"/>
      <c r="B682" s="50">
        <v>0</v>
      </c>
      <c r="C682" s="94">
        <v>264</v>
      </c>
      <c r="D682" s="94">
        <v>264</v>
      </c>
      <c r="E682" s="94">
        <v>264</v>
      </c>
      <c r="F682" s="94">
        <v>264</v>
      </c>
      <c r="G682" s="94">
        <v>264</v>
      </c>
      <c r="I682" s="50"/>
    </row>
    <row r="683" spans="1:9" ht="12.75">
      <c r="A683" s="93"/>
      <c r="B683" s="50">
        <v>0</v>
      </c>
      <c r="C683" s="94">
        <v>734</v>
      </c>
      <c r="D683" s="94">
        <v>734</v>
      </c>
      <c r="E683" s="94">
        <v>734</v>
      </c>
      <c r="F683" s="94">
        <v>734</v>
      </c>
      <c r="G683" s="94">
        <v>734</v>
      </c>
      <c r="I683" s="50"/>
    </row>
    <row r="684" spans="1:9" ht="12.75">
      <c r="A684" s="93"/>
      <c r="B684" s="50">
        <v>0</v>
      </c>
      <c r="C684" s="94">
        <v>150</v>
      </c>
      <c r="D684" s="94">
        <v>150</v>
      </c>
      <c r="E684" s="94">
        <v>150</v>
      </c>
      <c r="F684" s="94">
        <v>150</v>
      </c>
      <c r="G684" s="94">
        <v>150</v>
      </c>
      <c r="I684" s="50"/>
    </row>
    <row r="685" spans="1:9" ht="12.75">
      <c r="A685" s="93"/>
      <c r="B685" s="50">
        <v>0</v>
      </c>
      <c r="C685" s="94">
        <v>249</v>
      </c>
      <c r="D685" s="94">
        <v>249</v>
      </c>
      <c r="E685" s="94">
        <v>249</v>
      </c>
      <c r="F685" s="94">
        <v>249</v>
      </c>
      <c r="G685" s="94">
        <v>249</v>
      </c>
      <c r="I685" s="50"/>
    </row>
    <row r="686" spans="1:9" ht="12.75">
      <c r="A686" s="93"/>
      <c r="B686" s="50">
        <v>0</v>
      </c>
      <c r="C686" s="94">
        <v>249</v>
      </c>
      <c r="D686" s="94">
        <v>249</v>
      </c>
      <c r="E686" s="94">
        <v>249</v>
      </c>
      <c r="F686" s="94">
        <v>249</v>
      </c>
      <c r="G686" s="94">
        <v>249</v>
      </c>
      <c r="I686" s="50"/>
    </row>
    <row r="687" spans="1:9" ht="12.75">
      <c r="A687" s="93"/>
      <c r="B687" s="50">
        <v>0</v>
      </c>
      <c r="C687" s="94">
        <v>750</v>
      </c>
      <c r="D687" s="94">
        <v>750</v>
      </c>
      <c r="E687" s="94">
        <v>750</v>
      </c>
      <c r="F687" s="94">
        <v>750</v>
      </c>
      <c r="G687" s="94">
        <v>750</v>
      </c>
      <c r="I687" s="50"/>
    </row>
    <row r="688" spans="1:9" ht="12.75">
      <c r="A688" s="93"/>
      <c r="B688" s="50">
        <v>0</v>
      </c>
      <c r="C688" s="94">
        <v>36</v>
      </c>
      <c r="D688" s="94">
        <v>36</v>
      </c>
      <c r="E688" s="94">
        <v>36</v>
      </c>
      <c r="F688" s="94">
        <v>36</v>
      </c>
      <c r="G688" s="94">
        <v>36</v>
      </c>
      <c r="I688" s="50"/>
    </row>
    <row r="689" spans="1:9" ht="12.75">
      <c r="A689" s="93"/>
      <c r="B689" s="50">
        <v>0</v>
      </c>
      <c r="C689" s="94">
        <v>60</v>
      </c>
      <c r="D689" s="94">
        <v>60</v>
      </c>
      <c r="E689" s="94">
        <v>60</v>
      </c>
      <c r="F689" s="94">
        <v>60</v>
      </c>
      <c r="G689" s="94">
        <v>60</v>
      </c>
      <c r="I689" s="50"/>
    </row>
    <row r="690" spans="1:9" ht="12.75">
      <c r="A690" s="93"/>
      <c r="B690" s="50">
        <v>0</v>
      </c>
      <c r="C690" s="94">
        <v>386</v>
      </c>
      <c r="D690" s="94">
        <v>386</v>
      </c>
      <c r="E690" s="94">
        <v>386</v>
      </c>
      <c r="F690" s="94">
        <v>386</v>
      </c>
      <c r="G690" s="94">
        <v>386</v>
      </c>
      <c r="I690" s="50"/>
    </row>
    <row r="691" spans="1:9" ht="12.75">
      <c r="A691" s="93"/>
      <c r="B691" s="50">
        <v>0</v>
      </c>
      <c r="C691" s="94">
        <v>36</v>
      </c>
      <c r="D691" s="94">
        <v>36</v>
      </c>
      <c r="E691" s="94">
        <v>36</v>
      </c>
      <c r="F691" s="94">
        <v>36</v>
      </c>
      <c r="G691" s="94">
        <v>36</v>
      </c>
      <c r="I691" s="50"/>
    </row>
    <row r="692" spans="1:9" ht="12.75">
      <c r="A692" s="93"/>
      <c r="B692" s="50">
        <v>0</v>
      </c>
      <c r="C692" s="94">
        <v>42</v>
      </c>
      <c r="D692" s="94">
        <v>42</v>
      </c>
      <c r="E692" s="94">
        <v>42</v>
      </c>
      <c r="F692" s="94">
        <v>42</v>
      </c>
      <c r="G692" s="94">
        <v>42</v>
      </c>
      <c r="I692" s="50"/>
    </row>
    <row r="693" spans="1:9" ht="12.75">
      <c r="A693" s="93"/>
      <c r="B693" s="50">
        <v>0</v>
      </c>
      <c r="C693" s="94">
        <v>0</v>
      </c>
      <c r="D693" s="94">
        <v>400</v>
      </c>
      <c r="E693" s="94">
        <v>400</v>
      </c>
      <c r="F693" s="94">
        <v>400</v>
      </c>
      <c r="G693" s="94">
        <v>400</v>
      </c>
      <c r="I693" s="50"/>
    </row>
    <row r="694" spans="1:9" ht="12.75">
      <c r="A694" s="93"/>
      <c r="B694" s="50">
        <v>0</v>
      </c>
      <c r="C694" s="94">
        <v>0</v>
      </c>
      <c r="D694" s="94">
        <v>21</v>
      </c>
      <c r="E694" s="94">
        <v>21</v>
      </c>
      <c r="F694" s="94">
        <v>21</v>
      </c>
      <c r="G694" s="94">
        <v>21</v>
      </c>
      <c r="I694" s="50"/>
    </row>
    <row r="695" spans="1:9" ht="12.75">
      <c r="A695" s="93"/>
      <c r="B695" s="50">
        <v>0</v>
      </c>
      <c r="C695" s="94">
        <v>0</v>
      </c>
      <c r="D695" s="94">
        <v>350</v>
      </c>
      <c r="E695" s="94">
        <v>350</v>
      </c>
      <c r="F695" s="94">
        <v>350</v>
      </c>
      <c r="G695" s="94">
        <v>350</v>
      </c>
      <c r="I695" s="50"/>
    </row>
    <row r="696" spans="1:9" ht="12.75">
      <c r="A696" s="93"/>
      <c r="B696" s="50">
        <v>0</v>
      </c>
      <c r="C696" s="94">
        <v>0</v>
      </c>
      <c r="D696" s="94">
        <v>88</v>
      </c>
      <c r="E696" s="94">
        <v>88</v>
      </c>
      <c r="F696" s="94">
        <v>88</v>
      </c>
      <c r="G696" s="94">
        <v>88</v>
      </c>
      <c r="I696" s="50"/>
    </row>
    <row r="697" spans="1:9" ht="12.75">
      <c r="A697" s="93"/>
      <c r="B697" s="50">
        <v>0</v>
      </c>
      <c r="C697" s="94">
        <v>0</v>
      </c>
      <c r="D697" s="94">
        <v>350</v>
      </c>
      <c r="E697" s="94">
        <v>350</v>
      </c>
      <c r="F697" s="94">
        <v>350</v>
      </c>
      <c r="G697" s="94">
        <v>350</v>
      </c>
      <c r="I697" s="50"/>
    </row>
    <row r="698" spans="1:9" ht="12.75">
      <c r="A698" s="93"/>
      <c r="B698" s="50">
        <v>0</v>
      </c>
      <c r="C698" s="94">
        <v>0</v>
      </c>
      <c r="D698" s="94">
        <v>70</v>
      </c>
      <c r="E698" s="94">
        <v>70</v>
      </c>
      <c r="F698" s="94">
        <v>70</v>
      </c>
      <c r="G698" s="94">
        <v>70</v>
      </c>
      <c r="I698" s="50"/>
    </row>
    <row r="699" spans="1:9" ht="12.75">
      <c r="A699" s="93"/>
      <c r="B699" s="50">
        <v>0</v>
      </c>
      <c r="C699" s="94">
        <v>0</v>
      </c>
      <c r="D699" s="94">
        <v>200</v>
      </c>
      <c r="E699" s="94">
        <v>200</v>
      </c>
      <c r="F699" s="94">
        <v>200</v>
      </c>
      <c r="G699" s="94">
        <v>200</v>
      </c>
      <c r="I699" s="50"/>
    </row>
    <row r="700" spans="1:9" ht="12.75">
      <c r="A700" s="93"/>
      <c r="B700" s="50">
        <v>0</v>
      </c>
      <c r="C700" s="94">
        <v>0</v>
      </c>
      <c r="D700" s="94">
        <v>200</v>
      </c>
      <c r="E700" s="94">
        <v>200</v>
      </c>
      <c r="F700" s="94">
        <v>200</v>
      </c>
      <c r="G700" s="94">
        <v>200</v>
      </c>
      <c r="I700" s="50"/>
    </row>
    <row r="701" spans="1:9" ht="12.75">
      <c r="A701" s="93"/>
      <c r="B701" s="50">
        <v>0</v>
      </c>
      <c r="C701" s="94">
        <v>0</v>
      </c>
      <c r="D701" s="94">
        <v>500</v>
      </c>
      <c r="E701" s="94">
        <v>500</v>
      </c>
      <c r="F701" s="94">
        <v>500</v>
      </c>
      <c r="G701" s="94">
        <v>500</v>
      </c>
      <c r="I701" s="50"/>
    </row>
    <row r="702" spans="1:9" ht="12.75">
      <c r="A702" s="93"/>
      <c r="B702" s="50">
        <v>0</v>
      </c>
      <c r="C702" s="94">
        <v>0</v>
      </c>
      <c r="D702" s="94">
        <v>180</v>
      </c>
      <c r="E702" s="94">
        <v>180</v>
      </c>
      <c r="F702" s="94">
        <v>180</v>
      </c>
      <c r="G702" s="94">
        <v>180</v>
      </c>
      <c r="I702" s="50"/>
    </row>
    <row r="703" spans="1:9" ht="12.75">
      <c r="A703" s="93"/>
      <c r="B703" s="50">
        <v>0</v>
      </c>
      <c r="C703" s="94">
        <v>0</v>
      </c>
      <c r="D703" s="94">
        <v>210</v>
      </c>
      <c r="E703" s="94">
        <v>210</v>
      </c>
      <c r="F703" s="94">
        <v>210</v>
      </c>
      <c r="G703" s="94">
        <v>210</v>
      </c>
      <c r="I703" s="50"/>
    </row>
    <row r="704" spans="1:9" ht="12.75">
      <c r="A704" s="93"/>
      <c r="B704" s="50">
        <v>0</v>
      </c>
      <c r="C704" s="94">
        <v>0</v>
      </c>
      <c r="D704" s="94">
        <v>200</v>
      </c>
      <c r="E704" s="94">
        <v>200</v>
      </c>
      <c r="F704" s="94">
        <v>200</v>
      </c>
      <c r="G704" s="94">
        <v>200</v>
      </c>
      <c r="I704" s="50"/>
    </row>
    <row r="705" spans="1:9" ht="12.75">
      <c r="A705" s="93"/>
      <c r="B705" s="50">
        <v>0</v>
      </c>
      <c r="C705" s="94">
        <v>0</v>
      </c>
      <c r="D705" s="94">
        <v>270</v>
      </c>
      <c r="E705" s="94">
        <v>270</v>
      </c>
      <c r="F705" s="94">
        <v>270</v>
      </c>
      <c r="G705" s="94">
        <v>270</v>
      </c>
      <c r="I705" s="50"/>
    </row>
    <row r="706" spans="1:9" ht="12.75">
      <c r="A706" s="93"/>
      <c r="B706" s="50">
        <v>0</v>
      </c>
      <c r="C706" s="94">
        <v>0</v>
      </c>
      <c r="D706" s="94">
        <v>400</v>
      </c>
      <c r="E706" s="94">
        <v>400</v>
      </c>
      <c r="F706" s="94">
        <v>400</v>
      </c>
      <c r="G706" s="94">
        <v>400</v>
      </c>
      <c r="I706" s="50"/>
    </row>
    <row r="707" spans="1:9" ht="12.75">
      <c r="A707" s="93"/>
      <c r="B707" s="50">
        <v>0</v>
      </c>
      <c r="C707" s="94">
        <v>0</v>
      </c>
      <c r="D707" s="94">
        <v>249</v>
      </c>
      <c r="E707" s="94">
        <v>249</v>
      </c>
      <c r="F707" s="94">
        <v>249</v>
      </c>
      <c r="G707" s="94">
        <v>249</v>
      </c>
      <c r="I707" s="50"/>
    </row>
    <row r="708" spans="1:9" ht="12.75">
      <c r="A708" s="93"/>
      <c r="B708" s="50">
        <v>0</v>
      </c>
      <c r="C708" s="94">
        <v>0</v>
      </c>
      <c r="D708" s="94">
        <v>200</v>
      </c>
      <c r="E708" s="94">
        <v>200</v>
      </c>
      <c r="F708" s="94">
        <v>200</v>
      </c>
      <c r="G708" s="94">
        <v>200</v>
      </c>
      <c r="I708" s="50"/>
    </row>
    <row r="709" spans="1:9" ht="12.75">
      <c r="A709" s="93"/>
      <c r="B709" s="50">
        <v>0</v>
      </c>
      <c r="C709" s="94">
        <v>0</v>
      </c>
      <c r="D709" s="94">
        <v>400.5</v>
      </c>
      <c r="E709" s="94">
        <v>400.5</v>
      </c>
      <c r="F709" s="94">
        <v>400.5</v>
      </c>
      <c r="G709" s="94">
        <v>400.5</v>
      </c>
      <c r="I709" s="50"/>
    </row>
    <row r="710" spans="1:9" ht="12.75">
      <c r="A710" s="93"/>
      <c r="B710" s="50">
        <v>0</v>
      </c>
      <c r="C710" s="94">
        <v>0</v>
      </c>
      <c r="D710" s="94">
        <v>300</v>
      </c>
      <c r="E710" s="94">
        <v>300</v>
      </c>
      <c r="F710" s="94">
        <v>300</v>
      </c>
      <c r="G710" s="94">
        <v>300</v>
      </c>
      <c r="I710" s="50"/>
    </row>
    <row r="711" spans="1:9" ht="12.75">
      <c r="A711" s="93"/>
      <c r="B711" s="50">
        <v>0</v>
      </c>
      <c r="C711" s="94">
        <v>0</v>
      </c>
      <c r="D711" s="94">
        <v>250.7</v>
      </c>
      <c r="E711" s="94">
        <v>250.7</v>
      </c>
      <c r="F711" s="94">
        <v>250.7</v>
      </c>
      <c r="G711" s="94">
        <v>250.7</v>
      </c>
      <c r="I711" s="50"/>
    </row>
    <row r="712" spans="1:9" ht="12.75">
      <c r="A712" s="93"/>
      <c r="B712" s="50">
        <v>0</v>
      </c>
      <c r="C712" s="94">
        <v>0</v>
      </c>
      <c r="D712" s="94">
        <v>170</v>
      </c>
      <c r="E712" s="94">
        <v>170</v>
      </c>
      <c r="F712" s="94">
        <v>170</v>
      </c>
      <c r="G712" s="94">
        <v>170</v>
      </c>
      <c r="I712" s="50"/>
    </row>
    <row r="713" spans="1:9" ht="12.75">
      <c r="A713" s="93"/>
      <c r="B713" s="50">
        <v>0</v>
      </c>
      <c r="C713" s="94">
        <v>0</v>
      </c>
      <c r="D713" s="94">
        <v>101</v>
      </c>
      <c r="E713" s="94">
        <v>101</v>
      </c>
      <c r="F713" s="94">
        <v>101</v>
      </c>
      <c r="G713" s="94">
        <v>101</v>
      </c>
      <c r="I713" s="50"/>
    </row>
    <row r="714" spans="1:9" ht="12.75">
      <c r="A714" s="93"/>
      <c r="B714" s="50">
        <v>0</v>
      </c>
      <c r="C714" s="94">
        <v>0</v>
      </c>
      <c r="D714" s="94">
        <v>609</v>
      </c>
      <c r="E714" s="94">
        <v>609</v>
      </c>
      <c r="F714" s="94">
        <v>609</v>
      </c>
      <c r="G714" s="94">
        <v>609</v>
      </c>
      <c r="I714" s="50"/>
    </row>
    <row r="715" spans="1:9" ht="12.75">
      <c r="A715" s="93"/>
      <c r="B715" s="50">
        <v>0</v>
      </c>
      <c r="C715" s="94">
        <v>0</v>
      </c>
      <c r="D715" s="94">
        <v>399</v>
      </c>
      <c r="E715" s="94">
        <v>399</v>
      </c>
      <c r="F715" s="94">
        <v>399</v>
      </c>
      <c r="G715" s="94">
        <v>399</v>
      </c>
      <c r="I715" s="50"/>
    </row>
    <row r="716" spans="1:9" ht="12.75">
      <c r="A716" s="93"/>
      <c r="B716" s="50">
        <v>0</v>
      </c>
      <c r="C716" s="94">
        <v>0</v>
      </c>
      <c r="D716" s="94">
        <v>200</v>
      </c>
      <c r="E716" s="94">
        <v>200</v>
      </c>
      <c r="F716" s="94">
        <v>200</v>
      </c>
      <c r="G716" s="94">
        <v>200</v>
      </c>
      <c r="I716" s="50"/>
    </row>
    <row r="717" spans="1:9" ht="12.75">
      <c r="A717" s="93"/>
      <c r="B717" s="50">
        <v>0</v>
      </c>
      <c r="C717" s="50">
        <v>0</v>
      </c>
      <c r="D717" s="50">
        <v>200</v>
      </c>
      <c r="E717" s="50">
        <v>200</v>
      </c>
      <c r="F717" s="50">
        <v>200</v>
      </c>
      <c r="G717" s="50">
        <v>200</v>
      </c>
      <c r="I717" s="50"/>
    </row>
    <row r="718" spans="1:9" ht="12.75">
      <c r="A718" s="93"/>
      <c r="B718" s="50">
        <v>0</v>
      </c>
      <c r="C718" s="50">
        <v>0</v>
      </c>
      <c r="D718" s="94">
        <v>183</v>
      </c>
      <c r="E718" s="94">
        <v>183</v>
      </c>
      <c r="F718" s="94">
        <v>183</v>
      </c>
      <c r="G718" s="94">
        <v>183</v>
      </c>
      <c r="I718" s="50"/>
    </row>
    <row r="719" spans="1:9" ht="12.75">
      <c r="A719" s="93"/>
      <c r="B719" s="50">
        <v>0</v>
      </c>
      <c r="C719" s="50">
        <v>0</v>
      </c>
      <c r="D719" s="94">
        <v>149</v>
      </c>
      <c r="E719" s="94">
        <v>149</v>
      </c>
      <c r="F719" s="94">
        <v>149</v>
      </c>
      <c r="G719" s="94">
        <v>149</v>
      </c>
      <c r="I719" s="50"/>
    </row>
    <row r="720" spans="1:9" ht="12.75">
      <c r="A720" s="93"/>
      <c r="B720" s="50">
        <v>0</v>
      </c>
      <c r="C720" s="50">
        <v>0</v>
      </c>
      <c r="D720" s="94">
        <v>200</v>
      </c>
      <c r="E720" s="94">
        <v>200</v>
      </c>
      <c r="F720" s="94">
        <v>200</v>
      </c>
      <c r="G720" s="94">
        <v>200</v>
      </c>
      <c r="I720" s="50"/>
    </row>
    <row r="721" spans="1:9" ht="12.75">
      <c r="A721" s="93"/>
      <c r="B721" s="50">
        <v>0</v>
      </c>
      <c r="C721" s="50">
        <v>0</v>
      </c>
      <c r="D721" s="94">
        <v>200</v>
      </c>
      <c r="E721" s="94">
        <v>200</v>
      </c>
      <c r="F721" s="94">
        <v>200</v>
      </c>
      <c r="G721" s="94">
        <v>200</v>
      </c>
      <c r="I721" s="50"/>
    </row>
    <row r="722" spans="1:9" ht="12.75">
      <c r="A722" s="93"/>
      <c r="B722" s="50">
        <v>0</v>
      </c>
      <c r="C722" s="50">
        <v>0</v>
      </c>
      <c r="D722" s="94">
        <v>144</v>
      </c>
      <c r="E722" s="94">
        <v>144</v>
      </c>
      <c r="F722" s="94">
        <v>144</v>
      </c>
      <c r="G722" s="94">
        <v>144</v>
      </c>
      <c r="I722" s="50"/>
    </row>
    <row r="723" spans="1:9" ht="12.75">
      <c r="A723" s="93"/>
      <c r="B723" s="50">
        <v>0</v>
      </c>
      <c r="C723" s="50">
        <v>0</v>
      </c>
      <c r="D723" s="94">
        <v>0</v>
      </c>
      <c r="E723" s="94">
        <v>201</v>
      </c>
      <c r="F723" s="94">
        <v>201</v>
      </c>
      <c r="G723" s="94">
        <v>201</v>
      </c>
      <c r="I723" s="50"/>
    </row>
    <row r="724" spans="1:9" ht="12.75">
      <c r="A724" s="93"/>
      <c r="B724" s="50">
        <v>0</v>
      </c>
      <c r="C724" s="50">
        <v>0</v>
      </c>
      <c r="D724" s="94">
        <v>0</v>
      </c>
      <c r="E724" s="94">
        <v>1000</v>
      </c>
      <c r="F724" s="94">
        <v>1000</v>
      </c>
      <c r="G724" s="94">
        <v>1000</v>
      </c>
      <c r="I724" s="50"/>
    </row>
    <row r="725" spans="1:9" ht="12.75">
      <c r="A725" s="93"/>
      <c r="B725" s="50">
        <v>0</v>
      </c>
      <c r="C725" s="50">
        <v>0</v>
      </c>
      <c r="D725" s="94">
        <v>0</v>
      </c>
      <c r="E725" s="94">
        <v>141</v>
      </c>
      <c r="F725" s="94">
        <v>141</v>
      </c>
      <c r="G725" s="94">
        <v>141</v>
      </c>
      <c r="I725" s="50"/>
    </row>
    <row r="726" spans="1:9" ht="12.75">
      <c r="A726" s="93"/>
      <c r="B726" s="50">
        <v>0</v>
      </c>
      <c r="C726" s="50">
        <v>0</v>
      </c>
      <c r="D726" s="50">
        <v>0</v>
      </c>
      <c r="E726" s="94">
        <v>500</v>
      </c>
      <c r="F726" s="94">
        <v>500</v>
      </c>
      <c r="G726" s="94">
        <v>500</v>
      </c>
      <c r="I726" s="50"/>
    </row>
    <row r="727" spans="1:9" ht="12.75">
      <c r="A727" s="93"/>
      <c r="B727" s="50">
        <v>0</v>
      </c>
      <c r="C727" s="50">
        <v>0</v>
      </c>
      <c r="D727" s="50">
        <v>0</v>
      </c>
      <c r="E727" s="94">
        <v>200</v>
      </c>
      <c r="F727" s="94">
        <v>200</v>
      </c>
      <c r="G727" s="94">
        <v>200</v>
      </c>
      <c r="I727" s="50"/>
    </row>
    <row r="728" spans="1:9" ht="12.75">
      <c r="A728" s="93"/>
      <c r="B728" s="50">
        <v>0</v>
      </c>
      <c r="C728" s="50">
        <v>0</v>
      </c>
      <c r="D728" s="50">
        <v>0</v>
      </c>
      <c r="E728" s="94">
        <v>300</v>
      </c>
      <c r="F728" s="94">
        <v>300</v>
      </c>
      <c r="G728" s="94">
        <v>300</v>
      </c>
      <c r="I728" s="50"/>
    </row>
    <row r="729" spans="1:9" ht="12.75">
      <c r="A729" s="93"/>
      <c r="B729" s="50">
        <v>0</v>
      </c>
      <c r="C729" s="50">
        <v>0</v>
      </c>
      <c r="D729" s="50">
        <v>0</v>
      </c>
      <c r="E729" s="94">
        <v>400</v>
      </c>
      <c r="F729" s="94">
        <v>400</v>
      </c>
      <c r="G729" s="94">
        <v>400</v>
      </c>
      <c r="I729" s="50"/>
    </row>
    <row r="730" spans="1:9" ht="12.75">
      <c r="A730" s="93"/>
      <c r="B730" s="50">
        <v>0</v>
      </c>
      <c r="C730" s="50">
        <v>0</v>
      </c>
      <c r="D730" s="50">
        <v>0</v>
      </c>
      <c r="E730" s="50">
        <v>0</v>
      </c>
      <c r="F730" s="50">
        <v>750</v>
      </c>
      <c r="G730" s="94">
        <v>750</v>
      </c>
      <c r="I730" s="50"/>
    </row>
    <row r="731" spans="1:9" ht="12.75">
      <c r="A731" s="93"/>
      <c r="B731" s="50">
        <v>0</v>
      </c>
      <c r="C731" s="50">
        <v>0</v>
      </c>
      <c r="D731" s="50">
        <v>0</v>
      </c>
      <c r="E731" s="50">
        <v>0</v>
      </c>
      <c r="F731" s="50">
        <v>250</v>
      </c>
      <c r="G731" s="94">
        <v>250</v>
      </c>
      <c r="I731" s="50"/>
    </row>
    <row r="732" spans="1:9" ht="12.75">
      <c r="A732" s="93"/>
      <c r="B732" s="50">
        <v>0</v>
      </c>
      <c r="C732" s="50">
        <v>0</v>
      </c>
      <c r="D732" s="50">
        <v>0</v>
      </c>
      <c r="E732" s="50">
        <v>0</v>
      </c>
      <c r="F732" s="50">
        <v>250</v>
      </c>
      <c r="G732" s="94">
        <v>250</v>
      </c>
      <c r="I732" s="50"/>
    </row>
    <row r="733" spans="1:9" ht="12.75">
      <c r="A733" s="93"/>
      <c r="B733" s="50">
        <v>0</v>
      </c>
      <c r="C733" s="50">
        <v>0</v>
      </c>
      <c r="D733" s="50">
        <v>0</v>
      </c>
      <c r="E733" s="50">
        <v>0</v>
      </c>
      <c r="F733" s="50">
        <v>250</v>
      </c>
      <c r="G733" s="94">
        <v>250</v>
      </c>
      <c r="I733" s="50"/>
    </row>
    <row r="734" spans="1:9" ht="12.75">
      <c r="A734" s="93"/>
      <c r="B734" s="50">
        <v>0</v>
      </c>
      <c r="C734" s="50">
        <v>0</v>
      </c>
      <c r="D734" s="50">
        <v>0</v>
      </c>
      <c r="E734" s="50">
        <v>0</v>
      </c>
      <c r="F734" s="50">
        <v>1100</v>
      </c>
      <c r="G734" s="94">
        <v>1100</v>
      </c>
      <c r="I734" s="50"/>
    </row>
    <row r="735" spans="1:9" ht="12.75">
      <c r="A735" s="93"/>
      <c r="B735" s="50">
        <v>0</v>
      </c>
      <c r="C735" s="50">
        <v>0</v>
      </c>
      <c r="D735" s="50">
        <v>0</v>
      </c>
      <c r="E735" s="50">
        <v>0</v>
      </c>
      <c r="F735" s="50">
        <v>200</v>
      </c>
      <c r="G735" s="94">
        <v>200</v>
      </c>
      <c r="I735" s="50"/>
    </row>
    <row r="736" spans="1:9" ht="12.75">
      <c r="A736" s="93"/>
      <c r="B736" s="50">
        <v>0</v>
      </c>
      <c r="C736" s="50">
        <v>0</v>
      </c>
      <c r="D736" s="50">
        <v>0</v>
      </c>
      <c r="E736" s="50">
        <v>0</v>
      </c>
      <c r="F736" s="50">
        <v>400</v>
      </c>
      <c r="G736" s="94">
        <v>400</v>
      </c>
      <c r="I736" s="50"/>
    </row>
    <row r="737" spans="1:9" ht="12.75">
      <c r="A737" s="93"/>
      <c r="B737" s="50">
        <v>0</v>
      </c>
      <c r="C737" s="50">
        <v>0</v>
      </c>
      <c r="D737" s="50">
        <v>0</v>
      </c>
      <c r="E737" s="50">
        <v>0</v>
      </c>
      <c r="F737" s="50">
        <v>0</v>
      </c>
      <c r="G737" s="94">
        <v>600</v>
      </c>
      <c r="I737" s="50"/>
    </row>
    <row r="738" spans="1:9" ht="12.75">
      <c r="A738" s="93"/>
      <c r="B738" s="50">
        <v>0</v>
      </c>
      <c r="C738" s="50">
        <v>0</v>
      </c>
      <c r="D738" s="50">
        <v>0</v>
      </c>
      <c r="E738" s="50">
        <v>0</v>
      </c>
      <c r="F738" s="50">
        <v>0</v>
      </c>
      <c r="G738" s="94">
        <v>750</v>
      </c>
      <c r="I738" s="50"/>
    </row>
    <row r="739" spans="1:9" ht="12.75">
      <c r="A739" s="93"/>
      <c r="B739" s="50">
        <v>0</v>
      </c>
      <c r="C739" s="50">
        <v>0</v>
      </c>
      <c r="D739" s="50">
        <v>0</v>
      </c>
      <c r="E739" s="50">
        <v>0</v>
      </c>
      <c r="F739" s="50">
        <v>0</v>
      </c>
      <c r="G739" s="94">
        <v>200</v>
      </c>
      <c r="I739" s="50"/>
    </row>
    <row r="740" spans="1:9" ht="12.75">
      <c r="A740" s="93"/>
      <c r="B740" s="50">
        <v>0</v>
      </c>
      <c r="C740" s="50">
        <v>0</v>
      </c>
      <c r="D740" s="50">
        <v>0</v>
      </c>
      <c r="E740" s="50">
        <v>0</v>
      </c>
      <c r="F740" s="50">
        <v>0</v>
      </c>
      <c r="G740" s="94">
        <v>0</v>
      </c>
      <c r="I740" s="50"/>
    </row>
    <row r="741" spans="1:7" ht="12.75">
      <c r="A741" s="95" t="s">
        <v>1110</v>
      </c>
      <c r="B741" s="96">
        <f aca="true" t="shared" si="11" ref="B741:G741">SUM(B643:B740)</f>
        <v>1320</v>
      </c>
      <c r="C741" s="96">
        <f t="shared" si="11"/>
        <v>14638.5</v>
      </c>
      <c r="D741" s="96">
        <f t="shared" si="11"/>
        <v>22032.7</v>
      </c>
      <c r="E741" s="96">
        <f t="shared" si="11"/>
        <v>24774.7</v>
      </c>
      <c r="F741" s="96">
        <f t="shared" si="11"/>
        <v>27974.7</v>
      </c>
      <c r="G741" s="96">
        <f t="shared" si="11"/>
        <v>29524.7</v>
      </c>
    </row>
    <row r="742" ht="12.75">
      <c r="A742" s="97"/>
    </row>
    <row r="743" ht="12.75">
      <c r="A743" s="97"/>
    </row>
    <row r="744" ht="12.75">
      <c r="A744" s="97"/>
    </row>
    <row r="745" ht="12.75">
      <c r="A745" s="97"/>
    </row>
    <row r="746" ht="12.75">
      <c r="A746" s="97"/>
    </row>
    <row r="747" ht="12.75">
      <c r="A747" s="97"/>
    </row>
    <row r="748" ht="12.75">
      <c r="A748" s="97"/>
    </row>
    <row r="749" ht="12.75">
      <c r="A749" s="97"/>
    </row>
    <row r="750" ht="12.75">
      <c r="A750" s="97"/>
    </row>
    <row r="751" ht="12.75">
      <c r="A751" s="97"/>
    </row>
  </sheetData>
  <sheetProtection/>
  <mergeCells count="5">
    <mergeCell ref="B6:F6"/>
    <mergeCell ref="A2:F2"/>
    <mergeCell ref="A1:G1"/>
    <mergeCell ref="A3:G3"/>
    <mergeCell ref="A4:G4"/>
  </mergeCells>
  <conditionalFormatting sqref="D535">
    <cfRule type="cellIs" priority="1" dxfId="0" operator="notEqual" stopIfTrue="1">
      <formula>0</formula>
    </cfRule>
  </conditionalFormatting>
  <printOptions horizontalCentered="1"/>
  <pageMargins left="0.75" right="0.75" top="1" bottom="1" header="0.5" footer="0.5"/>
  <pageSetup fitToHeight="20" fitToWidth="1" horizontalDpi="600" verticalDpi="600" orientation="portrait" scale="85" r:id="rId2"/>
  <ignoredErrors>
    <ignoredError sqref="B533 B384:G384" formulaRange="1"/>
  </ignoredErrors>
  <drawing r:id="rId1"/>
</worksheet>
</file>

<file path=xl/worksheets/sheet19.xml><?xml version="1.0" encoding="utf-8"?>
<worksheet xmlns="http://schemas.openxmlformats.org/spreadsheetml/2006/main" xmlns:r="http://schemas.openxmlformats.org/officeDocument/2006/relationships">
  <sheetPr codeName="Sheet19">
    <tabColor indexed="40"/>
    <pageSetUpPr fitToPage="1"/>
  </sheetPr>
  <dimension ref="A1:M746"/>
  <sheetViews>
    <sheetView showGridLines="0" zoomScalePageLayoutView="0" workbookViewId="0" topLeftCell="A1">
      <pane ySplit="7" topLeftCell="A8" activePane="bottomLeft" state="frozen"/>
      <selection pane="topLeft" activeCell="A1" sqref="A1"/>
      <selection pane="bottomLeft" activeCell="A597" sqref="A597"/>
    </sheetView>
  </sheetViews>
  <sheetFormatPr defaultColWidth="9.140625" defaultRowHeight="12.75"/>
  <cols>
    <col min="1" max="1" width="42.00390625" style="98" customWidth="1"/>
    <col min="2" max="2" width="15.421875" style="0" customWidth="1"/>
    <col min="3" max="6" width="10.140625" style="0" customWidth="1"/>
    <col min="7" max="7" width="9.28125" style="0" bestFit="1" customWidth="1"/>
    <col min="8" max="8" width="3.421875" style="0" customWidth="1"/>
  </cols>
  <sheetData>
    <row r="1" spans="1:7" ht="26.25" customHeight="1">
      <c r="A1" s="232" t="s">
        <v>463</v>
      </c>
      <c r="B1" s="232"/>
      <c r="C1" s="232"/>
      <c r="D1" s="232"/>
      <c r="E1" s="232"/>
      <c r="F1" s="232"/>
      <c r="G1" s="232"/>
    </row>
    <row r="2" spans="1:6" ht="19.5">
      <c r="A2" s="227"/>
      <c r="B2" s="228"/>
      <c r="C2" s="228"/>
      <c r="D2" s="228"/>
      <c r="E2" s="228"/>
      <c r="F2" s="228"/>
    </row>
    <row r="3" spans="1:7" ht="12.75">
      <c r="A3" s="230" t="s">
        <v>462</v>
      </c>
      <c r="B3" s="230"/>
      <c r="C3" s="230"/>
      <c r="D3" s="230"/>
      <c r="E3" s="230"/>
      <c r="F3" s="230"/>
      <c r="G3" s="230"/>
    </row>
    <row r="4" spans="1:7" ht="39.75" customHeight="1">
      <c r="A4" s="231" t="s">
        <v>206</v>
      </c>
      <c r="B4" s="231"/>
      <c r="C4" s="231"/>
      <c r="D4" s="231"/>
      <c r="E4" s="231"/>
      <c r="F4" s="231"/>
      <c r="G4" s="231"/>
    </row>
    <row r="5" spans="1:6" ht="14.25" customHeight="1">
      <c r="A5" s="45"/>
      <c r="B5" s="46"/>
      <c r="C5" s="46"/>
      <c r="D5" s="46"/>
      <c r="E5" s="46"/>
      <c r="F5" s="46"/>
    </row>
    <row r="6" spans="1:6" ht="14.25" customHeight="1">
      <c r="A6" s="45"/>
      <c r="B6" s="226"/>
      <c r="C6" s="226"/>
      <c r="D6" s="226"/>
      <c r="E6" s="226"/>
      <c r="F6" s="226"/>
    </row>
    <row r="7" spans="1:12" ht="12.75">
      <c r="A7" s="47" t="s">
        <v>902</v>
      </c>
      <c r="B7" s="173" t="s">
        <v>1041</v>
      </c>
      <c r="C7" s="173" t="s">
        <v>1042</v>
      </c>
      <c r="D7" s="174" t="s">
        <v>1043</v>
      </c>
      <c r="E7" s="174" t="s">
        <v>1044</v>
      </c>
      <c r="F7" s="174" t="s">
        <v>1045</v>
      </c>
      <c r="G7" s="174" t="s">
        <v>1050</v>
      </c>
      <c r="H7" s="48"/>
      <c r="I7" s="48"/>
      <c r="J7" s="49"/>
      <c r="K7" s="49"/>
      <c r="L7" s="49"/>
    </row>
    <row r="8" spans="1:11" ht="12.75">
      <c r="A8" t="s">
        <v>919</v>
      </c>
      <c r="B8" s="50">
        <v>178</v>
      </c>
      <c r="C8" s="50">
        <v>178</v>
      </c>
      <c r="D8" s="50">
        <v>178</v>
      </c>
      <c r="E8" s="50">
        <v>178</v>
      </c>
      <c r="F8" s="50">
        <v>178</v>
      </c>
      <c r="G8" s="50">
        <v>178</v>
      </c>
      <c r="H8" s="50"/>
      <c r="I8" s="50"/>
      <c r="J8" s="50"/>
      <c r="K8" s="50"/>
    </row>
    <row r="9" spans="1:11" ht="12.75">
      <c r="A9" t="s">
        <v>920</v>
      </c>
      <c r="B9" s="50">
        <v>178</v>
      </c>
      <c r="C9" s="50">
        <v>178</v>
      </c>
      <c r="D9" s="50">
        <v>178</v>
      </c>
      <c r="E9" s="50">
        <v>178</v>
      </c>
      <c r="F9" s="50">
        <v>178</v>
      </c>
      <c r="G9" s="50">
        <v>178</v>
      </c>
      <c r="H9" s="50"/>
      <c r="I9" s="50"/>
      <c r="J9" s="50"/>
      <c r="K9" s="50"/>
    </row>
    <row r="10" spans="1:11" ht="12.75">
      <c r="A10" t="s">
        <v>921</v>
      </c>
      <c r="B10" s="50">
        <v>182</v>
      </c>
      <c r="C10" s="50">
        <v>182</v>
      </c>
      <c r="D10" s="50">
        <v>182</v>
      </c>
      <c r="E10" s="50">
        <v>182</v>
      </c>
      <c r="F10" s="50">
        <v>182</v>
      </c>
      <c r="G10" s="50">
        <v>182</v>
      </c>
      <c r="H10" s="50"/>
      <c r="I10" s="50"/>
      <c r="J10" s="50"/>
      <c r="K10" s="50"/>
    </row>
    <row r="11" spans="1:11" ht="12.75">
      <c r="A11" t="s">
        <v>855</v>
      </c>
      <c r="B11" s="50">
        <v>5</v>
      </c>
      <c r="C11" s="50">
        <v>5</v>
      </c>
      <c r="D11" s="50">
        <v>5</v>
      </c>
      <c r="E11" s="50">
        <v>5</v>
      </c>
      <c r="F11" s="50">
        <v>5</v>
      </c>
      <c r="G11" s="50">
        <v>5</v>
      </c>
      <c r="H11" s="50"/>
      <c r="I11" s="50"/>
      <c r="J11" s="50"/>
      <c r="K11" s="50"/>
    </row>
    <row r="12" spans="1:11" ht="12.75">
      <c r="A12" t="s">
        <v>918</v>
      </c>
      <c r="B12" s="50">
        <v>185</v>
      </c>
      <c r="C12" s="50">
        <v>185</v>
      </c>
      <c r="D12" s="50">
        <v>185</v>
      </c>
      <c r="E12" s="50">
        <v>185</v>
      </c>
      <c r="F12" s="50">
        <v>185</v>
      </c>
      <c r="G12" s="50">
        <v>185</v>
      </c>
      <c r="H12" s="50"/>
      <c r="I12" s="50"/>
      <c r="J12" s="50"/>
      <c r="K12" s="50"/>
    </row>
    <row r="13" spans="1:11" ht="12.75">
      <c r="A13" t="s">
        <v>922</v>
      </c>
      <c r="B13" s="50">
        <v>33</v>
      </c>
      <c r="C13" s="50">
        <v>33</v>
      </c>
      <c r="D13" s="50">
        <v>33</v>
      </c>
      <c r="E13" s="50">
        <v>33</v>
      </c>
      <c r="F13" s="50">
        <v>33</v>
      </c>
      <c r="G13" s="50">
        <v>33</v>
      </c>
      <c r="H13" s="50"/>
      <c r="I13" s="50"/>
      <c r="J13" s="50"/>
      <c r="K13" s="50"/>
    </row>
    <row r="14" spans="1:11" ht="12.75">
      <c r="A14" t="s">
        <v>923</v>
      </c>
      <c r="B14" s="50">
        <v>25</v>
      </c>
      <c r="C14" s="50">
        <v>25</v>
      </c>
      <c r="D14" s="50">
        <v>25</v>
      </c>
      <c r="E14" s="50">
        <v>25</v>
      </c>
      <c r="F14" s="50">
        <v>25</v>
      </c>
      <c r="G14" s="50">
        <v>25</v>
      </c>
      <c r="H14" s="50"/>
      <c r="I14" s="50"/>
      <c r="J14" s="50"/>
      <c r="K14" s="50"/>
    </row>
    <row r="15" spans="1:11" ht="12.75">
      <c r="A15" t="s">
        <v>868</v>
      </c>
      <c r="B15" s="50">
        <v>10.1</v>
      </c>
      <c r="C15" s="50">
        <v>10.1</v>
      </c>
      <c r="D15" s="50">
        <v>10.1</v>
      </c>
      <c r="E15" s="50">
        <v>10.1</v>
      </c>
      <c r="F15" s="50">
        <v>10.1</v>
      </c>
      <c r="G15" s="50">
        <v>10.1</v>
      </c>
      <c r="H15" s="50"/>
      <c r="I15" s="50"/>
      <c r="J15" s="50"/>
      <c r="K15" s="50"/>
    </row>
    <row r="16" spans="1:11" ht="12.75">
      <c r="A16" t="s">
        <v>928</v>
      </c>
      <c r="B16" s="50">
        <v>20</v>
      </c>
      <c r="C16" s="50">
        <v>20</v>
      </c>
      <c r="D16" s="50">
        <v>20</v>
      </c>
      <c r="E16" s="50">
        <v>20</v>
      </c>
      <c r="F16" s="50">
        <v>20</v>
      </c>
      <c r="G16" s="50">
        <v>20</v>
      </c>
      <c r="H16" s="50"/>
      <c r="I16" s="50"/>
      <c r="J16" s="50"/>
      <c r="K16" s="50"/>
    </row>
    <row r="17" spans="1:11" ht="12.75">
      <c r="A17" t="s">
        <v>929</v>
      </c>
      <c r="B17" s="50">
        <v>8</v>
      </c>
      <c r="C17" s="50">
        <v>8</v>
      </c>
      <c r="D17" s="50">
        <v>8</v>
      </c>
      <c r="E17" s="50">
        <v>8</v>
      </c>
      <c r="F17" s="50">
        <v>8</v>
      </c>
      <c r="G17" s="50">
        <v>8</v>
      </c>
      <c r="H17" s="50"/>
      <c r="I17" s="50"/>
      <c r="J17" s="50"/>
      <c r="K17" s="50"/>
    </row>
    <row r="18" spans="1:11" ht="12.75">
      <c r="A18" t="s">
        <v>930</v>
      </c>
      <c r="B18" s="50">
        <v>8</v>
      </c>
      <c r="C18" s="50">
        <v>8</v>
      </c>
      <c r="D18" s="50">
        <v>8</v>
      </c>
      <c r="E18" s="50">
        <v>8</v>
      </c>
      <c r="F18" s="50">
        <v>8</v>
      </c>
      <c r="G18" s="50">
        <v>8</v>
      </c>
      <c r="H18" s="50"/>
      <c r="I18" s="50"/>
      <c r="J18" s="50"/>
      <c r="K18" s="50"/>
    </row>
    <row r="19" spans="1:11" ht="12.75">
      <c r="A19" t="s">
        <v>931</v>
      </c>
      <c r="B19" s="50">
        <v>346</v>
      </c>
      <c r="C19" s="50">
        <v>346</v>
      </c>
      <c r="D19" s="50">
        <v>346</v>
      </c>
      <c r="E19" s="50">
        <v>346</v>
      </c>
      <c r="F19" s="50">
        <v>346</v>
      </c>
      <c r="G19" s="50">
        <v>346</v>
      </c>
      <c r="H19" s="50"/>
      <c r="I19" s="50"/>
      <c r="J19" s="50"/>
      <c r="K19" s="50"/>
    </row>
    <row r="20" spans="1:11" ht="12.75">
      <c r="A20" t="s">
        <v>932</v>
      </c>
      <c r="B20" s="50">
        <v>355</v>
      </c>
      <c r="C20" s="50">
        <v>355</v>
      </c>
      <c r="D20" s="50">
        <v>355</v>
      </c>
      <c r="E20" s="50">
        <v>355</v>
      </c>
      <c r="F20" s="50">
        <v>355</v>
      </c>
      <c r="G20" s="50">
        <v>355</v>
      </c>
      <c r="H20" s="50"/>
      <c r="I20" s="50"/>
      <c r="J20" s="50"/>
      <c r="K20" s="50"/>
    </row>
    <row r="21" spans="1:11" ht="12.75">
      <c r="A21" t="s">
        <v>933</v>
      </c>
      <c r="B21" s="50">
        <v>163</v>
      </c>
      <c r="C21" s="50">
        <v>163</v>
      </c>
      <c r="D21" s="50">
        <v>163</v>
      </c>
      <c r="E21" s="50">
        <v>163</v>
      </c>
      <c r="F21" s="50">
        <v>163</v>
      </c>
      <c r="G21" s="50">
        <v>163</v>
      </c>
      <c r="H21" s="50"/>
      <c r="I21" s="50"/>
      <c r="J21" s="50"/>
      <c r="K21" s="50"/>
    </row>
    <row r="22" spans="1:11" ht="12.75">
      <c r="A22" t="s">
        <v>934</v>
      </c>
      <c r="B22" s="50">
        <v>161.5</v>
      </c>
      <c r="C22" s="50">
        <v>161.5</v>
      </c>
      <c r="D22" s="50">
        <v>161.5</v>
      </c>
      <c r="E22" s="50">
        <v>161.5</v>
      </c>
      <c r="F22" s="50">
        <v>161.5</v>
      </c>
      <c r="G22" s="50">
        <v>161.5</v>
      </c>
      <c r="H22" s="50"/>
      <c r="I22" s="50"/>
      <c r="J22" s="50"/>
      <c r="K22" s="50"/>
    </row>
    <row r="23" spans="1:11" ht="12.75">
      <c r="A23" t="s">
        <v>524</v>
      </c>
      <c r="B23" s="50">
        <v>235</v>
      </c>
      <c r="C23" s="50">
        <v>235</v>
      </c>
      <c r="D23" s="50">
        <v>235</v>
      </c>
      <c r="E23" s="50">
        <v>235</v>
      </c>
      <c r="F23" s="50">
        <v>235</v>
      </c>
      <c r="G23" s="50">
        <v>235</v>
      </c>
      <c r="H23" s="50"/>
      <c r="I23" s="50"/>
      <c r="J23" s="50"/>
      <c r="K23" s="50"/>
    </row>
    <row r="24" spans="1:11" ht="12.75">
      <c r="A24" t="s">
        <v>869</v>
      </c>
      <c r="B24" s="50">
        <v>3.9</v>
      </c>
      <c r="C24" s="50">
        <v>3.9</v>
      </c>
      <c r="D24" s="50">
        <v>3.9</v>
      </c>
      <c r="E24" s="50">
        <v>3.9</v>
      </c>
      <c r="F24" s="50">
        <v>3.9</v>
      </c>
      <c r="G24" s="50">
        <v>3.9</v>
      </c>
      <c r="H24" s="50"/>
      <c r="I24" s="50"/>
      <c r="J24" s="50"/>
      <c r="K24" s="50"/>
    </row>
    <row r="25" spans="1:11" ht="12.75">
      <c r="A25" t="s">
        <v>525</v>
      </c>
      <c r="B25" s="50">
        <v>615</v>
      </c>
      <c r="C25" s="50">
        <v>615</v>
      </c>
      <c r="D25" s="50">
        <v>615</v>
      </c>
      <c r="E25" s="50">
        <v>615</v>
      </c>
      <c r="F25" s="50">
        <v>615</v>
      </c>
      <c r="G25" s="50">
        <v>615</v>
      </c>
      <c r="H25" s="50"/>
      <c r="I25" s="50"/>
      <c r="J25" s="50"/>
      <c r="K25" s="50"/>
    </row>
    <row r="26" spans="1:11" ht="12.75">
      <c r="A26" t="s">
        <v>526</v>
      </c>
      <c r="B26" s="50">
        <v>589</v>
      </c>
      <c r="C26" s="50">
        <v>589</v>
      </c>
      <c r="D26" s="50">
        <v>589</v>
      </c>
      <c r="E26" s="50">
        <v>589</v>
      </c>
      <c r="F26" s="50">
        <v>589</v>
      </c>
      <c r="G26" s="50">
        <v>589</v>
      </c>
      <c r="H26" s="50"/>
      <c r="I26" s="50"/>
      <c r="J26" s="50"/>
      <c r="K26" s="50"/>
    </row>
    <row r="27" spans="1:11" ht="12.75">
      <c r="A27" t="s">
        <v>527</v>
      </c>
      <c r="B27" s="50">
        <v>2.8</v>
      </c>
      <c r="C27" s="50">
        <v>2.8</v>
      </c>
      <c r="D27" s="50">
        <v>2.8</v>
      </c>
      <c r="E27" s="50">
        <v>2.8</v>
      </c>
      <c r="F27" s="50">
        <v>2.8</v>
      </c>
      <c r="G27" s="50">
        <v>2.8</v>
      </c>
      <c r="H27" s="50"/>
      <c r="I27" s="50"/>
      <c r="J27" s="50"/>
      <c r="K27" s="50"/>
    </row>
    <row r="28" spans="1:11" ht="12.75">
      <c r="A28" t="s">
        <v>528</v>
      </c>
      <c r="B28" s="50">
        <v>2.8</v>
      </c>
      <c r="C28" s="50">
        <v>2.8</v>
      </c>
      <c r="D28" s="50">
        <v>2.8</v>
      </c>
      <c r="E28" s="50">
        <v>2.8</v>
      </c>
      <c r="F28" s="50">
        <v>2.8</v>
      </c>
      <c r="G28" s="50">
        <v>2.8</v>
      </c>
      <c r="H28" s="50"/>
      <c r="I28" s="50"/>
      <c r="J28" s="50"/>
      <c r="K28" s="50"/>
    </row>
    <row r="29" spans="1:11" ht="12.75">
      <c r="A29" t="s">
        <v>870</v>
      </c>
      <c r="B29" s="50">
        <v>3.9</v>
      </c>
      <c r="C29" s="50">
        <v>3.9</v>
      </c>
      <c r="D29" s="50">
        <v>3.9</v>
      </c>
      <c r="E29" s="50">
        <v>3.9</v>
      </c>
      <c r="F29" s="50">
        <v>3.9</v>
      </c>
      <c r="G29" s="50">
        <v>3.9</v>
      </c>
      <c r="H29" s="50"/>
      <c r="I29" s="50"/>
      <c r="J29" s="50"/>
      <c r="K29" s="50"/>
    </row>
    <row r="30" spans="1:11" ht="12.75">
      <c r="A30" t="s">
        <v>952</v>
      </c>
      <c r="B30" s="50">
        <v>151</v>
      </c>
      <c r="C30" s="50">
        <v>151</v>
      </c>
      <c r="D30" s="50">
        <v>151</v>
      </c>
      <c r="E30" s="50">
        <v>151</v>
      </c>
      <c r="F30" s="50">
        <v>151</v>
      </c>
      <c r="G30" s="50">
        <v>151</v>
      </c>
      <c r="H30" s="50"/>
      <c r="I30" s="50"/>
      <c r="J30" s="50"/>
      <c r="K30" s="50"/>
    </row>
    <row r="31" spans="1:11" ht="12.75">
      <c r="A31" t="s">
        <v>953</v>
      </c>
      <c r="B31" s="50">
        <v>154</v>
      </c>
      <c r="C31" s="50">
        <v>154</v>
      </c>
      <c r="D31" s="50">
        <v>154</v>
      </c>
      <c r="E31" s="50">
        <v>154</v>
      </c>
      <c r="F31" s="50">
        <v>154</v>
      </c>
      <c r="G31" s="50">
        <v>154</v>
      </c>
      <c r="H31" s="50"/>
      <c r="I31" s="50"/>
      <c r="J31" s="50"/>
      <c r="K31" s="50"/>
    </row>
    <row r="32" spans="1:11" ht="12.75">
      <c r="A32" t="s">
        <v>954</v>
      </c>
      <c r="B32" s="50">
        <v>147.75766295962865</v>
      </c>
      <c r="C32" s="50">
        <v>147.75766295962865</v>
      </c>
      <c r="D32" s="50">
        <v>147.75766295962865</v>
      </c>
      <c r="E32" s="50">
        <v>147.75766295962865</v>
      </c>
      <c r="F32" s="50">
        <v>147.75766295962865</v>
      </c>
      <c r="G32" s="50">
        <v>147.75766295962865</v>
      </c>
      <c r="H32" s="50"/>
      <c r="I32" s="50"/>
      <c r="J32" s="50"/>
      <c r="K32" s="50"/>
    </row>
    <row r="33" spans="1:11" ht="12.75">
      <c r="A33" t="s">
        <v>955</v>
      </c>
      <c r="B33" s="50">
        <v>82.63538708580865</v>
      </c>
      <c r="C33" s="50">
        <v>82.63538708580865</v>
      </c>
      <c r="D33" s="50">
        <v>82.63538708580865</v>
      </c>
      <c r="E33" s="50">
        <v>82.63538708580865</v>
      </c>
      <c r="F33" s="50">
        <v>82.63538708580865</v>
      </c>
      <c r="G33" s="50">
        <v>82.63538708580865</v>
      </c>
      <c r="H33" s="50"/>
      <c r="I33" s="50"/>
      <c r="J33" s="50"/>
      <c r="K33" s="50"/>
    </row>
    <row r="34" spans="1:11" ht="12.75">
      <c r="A34" t="s">
        <v>58</v>
      </c>
      <c r="B34" s="50">
        <v>255</v>
      </c>
      <c r="C34" s="50">
        <v>255</v>
      </c>
      <c r="D34" s="50">
        <v>255</v>
      </c>
      <c r="E34" s="50">
        <v>255</v>
      </c>
      <c r="F34" s="50">
        <v>255</v>
      </c>
      <c r="G34" s="50">
        <v>255</v>
      </c>
      <c r="H34" s="50"/>
      <c r="I34" s="50"/>
      <c r="J34" s="50"/>
      <c r="K34" s="50"/>
    </row>
    <row r="35" spans="1:11" ht="12.75">
      <c r="A35" t="s">
        <v>529</v>
      </c>
      <c r="B35" s="50">
        <v>167.3</v>
      </c>
      <c r="C35" s="50">
        <v>167.3</v>
      </c>
      <c r="D35" s="50">
        <v>167.3</v>
      </c>
      <c r="E35" s="50">
        <v>167.3</v>
      </c>
      <c r="F35" s="50">
        <v>167.3</v>
      </c>
      <c r="G35" s="50">
        <v>167.3</v>
      </c>
      <c r="H35" s="50"/>
      <c r="I35" s="50"/>
      <c r="J35" s="50"/>
      <c r="K35" s="50"/>
    </row>
    <row r="36" spans="1:11" ht="12.75">
      <c r="A36" t="s">
        <v>530</v>
      </c>
      <c r="B36" s="50">
        <v>167.3</v>
      </c>
      <c r="C36" s="50">
        <v>167.3</v>
      </c>
      <c r="D36" s="50">
        <v>167.3</v>
      </c>
      <c r="E36" s="50">
        <v>167.3</v>
      </c>
      <c r="F36" s="50">
        <v>167.3</v>
      </c>
      <c r="G36" s="50">
        <v>167.3</v>
      </c>
      <c r="H36" s="50"/>
      <c r="I36" s="50"/>
      <c r="J36" s="50"/>
      <c r="K36" s="50"/>
    </row>
    <row r="37" spans="1:11" ht="12.75">
      <c r="A37" t="s">
        <v>531</v>
      </c>
      <c r="B37" s="50">
        <v>254</v>
      </c>
      <c r="C37" s="50">
        <v>254</v>
      </c>
      <c r="D37" s="50">
        <v>254</v>
      </c>
      <c r="E37" s="50">
        <v>254</v>
      </c>
      <c r="F37" s="50">
        <v>254</v>
      </c>
      <c r="G37" s="50">
        <v>254</v>
      </c>
      <c r="H37" s="50"/>
      <c r="I37" s="50"/>
      <c r="J37" s="50"/>
      <c r="K37" s="50"/>
    </row>
    <row r="38" spans="1:11" ht="12.75">
      <c r="A38" t="s">
        <v>532</v>
      </c>
      <c r="B38" s="50">
        <v>18</v>
      </c>
      <c r="C38" s="50">
        <v>18</v>
      </c>
      <c r="D38" s="50">
        <v>18</v>
      </c>
      <c r="E38" s="50">
        <v>18</v>
      </c>
      <c r="F38" s="50">
        <v>18</v>
      </c>
      <c r="G38" s="50">
        <v>18</v>
      </c>
      <c r="H38" s="50"/>
      <c r="I38" s="50"/>
      <c r="J38" s="50"/>
      <c r="K38" s="50"/>
    </row>
    <row r="39" spans="1:11" ht="12.75">
      <c r="A39" t="s">
        <v>533</v>
      </c>
      <c r="B39" s="50">
        <v>18</v>
      </c>
      <c r="C39" s="50">
        <v>18</v>
      </c>
      <c r="D39" s="50">
        <v>18</v>
      </c>
      <c r="E39" s="50">
        <v>18</v>
      </c>
      <c r="F39" s="50">
        <v>18</v>
      </c>
      <c r="G39" s="50">
        <v>18</v>
      </c>
      <c r="H39" s="50"/>
      <c r="I39" s="50"/>
      <c r="J39" s="50"/>
      <c r="K39" s="50"/>
    </row>
    <row r="40" spans="1:12" ht="12.75">
      <c r="A40" t="s">
        <v>210</v>
      </c>
      <c r="B40" s="50">
        <v>15</v>
      </c>
      <c r="C40" s="50">
        <v>15</v>
      </c>
      <c r="D40" s="50">
        <v>15</v>
      </c>
      <c r="E40" s="50">
        <v>15</v>
      </c>
      <c r="F40" s="50">
        <v>15</v>
      </c>
      <c r="G40" s="50">
        <v>15</v>
      </c>
      <c r="H40" s="50"/>
      <c r="I40" s="50"/>
      <c r="J40" s="105"/>
      <c r="K40" s="50"/>
      <c r="L40" s="50"/>
    </row>
    <row r="41" spans="1:11" ht="12.75">
      <c r="A41" t="s">
        <v>534</v>
      </c>
      <c r="B41" s="50">
        <v>40</v>
      </c>
      <c r="C41" s="50">
        <v>40</v>
      </c>
      <c r="D41" s="50">
        <v>40</v>
      </c>
      <c r="E41" s="50">
        <v>40</v>
      </c>
      <c r="F41" s="50">
        <v>40</v>
      </c>
      <c r="G41" s="50">
        <v>40</v>
      </c>
      <c r="H41" s="50"/>
      <c r="I41" s="50"/>
      <c r="J41" s="50"/>
      <c r="K41" s="50"/>
    </row>
    <row r="42" spans="1:11" ht="12.75">
      <c r="A42" t="s">
        <v>801</v>
      </c>
      <c r="B42" s="50">
        <v>163</v>
      </c>
      <c r="C42" s="50">
        <v>163</v>
      </c>
      <c r="D42" s="50">
        <v>163</v>
      </c>
      <c r="E42" s="50">
        <v>163</v>
      </c>
      <c r="F42" s="50">
        <v>163</v>
      </c>
      <c r="G42" s="50">
        <v>163</v>
      </c>
      <c r="H42" s="50"/>
      <c r="I42" s="50"/>
      <c r="J42" s="50"/>
      <c r="K42" s="50"/>
    </row>
    <row r="43" spans="1:11" ht="12.75">
      <c r="A43" t="s">
        <v>802</v>
      </c>
      <c r="B43" s="50">
        <v>163</v>
      </c>
      <c r="C43" s="50">
        <v>163</v>
      </c>
      <c r="D43" s="50">
        <v>163</v>
      </c>
      <c r="E43" s="50">
        <v>163</v>
      </c>
      <c r="F43" s="50">
        <v>163</v>
      </c>
      <c r="G43" s="50">
        <v>163</v>
      </c>
      <c r="H43" s="50"/>
      <c r="I43" s="50"/>
      <c r="J43" s="50"/>
      <c r="K43" s="50"/>
    </row>
    <row r="44" spans="1:11" ht="12.75">
      <c r="A44" t="s">
        <v>803</v>
      </c>
      <c r="B44" s="50">
        <v>163</v>
      </c>
      <c r="C44" s="50">
        <v>163</v>
      </c>
      <c r="D44" s="50">
        <v>163</v>
      </c>
      <c r="E44" s="50">
        <v>163</v>
      </c>
      <c r="F44" s="50">
        <v>163</v>
      </c>
      <c r="G44" s="50">
        <v>163</v>
      </c>
      <c r="H44" s="50"/>
      <c r="I44" s="50"/>
      <c r="J44" s="50"/>
      <c r="K44" s="50"/>
    </row>
    <row r="45" spans="1:11" ht="12.75">
      <c r="A45" t="s">
        <v>804</v>
      </c>
      <c r="B45" s="50">
        <v>135</v>
      </c>
      <c r="C45" s="50">
        <v>135</v>
      </c>
      <c r="D45" s="50">
        <v>135</v>
      </c>
      <c r="E45" s="50">
        <v>135</v>
      </c>
      <c r="F45" s="50">
        <v>135</v>
      </c>
      <c r="G45" s="50">
        <v>135</v>
      </c>
      <c r="H45" s="50"/>
      <c r="I45" s="50"/>
      <c r="J45" s="50"/>
      <c r="K45" s="50"/>
    </row>
    <row r="46" spans="1:11" ht="12.75">
      <c r="A46" t="s">
        <v>956</v>
      </c>
      <c r="B46" s="50">
        <v>76</v>
      </c>
      <c r="C46" s="50">
        <v>76</v>
      </c>
      <c r="D46" s="50">
        <v>76</v>
      </c>
      <c r="E46" s="50">
        <v>76</v>
      </c>
      <c r="F46" s="50">
        <v>76</v>
      </c>
      <c r="G46" s="50">
        <v>76</v>
      </c>
      <c r="H46" s="50"/>
      <c r="I46" s="50"/>
      <c r="J46" s="50"/>
      <c r="K46" s="50"/>
    </row>
    <row r="47" spans="1:11" ht="12.75">
      <c r="A47" t="s">
        <v>957</v>
      </c>
      <c r="B47" s="50">
        <v>76</v>
      </c>
      <c r="C47" s="50">
        <v>76</v>
      </c>
      <c r="D47" s="50">
        <v>76</v>
      </c>
      <c r="E47" s="50">
        <v>76</v>
      </c>
      <c r="F47" s="50">
        <v>76</v>
      </c>
      <c r="G47" s="50">
        <v>76</v>
      </c>
      <c r="H47" s="50"/>
      <c r="I47" s="50"/>
      <c r="J47" s="50"/>
      <c r="K47" s="50"/>
    </row>
    <row r="48" spans="1:11" ht="12.75">
      <c r="A48" t="s">
        <v>958</v>
      </c>
      <c r="B48" s="50">
        <v>66</v>
      </c>
      <c r="C48" s="50">
        <v>66</v>
      </c>
      <c r="D48" s="50">
        <v>66</v>
      </c>
      <c r="E48" s="50">
        <v>66</v>
      </c>
      <c r="F48" s="50">
        <v>66</v>
      </c>
      <c r="G48" s="50">
        <v>66</v>
      </c>
      <c r="H48" s="50"/>
      <c r="I48" s="50"/>
      <c r="J48" s="50"/>
      <c r="K48" s="50"/>
    </row>
    <row r="49" spans="1:11" ht="12.75">
      <c r="A49" t="s">
        <v>535</v>
      </c>
      <c r="B49" s="50">
        <v>6</v>
      </c>
      <c r="C49" s="50">
        <v>6</v>
      </c>
      <c r="D49" s="50">
        <v>6</v>
      </c>
      <c r="E49" s="50">
        <v>6</v>
      </c>
      <c r="F49" s="50">
        <v>6</v>
      </c>
      <c r="G49" s="50">
        <v>6</v>
      </c>
      <c r="H49" s="50"/>
      <c r="I49" s="50"/>
      <c r="J49" s="50"/>
      <c r="K49" s="50"/>
    </row>
    <row r="50" spans="1:11" ht="12.75">
      <c r="A50" t="s">
        <v>536</v>
      </c>
      <c r="B50" s="50">
        <v>3</v>
      </c>
      <c r="C50" s="50">
        <v>3</v>
      </c>
      <c r="D50" s="50">
        <v>3</v>
      </c>
      <c r="E50" s="50">
        <v>3</v>
      </c>
      <c r="F50" s="50">
        <v>3</v>
      </c>
      <c r="G50" s="50">
        <v>3</v>
      </c>
      <c r="H50" s="50"/>
      <c r="I50" s="50"/>
      <c r="J50" s="50"/>
      <c r="K50" s="50"/>
    </row>
    <row r="51" spans="1:11" ht="12.75">
      <c r="A51" t="s">
        <v>537</v>
      </c>
      <c r="B51" s="50">
        <v>748</v>
      </c>
      <c r="C51" s="50">
        <v>748</v>
      </c>
      <c r="D51" s="50">
        <v>748</v>
      </c>
      <c r="E51" s="50">
        <v>748</v>
      </c>
      <c r="F51" s="50">
        <v>748</v>
      </c>
      <c r="G51" s="50">
        <v>748</v>
      </c>
      <c r="H51" s="50"/>
      <c r="I51" s="50"/>
      <c r="J51" s="50"/>
      <c r="K51" s="50"/>
    </row>
    <row r="52" spans="1:11" ht="12.75">
      <c r="A52" t="s">
        <v>538</v>
      </c>
      <c r="B52" s="50">
        <v>762</v>
      </c>
      <c r="C52" s="50">
        <v>762</v>
      </c>
      <c r="D52" s="50">
        <v>762</v>
      </c>
      <c r="E52" s="50">
        <v>762</v>
      </c>
      <c r="F52" s="50">
        <v>762</v>
      </c>
      <c r="G52" s="50">
        <v>762</v>
      </c>
      <c r="H52" s="50"/>
      <c r="I52" s="50"/>
      <c r="J52" s="50"/>
      <c r="K52" s="50"/>
    </row>
    <row r="53" spans="1:11" ht="12.75">
      <c r="A53" t="s">
        <v>938</v>
      </c>
      <c r="B53" s="50">
        <v>0</v>
      </c>
      <c r="C53" s="50">
        <v>0</v>
      </c>
      <c r="D53" s="50">
        <v>0</v>
      </c>
      <c r="E53" s="50">
        <v>0</v>
      </c>
      <c r="F53" s="50">
        <v>0</v>
      </c>
      <c r="G53" s="50">
        <v>0</v>
      </c>
      <c r="H53" s="50"/>
      <c r="I53" s="50"/>
      <c r="J53" s="50"/>
      <c r="K53" s="50"/>
    </row>
    <row r="54" spans="1:11" ht="12.75">
      <c r="A54" s="51" t="s">
        <v>520</v>
      </c>
      <c r="B54" s="50">
        <v>634.4</v>
      </c>
      <c r="C54" s="50">
        <v>634.4</v>
      </c>
      <c r="D54" s="50">
        <v>634.4</v>
      </c>
      <c r="E54" s="50">
        <v>634.4</v>
      </c>
      <c r="F54" s="50">
        <v>634.4</v>
      </c>
      <c r="G54" s="50">
        <v>634.4</v>
      </c>
      <c r="H54" s="50"/>
      <c r="I54" s="50"/>
      <c r="J54" s="50"/>
      <c r="K54" s="50"/>
    </row>
    <row r="55" spans="1:11" ht="12.75">
      <c r="A55" t="s">
        <v>866</v>
      </c>
      <c r="B55" s="50">
        <v>275</v>
      </c>
      <c r="C55" s="50">
        <v>275</v>
      </c>
      <c r="D55" s="50">
        <v>275</v>
      </c>
      <c r="E55" s="50">
        <v>275</v>
      </c>
      <c r="F55" s="50">
        <v>275</v>
      </c>
      <c r="G55" s="50">
        <v>275</v>
      </c>
      <c r="H55" s="50"/>
      <c r="I55" s="50"/>
      <c r="J55" s="50"/>
      <c r="K55" s="50"/>
    </row>
    <row r="56" spans="1:11" ht="12.75">
      <c r="A56" t="s">
        <v>867</v>
      </c>
      <c r="B56" s="50">
        <v>275</v>
      </c>
      <c r="C56" s="50">
        <v>275</v>
      </c>
      <c r="D56" s="50">
        <v>275</v>
      </c>
      <c r="E56" s="50">
        <v>275</v>
      </c>
      <c r="F56" s="50">
        <v>275</v>
      </c>
      <c r="G56" s="50">
        <v>275</v>
      </c>
      <c r="H56" s="50"/>
      <c r="I56" s="50"/>
      <c r="J56" s="50"/>
      <c r="K56" s="50"/>
    </row>
    <row r="57" spans="1:11" ht="12.75">
      <c r="A57" t="s">
        <v>539</v>
      </c>
      <c r="B57" s="50">
        <v>1177</v>
      </c>
      <c r="C57" s="50">
        <v>1177</v>
      </c>
      <c r="D57" s="50">
        <v>1177</v>
      </c>
      <c r="E57" s="50">
        <v>1177</v>
      </c>
      <c r="F57" s="50">
        <v>1177</v>
      </c>
      <c r="G57" s="50">
        <v>1177</v>
      </c>
      <c r="H57" s="50"/>
      <c r="I57" s="50"/>
      <c r="J57" s="50"/>
      <c r="K57" s="50"/>
    </row>
    <row r="58" spans="1:11" s="23" customFormat="1" ht="12.75">
      <c r="A58" t="s">
        <v>540</v>
      </c>
      <c r="B58" s="50">
        <v>1175</v>
      </c>
      <c r="C58" s="50">
        <v>1175</v>
      </c>
      <c r="D58" s="50">
        <v>1175</v>
      </c>
      <c r="E58" s="50">
        <v>1175</v>
      </c>
      <c r="F58" s="50">
        <v>1175</v>
      </c>
      <c r="G58" s="50">
        <v>1175</v>
      </c>
      <c r="H58" s="50"/>
      <c r="I58" s="50"/>
      <c r="J58" s="50"/>
      <c r="K58" s="50"/>
    </row>
    <row r="59" spans="1:11" s="23" customFormat="1" ht="12.75">
      <c r="A59" t="s">
        <v>858</v>
      </c>
      <c r="B59" s="50">
        <v>1.6</v>
      </c>
      <c r="C59" s="50">
        <v>1.6</v>
      </c>
      <c r="D59" s="50">
        <v>1.6</v>
      </c>
      <c r="E59" s="50">
        <v>1.6</v>
      </c>
      <c r="F59" s="50">
        <v>1.6</v>
      </c>
      <c r="G59" s="50">
        <v>1.6</v>
      </c>
      <c r="H59" s="50"/>
      <c r="I59" s="50"/>
      <c r="J59" s="50"/>
      <c r="K59" s="50"/>
    </row>
    <row r="60" spans="1:11" ht="12.75">
      <c r="A60" t="s">
        <v>859</v>
      </c>
      <c r="B60" s="50">
        <v>1.6</v>
      </c>
      <c r="C60" s="50">
        <v>1.6</v>
      </c>
      <c r="D60" s="50">
        <v>1.6</v>
      </c>
      <c r="E60" s="50">
        <v>1.6</v>
      </c>
      <c r="F60" s="50">
        <v>1.6</v>
      </c>
      <c r="G60" s="50">
        <v>1.6</v>
      </c>
      <c r="H60" s="50"/>
      <c r="I60" s="50"/>
      <c r="J60" s="50"/>
      <c r="K60" s="50"/>
    </row>
    <row r="61" spans="1:11" ht="12.75">
      <c r="A61" t="s">
        <v>860</v>
      </c>
      <c r="B61" s="50">
        <v>1.6</v>
      </c>
      <c r="C61" s="50">
        <v>1.6</v>
      </c>
      <c r="D61" s="50">
        <v>1.6</v>
      </c>
      <c r="E61" s="50">
        <v>1.6</v>
      </c>
      <c r="F61" s="50">
        <v>1.6</v>
      </c>
      <c r="G61" s="50">
        <v>1.6</v>
      </c>
      <c r="H61" s="50"/>
      <c r="I61" s="50"/>
      <c r="J61" s="50"/>
      <c r="K61" s="50"/>
    </row>
    <row r="62" spans="1:11" ht="12.75">
      <c r="A62" t="s">
        <v>861</v>
      </c>
      <c r="B62" s="50">
        <v>1.6</v>
      </c>
      <c r="C62" s="50">
        <v>1.6</v>
      </c>
      <c r="D62" s="50">
        <v>1.6</v>
      </c>
      <c r="E62" s="50">
        <v>1.6</v>
      </c>
      <c r="F62" s="50">
        <v>1.6</v>
      </c>
      <c r="G62" s="50">
        <v>1.6</v>
      </c>
      <c r="H62" s="50"/>
      <c r="I62" s="50"/>
      <c r="J62" s="50"/>
      <c r="K62" s="50"/>
    </row>
    <row r="63" spans="1:11" ht="12.75">
      <c r="A63" t="s">
        <v>862</v>
      </c>
      <c r="B63" s="50">
        <v>1.6</v>
      </c>
      <c r="C63" s="50">
        <v>1.6</v>
      </c>
      <c r="D63" s="50">
        <v>1.6</v>
      </c>
      <c r="E63" s="50">
        <v>1.6</v>
      </c>
      <c r="F63" s="50">
        <v>1.6</v>
      </c>
      <c r="G63" s="50">
        <v>1.6</v>
      </c>
      <c r="H63" s="50"/>
      <c r="I63" s="50"/>
      <c r="J63" s="50"/>
      <c r="K63" s="50"/>
    </row>
    <row r="64" spans="1:11" ht="12.75">
      <c r="A64" t="s">
        <v>863</v>
      </c>
      <c r="B64" s="50">
        <v>1.6</v>
      </c>
      <c r="C64" s="50">
        <v>1.6</v>
      </c>
      <c r="D64" s="50">
        <v>1.6</v>
      </c>
      <c r="E64" s="50">
        <v>1.6</v>
      </c>
      <c r="F64" s="50">
        <v>1.6</v>
      </c>
      <c r="G64" s="50">
        <v>1.6</v>
      </c>
      <c r="H64" s="50"/>
      <c r="I64" s="50"/>
      <c r="J64" s="50"/>
      <c r="K64" s="50"/>
    </row>
    <row r="65" spans="1:11" ht="12.75">
      <c r="A65" t="s">
        <v>541</v>
      </c>
      <c r="B65" s="50">
        <v>108</v>
      </c>
      <c r="C65" s="50">
        <v>108</v>
      </c>
      <c r="D65" s="50">
        <v>108</v>
      </c>
      <c r="E65" s="50">
        <v>108</v>
      </c>
      <c r="F65" s="50">
        <v>108</v>
      </c>
      <c r="G65" s="50">
        <v>108</v>
      </c>
      <c r="H65" s="50"/>
      <c r="I65" s="50"/>
      <c r="J65" s="50"/>
      <c r="K65" s="50"/>
    </row>
    <row r="66" spans="1:11" ht="12.75">
      <c r="A66" t="s">
        <v>908</v>
      </c>
      <c r="B66" s="50">
        <v>47.3</v>
      </c>
      <c r="C66" s="50">
        <v>47.3</v>
      </c>
      <c r="D66" s="50">
        <v>47.3</v>
      </c>
      <c r="E66" s="50">
        <v>47.3</v>
      </c>
      <c r="F66" s="50">
        <v>47.3</v>
      </c>
      <c r="G66" s="50">
        <v>47.3</v>
      </c>
      <c r="H66" s="50"/>
      <c r="I66" s="50"/>
      <c r="J66" s="50"/>
      <c r="K66" s="50"/>
    </row>
    <row r="67" spans="1:11" ht="12.75">
      <c r="A67" t="s">
        <v>542</v>
      </c>
      <c r="B67" s="50">
        <v>344</v>
      </c>
      <c r="C67" s="50">
        <v>344</v>
      </c>
      <c r="D67" s="50">
        <v>344</v>
      </c>
      <c r="E67" s="50">
        <v>344</v>
      </c>
      <c r="F67" s="50">
        <v>344</v>
      </c>
      <c r="G67" s="50">
        <v>344</v>
      </c>
      <c r="H67" s="50"/>
      <c r="I67" s="50"/>
      <c r="J67" s="50"/>
      <c r="K67" s="50"/>
    </row>
    <row r="68" spans="1:11" ht="12.75">
      <c r="A68" t="s">
        <v>543</v>
      </c>
      <c r="B68" s="50">
        <v>424</v>
      </c>
      <c r="C68" s="50">
        <v>424</v>
      </c>
      <c r="D68" s="50">
        <v>424</v>
      </c>
      <c r="E68" s="50">
        <v>424</v>
      </c>
      <c r="F68" s="50">
        <v>424</v>
      </c>
      <c r="G68" s="50">
        <v>424</v>
      </c>
      <c r="H68" s="50"/>
      <c r="I68" s="50"/>
      <c r="J68" s="50"/>
      <c r="K68" s="50"/>
    </row>
    <row r="69" spans="1:11" ht="12.75">
      <c r="A69" t="s">
        <v>544</v>
      </c>
      <c r="B69" s="50">
        <v>56</v>
      </c>
      <c r="C69" s="50">
        <v>56</v>
      </c>
      <c r="D69" s="50">
        <v>56</v>
      </c>
      <c r="E69" s="50">
        <v>56</v>
      </c>
      <c r="F69" s="50">
        <v>56</v>
      </c>
      <c r="G69" s="50">
        <v>56</v>
      </c>
      <c r="H69" s="50"/>
      <c r="I69" s="50"/>
      <c r="J69" s="50"/>
      <c r="K69" s="50"/>
    </row>
    <row r="70" spans="1:11" ht="12.75">
      <c r="A70" t="s">
        <v>545</v>
      </c>
      <c r="B70" s="50">
        <v>56</v>
      </c>
      <c r="C70" s="50">
        <v>56</v>
      </c>
      <c r="D70" s="50">
        <v>56</v>
      </c>
      <c r="E70" s="50">
        <v>56</v>
      </c>
      <c r="F70" s="50">
        <v>56</v>
      </c>
      <c r="G70" s="50">
        <v>56</v>
      </c>
      <c r="H70" s="50"/>
      <c r="I70" s="50"/>
      <c r="J70" s="50"/>
      <c r="K70" s="50"/>
    </row>
    <row r="71" spans="1:11" ht="12.75">
      <c r="A71" t="s">
        <v>546</v>
      </c>
      <c r="B71" s="50">
        <v>60</v>
      </c>
      <c r="C71" s="50">
        <v>60</v>
      </c>
      <c r="D71" s="50">
        <v>60</v>
      </c>
      <c r="E71" s="50">
        <v>60</v>
      </c>
      <c r="F71" s="50">
        <v>60</v>
      </c>
      <c r="G71" s="50">
        <v>60</v>
      </c>
      <c r="H71" s="50"/>
      <c r="I71" s="50"/>
      <c r="J71" s="50"/>
      <c r="K71" s="50"/>
    </row>
    <row r="72" spans="1:11" ht="12.75">
      <c r="A72" t="s">
        <v>547</v>
      </c>
      <c r="B72" s="50">
        <v>51</v>
      </c>
      <c r="C72" s="50">
        <v>51</v>
      </c>
      <c r="D72" s="50">
        <v>51</v>
      </c>
      <c r="E72" s="50">
        <v>51</v>
      </c>
      <c r="F72" s="50">
        <v>51</v>
      </c>
      <c r="G72" s="50">
        <v>51</v>
      </c>
      <c r="H72" s="50"/>
      <c r="I72" s="50"/>
      <c r="J72" s="50"/>
      <c r="K72" s="50"/>
    </row>
    <row r="73" spans="1:11" ht="12.75">
      <c r="A73" t="s">
        <v>549</v>
      </c>
      <c r="B73" s="50">
        <v>84</v>
      </c>
      <c r="C73" s="50">
        <v>84</v>
      </c>
      <c r="D73" s="50">
        <v>84</v>
      </c>
      <c r="E73" s="50">
        <v>84</v>
      </c>
      <c r="F73" s="50">
        <v>84</v>
      </c>
      <c r="G73" s="50">
        <v>84</v>
      </c>
      <c r="H73" s="50"/>
      <c r="I73" s="50"/>
      <c r="J73" s="50"/>
      <c r="K73" s="50"/>
    </row>
    <row r="74" spans="1:11" ht="12.75">
      <c r="A74" t="s">
        <v>550</v>
      </c>
      <c r="B74" s="50">
        <v>84</v>
      </c>
      <c r="C74" s="50">
        <v>84</v>
      </c>
      <c r="D74" s="50">
        <v>84</v>
      </c>
      <c r="E74" s="50">
        <v>84</v>
      </c>
      <c r="F74" s="50">
        <v>84</v>
      </c>
      <c r="G74" s="50">
        <v>84</v>
      </c>
      <c r="H74" s="50"/>
      <c r="I74" s="50"/>
      <c r="J74" s="50"/>
      <c r="K74" s="50"/>
    </row>
    <row r="75" spans="1:11" ht="12.75">
      <c r="A75" t="s">
        <v>551</v>
      </c>
      <c r="B75" s="50">
        <v>84</v>
      </c>
      <c r="C75" s="50">
        <v>84</v>
      </c>
      <c r="D75" s="50">
        <v>84</v>
      </c>
      <c r="E75" s="50">
        <v>84</v>
      </c>
      <c r="F75" s="50">
        <v>84</v>
      </c>
      <c r="G75" s="50">
        <v>84</v>
      </c>
      <c r="H75" s="50"/>
      <c r="I75" s="50"/>
      <c r="J75" s="50"/>
      <c r="K75" s="50"/>
    </row>
    <row r="76" spans="1:11" ht="12.75">
      <c r="A76" t="s">
        <v>552</v>
      </c>
      <c r="B76" s="50">
        <v>84</v>
      </c>
      <c r="C76" s="50">
        <v>84</v>
      </c>
      <c r="D76" s="50">
        <v>84</v>
      </c>
      <c r="E76" s="50">
        <v>84</v>
      </c>
      <c r="F76" s="50">
        <v>84</v>
      </c>
      <c r="G76" s="50">
        <v>84</v>
      </c>
      <c r="H76" s="50"/>
      <c r="I76" s="50"/>
      <c r="J76" s="50"/>
      <c r="K76" s="50"/>
    </row>
    <row r="77" spans="1:11" ht="12.75">
      <c r="A77" s="23" t="s">
        <v>805</v>
      </c>
      <c r="B77" s="50">
        <v>163.2</v>
      </c>
      <c r="C77" s="50">
        <v>163.2</v>
      </c>
      <c r="D77" s="50">
        <v>163.2</v>
      </c>
      <c r="E77" s="50">
        <v>163.2</v>
      </c>
      <c r="F77" s="50">
        <v>163.2</v>
      </c>
      <c r="G77" s="50">
        <v>163.2</v>
      </c>
      <c r="H77" s="50"/>
      <c r="I77" s="50"/>
      <c r="J77" s="50"/>
      <c r="K77" s="50"/>
    </row>
    <row r="78" spans="1:11" ht="12.75">
      <c r="A78" s="23" t="s">
        <v>806</v>
      </c>
      <c r="B78" s="50">
        <v>157.1</v>
      </c>
      <c r="C78" s="50">
        <v>157.1</v>
      </c>
      <c r="D78" s="50">
        <v>157.1</v>
      </c>
      <c r="E78" s="50">
        <v>157.1</v>
      </c>
      <c r="F78" s="50">
        <v>157.1</v>
      </c>
      <c r="G78" s="50">
        <v>157.1</v>
      </c>
      <c r="H78" s="50"/>
      <c r="I78" s="50"/>
      <c r="J78" s="50"/>
      <c r="K78" s="50"/>
    </row>
    <row r="79" spans="1:11" ht="12.75">
      <c r="A79" s="23" t="s">
        <v>807</v>
      </c>
      <c r="B79" s="50">
        <v>157.5</v>
      </c>
      <c r="C79" s="50">
        <v>157.5</v>
      </c>
      <c r="D79" s="50">
        <v>157.5</v>
      </c>
      <c r="E79" s="50">
        <v>157.5</v>
      </c>
      <c r="F79" s="50">
        <v>157.5</v>
      </c>
      <c r="G79" s="50">
        <v>157.5</v>
      </c>
      <c r="H79" s="50"/>
      <c r="I79" s="50"/>
      <c r="J79" s="50"/>
      <c r="K79" s="50"/>
    </row>
    <row r="80" spans="1:11" ht="12.75">
      <c r="A80" s="23" t="s">
        <v>808</v>
      </c>
      <c r="B80" s="50">
        <v>157</v>
      </c>
      <c r="C80" s="50">
        <v>157</v>
      </c>
      <c r="D80" s="50">
        <v>157</v>
      </c>
      <c r="E80" s="50">
        <v>157</v>
      </c>
      <c r="F80" s="50">
        <v>157</v>
      </c>
      <c r="G80" s="50">
        <v>157</v>
      </c>
      <c r="H80" s="50"/>
      <c r="I80" s="50"/>
      <c r="J80" s="50"/>
      <c r="K80" s="50"/>
    </row>
    <row r="81" spans="1:11" ht="12.75">
      <c r="A81" s="23" t="s">
        <v>809</v>
      </c>
      <c r="B81" s="50">
        <v>238.2</v>
      </c>
      <c r="C81" s="50">
        <v>238.2</v>
      </c>
      <c r="D81" s="50">
        <v>238.2</v>
      </c>
      <c r="E81" s="50">
        <v>238.2</v>
      </c>
      <c r="F81" s="50">
        <v>238.2</v>
      </c>
      <c r="G81" s="50">
        <v>238.2</v>
      </c>
      <c r="H81" s="50"/>
      <c r="I81" s="50"/>
      <c r="J81" s="50"/>
      <c r="K81" s="50"/>
    </row>
    <row r="82" spans="1:11" ht="12.75">
      <c r="A82" t="s">
        <v>553</v>
      </c>
      <c r="B82" s="50">
        <v>40</v>
      </c>
      <c r="C82" s="50">
        <v>40</v>
      </c>
      <c r="D82" s="50">
        <v>40</v>
      </c>
      <c r="E82" s="50">
        <v>40</v>
      </c>
      <c r="F82" s="50">
        <v>40</v>
      </c>
      <c r="G82" s="50">
        <v>40</v>
      </c>
      <c r="H82" s="50"/>
      <c r="I82" s="50"/>
      <c r="J82" s="50"/>
      <c r="K82" s="50"/>
    </row>
    <row r="83" spans="1:11" ht="12.75">
      <c r="A83" t="s">
        <v>554</v>
      </c>
      <c r="B83" s="50">
        <v>40</v>
      </c>
      <c r="C83" s="50">
        <v>40</v>
      </c>
      <c r="D83" s="50">
        <v>40</v>
      </c>
      <c r="E83" s="50">
        <v>40</v>
      </c>
      <c r="F83" s="50">
        <v>40</v>
      </c>
      <c r="G83" s="50">
        <v>40</v>
      </c>
      <c r="H83" s="50"/>
      <c r="I83" s="50"/>
      <c r="J83" s="50"/>
      <c r="K83" s="50"/>
    </row>
    <row r="84" spans="1:11" ht="12.75">
      <c r="A84" t="s">
        <v>555</v>
      </c>
      <c r="B84" s="50">
        <v>4</v>
      </c>
      <c r="C84" s="50">
        <v>4</v>
      </c>
      <c r="D84" s="50">
        <v>4</v>
      </c>
      <c r="E84" s="50">
        <v>4</v>
      </c>
      <c r="F84" s="50">
        <v>4</v>
      </c>
      <c r="G84" s="50">
        <v>4</v>
      </c>
      <c r="H84" s="50"/>
      <c r="I84" s="50"/>
      <c r="J84" s="50"/>
      <c r="K84" s="50"/>
    </row>
    <row r="85" spans="1:11" ht="12.75">
      <c r="A85" t="s">
        <v>556</v>
      </c>
      <c r="B85" s="50">
        <v>6</v>
      </c>
      <c r="C85" s="50">
        <v>6</v>
      </c>
      <c r="D85" s="50">
        <v>6</v>
      </c>
      <c r="E85" s="50">
        <v>6</v>
      </c>
      <c r="F85" s="50">
        <v>6</v>
      </c>
      <c r="G85" s="50">
        <v>6</v>
      </c>
      <c r="H85" s="50"/>
      <c r="I85" s="50"/>
      <c r="J85" s="50"/>
      <c r="K85" s="50"/>
    </row>
    <row r="86" spans="1:11" ht="12.75">
      <c r="A86" t="s">
        <v>557</v>
      </c>
      <c r="B86" s="50">
        <v>2</v>
      </c>
      <c r="C86" s="50">
        <v>2</v>
      </c>
      <c r="D86" s="50">
        <v>2</v>
      </c>
      <c r="E86" s="50">
        <v>2</v>
      </c>
      <c r="F86" s="50">
        <v>2</v>
      </c>
      <c r="G86" s="50">
        <v>2</v>
      </c>
      <c r="H86" s="50"/>
      <c r="I86" s="50"/>
      <c r="J86" s="50"/>
      <c r="K86" s="50"/>
    </row>
    <row r="87" spans="1:11" ht="12.75">
      <c r="A87" t="s">
        <v>558</v>
      </c>
      <c r="B87" s="50">
        <v>2</v>
      </c>
      <c r="C87" s="50">
        <v>2</v>
      </c>
      <c r="D87" s="50">
        <v>2</v>
      </c>
      <c r="E87" s="50">
        <v>2</v>
      </c>
      <c r="F87" s="50">
        <v>2</v>
      </c>
      <c r="G87" s="50">
        <v>2</v>
      </c>
      <c r="H87" s="50"/>
      <c r="I87" s="50"/>
      <c r="J87" s="50"/>
      <c r="K87" s="50"/>
    </row>
    <row r="88" spans="1:11" ht="12.75">
      <c r="A88" t="s">
        <v>559</v>
      </c>
      <c r="B88" s="50">
        <v>128</v>
      </c>
      <c r="C88" s="50">
        <v>128</v>
      </c>
      <c r="D88" s="50">
        <v>128</v>
      </c>
      <c r="E88" s="50">
        <v>128</v>
      </c>
      <c r="F88" s="50">
        <v>128</v>
      </c>
      <c r="G88" s="50">
        <v>128</v>
      </c>
      <c r="H88" s="50"/>
      <c r="I88" s="50"/>
      <c r="J88" s="50"/>
      <c r="K88" s="50"/>
    </row>
    <row r="89" spans="1:11" ht="12.75">
      <c r="A89" t="s">
        <v>560</v>
      </c>
      <c r="B89" s="50">
        <v>116</v>
      </c>
      <c r="C89" s="50">
        <v>116</v>
      </c>
      <c r="D89" s="50">
        <v>116</v>
      </c>
      <c r="E89" s="50">
        <v>116</v>
      </c>
      <c r="F89" s="50">
        <v>116</v>
      </c>
      <c r="G89" s="50">
        <v>116</v>
      </c>
      <c r="H89" s="50"/>
      <c r="I89" s="50"/>
      <c r="J89" s="50"/>
      <c r="K89" s="50"/>
    </row>
    <row r="90" spans="1:11" ht="12.75">
      <c r="A90" t="s">
        <v>959</v>
      </c>
      <c r="B90" s="50">
        <v>42</v>
      </c>
      <c r="C90" s="50">
        <v>42</v>
      </c>
      <c r="D90" s="50">
        <v>42</v>
      </c>
      <c r="E90" s="50">
        <v>42</v>
      </c>
      <c r="F90" s="50">
        <v>42</v>
      </c>
      <c r="G90" s="50">
        <v>42</v>
      </c>
      <c r="H90" s="50"/>
      <c r="I90" s="50"/>
      <c r="J90" s="50"/>
      <c r="K90" s="50"/>
    </row>
    <row r="91" spans="1:11" ht="12.75">
      <c r="A91" t="s">
        <v>960</v>
      </c>
      <c r="B91" s="50">
        <v>42</v>
      </c>
      <c r="C91" s="50">
        <v>42</v>
      </c>
      <c r="D91" s="50">
        <v>42</v>
      </c>
      <c r="E91" s="50">
        <v>42</v>
      </c>
      <c r="F91" s="50">
        <v>42</v>
      </c>
      <c r="G91" s="50">
        <v>42</v>
      </c>
      <c r="H91" s="50"/>
      <c r="I91" s="50"/>
      <c r="J91" s="50"/>
      <c r="K91" s="50"/>
    </row>
    <row r="92" spans="1:11" ht="12.75">
      <c r="A92" t="s">
        <v>961</v>
      </c>
      <c r="B92" s="50">
        <v>41</v>
      </c>
      <c r="C92" s="50">
        <v>41</v>
      </c>
      <c r="D92" s="50">
        <v>41</v>
      </c>
      <c r="E92" s="50">
        <v>41</v>
      </c>
      <c r="F92" s="50">
        <v>41</v>
      </c>
      <c r="G92" s="50">
        <v>41</v>
      </c>
      <c r="H92" s="50"/>
      <c r="I92" s="50"/>
      <c r="J92" s="50"/>
      <c r="K92" s="50"/>
    </row>
    <row r="93" spans="1:11" ht="12.75">
      <c r="A93" t="s">
        <v>962</v>
      </c>
      <c r="B93" s="50">
        <v>41</v>
      </c>
      <c r="C93" s="50">
        <v>41</v>
      </c>
      <c r="D93" s="50">
        <v>41</v>
      </c>
      <c r="E93" s="50">
        <v>41</v>
      </c>
      <c r="F93" s="50">
        <v>41</v>
      </c>
      <c r="G93" s="50">
        <v>41</v>
      </c>
      <c r="H93" s="50"/>
      <c r="I93" s="50"/>
      <c r="J93" s="50"/>
      <c r="K93" s="50"/>
    </row>
    <row r="94" spans="1:11" ht="12.75">
      <c r="A94" t="s">
        <v>561</v>
      </c>
      <c r="B94" s="50">
        <v>12</v>
      </c>
      <c r="C94" s="50">
        <v>12</v>
      </c>
      <c r="D94" s="50">
        <v>12</v>
      </c>
      <c r="E94" s="50">
        <v>12</v>
      </c>
      <c r="F94" s="50">
        <v>12</v>
      </c>
      <c r="G94" s="50">
        <v>12</v>
      </c>
      <c r="H94" s="50"/>
      <c r="I94" s="50"/>
      <c r="J94" s="50"/>
      <c r="K94" s="50"/>
    </row>
    <row r="95" spans="1:11" ht="12.75">
      <c r="A95" t="s">
        <v>562</v>
      </c>
      <c r="B95" s="50">
        <v>12</v>
      </c>
      <c r="C95" s="50">
        <v>12</v>
      </c>
      <c r="D95" s="50">
        <v>12</v>
      </c>
      <c r="E95" s="50">
        <v>12</v>
      </c>
      <c r="F95" s="50">
        <v>12</v>
      </c>
      <c r="G95" s="50">
        <v>12</v>
      </c>
      <c r="H95" s="50"/>
      <c r="I95" s="50"/>
      <c r="J95" s="50"/>
      <c r="K95" s="50"/>
    </row>
    <row r="96" spans="1:11" ht="12.75">
      <c r="A96" t="s">
        <v>563</v>
      </c>
      <c r="B96" s="50">
        <v>11</v>
      </c>
      <c r="C96" s="50">
        <v>11</v>
      </c>
      <c r="D96" s="50">
        <v>11</v>
      </c>
      <c r="E96" s="50">
        <v>11</v>
      </c>
      <c r="F96" s="50">
        <v>11</v>
      </c>
      <c r="G96" s="50">
        <v>11</v>
      </c>
      <c r="H96" s="50"/>
      <c r="I96" s="50"/>
      <c r="J96" s="50"/>
      <c r="K96" s="50"/>
    </row>
    <row r="97" spans="1:11" ht="12.75">
      <c r="A97" t="s">
        <v>564</v>
      </c>
      <c r="B97" s="50">
        <v>616</v>
      </c>
      <c r="C97" s="50">
        <v>616</v>
      </c>
      <c r="D97" s="50">
        <v>616</v>
      </c>
      <c r="E97" s="50">
        <v>616</v>
      </c>
      <c r="F97" s="50">
        <v>616</v>
      </c>
      <c r="G97" s="50">
        <v>616</v>
      </c>
      <c r="H97" s="50"/>
      <c r="I97" s="50"/>
      <c r="J97" s="50"/>
      <c r="K97" s="50"/>
    </row>
    <row r="98" spans="1:11" ht="12.75">
      <c r="A98" t="s">
        <v>565</v>
      </c>
      <c r="B98" s="50">
        <v>610</v>
      </c>
      <c r="C98" s="50">
        <v>610</v>
      </c>
      <c r="D98" s="50">
        <v>610</v>
      </c>
      <c r="E98" s="50">
        <v>610</v>
      </c>
      <c r="F98" s="50">
        <v>610</v>
      </c>
      <c r="G98" s="50">
        <v>610</v>
      </c>
      <c r="H98" s="50"/>
      <c r="I98" s="50"/>
      <c r="J98" s="50"/>
      <c r="K98" s="50"/>
    </row>
    <row r="99" spans="1:11" ht="12.75">
      <c r="A99" t="s">
        <v>566</v>
      </c>
      <c r="B99" s="50">
        <v>441</v>
      </c>
      <c r="C99" s="50">
        <v>441</v>
      </c>
      <c r="D99" s="50">
        <v>441</v>
      </c>
      <c r="E99" s="50">
        <v>441</v>
      </c>
      <c r="F99" s="50">
        <v>441</v>
      </c>
      <c r="G99" s="50">
        <v>441</v>
      </c>
      <c r="H99" s="50"/>
      <c r="I99" s="50"/>
      <c r="J99" s="50"/>
      <c r="K99" s="50"/>
    </row>
    <row r="100" spans="1:11" ht="12.75">
      <c r="A100" t="s">
        <v>873</v>
      </c>
      <c r="B100" s="50">
        <v>185</v>
      </c>
      <c r="C100" s="50">
        <v>185</v>
      </c>
      <c r="D100" s="50">
        <v>185</v>
      </c>
      <c r="E100" s="50">
        <v>185</v>
      </c>
      <c r="F100" s="50">
        <v>185</v>
      </c>
      <c r="G100" s="50">
        <v>185</v>
      </c>
      <c r="H100" s="50"/>
      <c r="I100" s="50"/>
      <c r="J100" s="50"/>
      <c r="K100" s="50"/>
    </row>
    <row r="101" spans="1:11" ht="12.75">
      <c r="A101" t="s">
        <v>874</v>
      </c>
      <c r="B101" s="50">
        <v>182</v>
      </c>
      <c r="C101" s="50">
        <v>182</v>
      </c>
      <c r="D101" s="50">
        <v>182</v>
      </c>
      <c r="E101" s="50">
        <v>182</v>
      </c>
      <c r="F101" s="50">
        <v>182</v>
      </c>
      <c r="G101" s="50">
        <v>182</v>
      </c>
      <c r="H101" s="50"/>
      <c r="I101" s="50"/>
      <c r="J101" s="50"/>
      <c r="K101" s="50"/>
    </row>
    <row r="102" spans="1:11" ht="12.75">
      <c r="A102" t="s">
        <v>875</v>
      </c>
      <c r="B102" s="50">
        <v>183</v>
      </c>
      <c r="C102" s="50">
        <v>183</v>
      </c>
      <c r="D102" s="50">
        <v>183</v>
      </c>
      <c r="E102" s="50">
        <v>183</v>
      </c>
      <c r="F102" s="50">
        <v>183</v>
      </c>
      <c r="G102" s="50">
        <v>183</v>
      </c>
      <c r="H102" s="50"/>
      <c r="I102" s="50"/>
      <c r="J102" s="50"/>
      <c r="K102" s="50"/>
    </row>
    <row r="103" spans="1:11" ht="12.75">
      <c r="A103" t="s">
        <v>876</v>
      </c>
      <c r="B103" s="50">
        <v>185</v>
      </c>
      <c r="C103" s="50">
        <v>185</v>
      </c>
      <c r="D103" s="50">
        <v>185</v>
      </c>
      <c r="E103" s="50">
        <v>185</v>
      </c>
      <c r="F103" s="50">
        <v>185</v>
      </c>
      <c r="G103" s="50">
        <v>185</v>
      </c>
      <c r="H103" s="50"/>
      <c r="I103" s="50"/>
      <c r="J103" s="50"/>
      <c r="K103" s="50"/>
    </row>
    <row r="104" spans="1:11" ht="12.75">
      <c r="A104" t="s">
        <v>877</v>
      </c>
      <c r="B104" s="50">
        <v>181</v>
      </c>
      <c r="C104" s="50">
        <v>181</v>
      </c>
      <c r="D104" s="50">
        <v>181</v>
      </c>
      <c r="E104" s="50">
        <v>181</v>
      </c>
      <c r="F104" s="50">
        <v>181</v>
      </c>
      <c r="G104" s="50">
        <v>181</v>
      </c>
      <c r="H104" s="50"/>
      <c r="I104" s="50"/>
      <c r="J104" s="50"/>
      <c r="K104" s="50"/>
    </row>
    <row r="105" spans="1:11" ht="12.75">
      <c r="A105" t="s">
        <v>878</v>
      </c>
      <c r="B105" s="50">
        <v>184</v>
      </c>
      <c r="C105" s="50">
        <v>184</v>
      </c>
      <c r="D105" s="50">
        <v>184</v>
      </c>
      <c r="E105" s="50">
        <v>184</v>
      </c>
      <c r="F105" s="50">
        <v>184</v>
      </c>
      <c r="G105" s="50">
        <v>184</v>
      </c>
      <c r="H105" s="50"/>
      <c r="I105" s="50"/>
      <c r="J105" s="50"/>
      <c r="K105" s="50"/>
    </row>
    <row r="106" spans="1:11" ht="12.75">
      <c r="A106" t="s">
        <v>963</v>
      </c>
      <c r="B106" s="50">
        <v>414</v>
      </c>
      <c r="C106" s="50">
        <v>414</v>
      </c>
      <c r="D106" s="50">
        <v>414</v>
      </c>
      <c r="E106" s="50">
        <v>414</v>
      </c>
      <c r="F106" s="50">
        <v>414</v>
      </c>
      <c r="G106" s="50">
        <v>414</v>
      </c>
      <c r="H106" s="50"/>
      <c r="I106" s="50"/>
      <c r="J106" s="50"/>
      <c r="K106" s="50"/>
    </row>
    <row r="107" spans="1:11" ht="12.75">
      <c r="A107" t="s">
        <v>964</v>
      </c>
      <c r="B107" s="50">
        <v>412</v>
      </c>
      <c r="C107" s="50">
        <v>412</v>
      </c>
      <c r="D107" s="50">
        <v>412</v>
      </c>
      <c r="E107" s="50">
        <v>412</v>
      </c>
      <c r="F107" s="50">
        <v>412</v>
      </c>
      <c r="G107" s="50">
        <v>412</v>
      </c>
      <c r="H107" s="50"/>
      <c r="I107" s="50"/>
      <c r="J107" s="50"/>
      <c r="K107" s="50"/>
    </row>
    <row r="108" spans="1:11" ht="12.75">
      <c r="A108" t="s">
        <v>567</v>
      </c>
      <c r="B108" s="50">
        <v>167.2</v>
      </c>
      <c r="C108" s="50">
        <v>167.2</v>
      </c>
      <c r="D108" s="50">
        <v>167.2</v>
      </c>
      <c r="E108" s="50">
        <v>167.2</v>
      </c>
      <c r="F108" s="50">
        <v>167.2</v>
      </c>
      <c r="G108" s="50">
        <v>167.2</v>
      </c>
      <c r="H108" s="50"/>
      <c r="I108" s="50"/>
      <c r="J108" s="50"/>
      <c r="K108" s="50"/>
    </row>
    <row r="109" spans="1:11" ht="12.75">
      <c r="A109" t="s">
        <v>568</v>
      </c>
      <c r="B109" s="50">
        <v>170</v>
      </c>
      <c r="C109" s="50">
        <v>170</v>
      </c>
      <c r="D109" s="50">
        <v>170</v>
      </c>
      <c r="E109" s="50">
        <v>170</v>
      </c>
      <c r="F109" s="50">
        <v>170</v>
      </c>
      <c r="G109" s="50">
        <v>170</v>
      </c>
      <c r="H109" s="50"/>
      <c r="I109" s="50"/>
      <c r="J109" s="50"/>
      <c r="K109" s="50"/>
    </row>
    <row r="110" spans="1:11" ht="12.75">
      <c r="A110" t="s">
        <v>569</v>
      </c>
      <c r="B110" s="50">
        <v>183</v>
      </c>
      <c r="C110" s="50">
        <v>183</v>
      </c>
      <c r="D110" s="50">
        <v>183</v>
      </c>
      <c r="E110" s="50">
        <v>183</v>
      </c>
      <c r="F110" s="50">
        <v>183</v>
      </c>
      <c r="G110" s="50">
        <v>183</v>
      </c>
      <c r="H110" s="50"/>
      <c r="I110" s="50"/>
      <c r="J110" s="50"/>
      <c r="K110" s="50"/>
    </row>
    <row r="111" spans="1:11" ht="12.75">
      <c r="A111" t="s">
        <v>570</v>
      </c>
      <c r="B111" s="50">
        <v>170</v>
      </c>
      <c r="C111" s="50">
        <v>170</v>
      </c>
      <c r="D111" s="50">
        <v>170</v>
      </c>
      <c r="E111" s="50">
        <v>170</v>
      </c>
      <c r="F111" s="50">
        <v>170</v>
      </c>
      <c r="G111" s="50">
        <v>170</v>
      </c>
      <c r="H111" s="50"/>
      <c r="I111" s="50"/>
      <c r="J111" s="50"/>
      <c r="K111" s="50"/>
    </row>
    <row r="112" spans="1:11" ht="12.75">
      <c r="A112" t="s">
        <v>571</v>
      </c>
      <c r="B112" s="50">
        <v>171.9</v>
      </c>
      <c r="C112" s="50">
        <v>171.9</v>
      </c>
      <c r="D112" s="50">
        <v>171.9</v>
      </c>
      <c r="E112" s="50">
        <v>171.9</v>
      </c>
      <c r="F112" s="50">
        <v>171.9</v>
      </c>
      <c r="G112" s="50">
        <v>171.9</v>
      </c>
      <c r="H112" s="50"/>
      <c r="I112" s="50"/>
      <c r="J112" s="50"/>
      <c r="K112" s="50"/>
    </row>
    <row r="113" spans="1:11" ht="12.75">
      <c r="A113" t="s">
        <v>572</v>
      </c>
      <c r="B113" s="50">
        <v>182.3</v>
      </c>
      <c r="C113" s="50">
        <v>182.3</v>
      </c>
      <c r="D113" s="50">
        <v>182.3</v>
      </c>
      <c r="E113" s="50">
        <v>182.3</v>
      </c>
      <c r="F113" s="50">
        <v>182.3</v>
      </c>
      <c r="G113" s="50">
        <v>182.3</v>
      </c>
      <c r="H113" s="50"/>
      <c r="I113" s="50"/>
      <c r="J113" s="50"/>
      <c r="K113" s="50"/>
    </row>
    <row r="114" spans="1:11" ht="12.75">
      <c r="A114" t="s">
        <v>573</v>
      </c>
      <c r="B114" s="50">
        <v>154.21</v>
      </c>
      <c r="C114" s="50">
        <v>154.21</v>
      </c>
      <c r="D114" s="50">
        <v>154.21</v>
      </c>
      <c r="E114" s="50">
        <v>154.21</v>
      </c>
      <c r="F114" s="50">
        <v>154.21</v>
      </c>
      <c r="G114" s="50">
        <v>154.21</v>
      </c>
      <c r="H114" s="50"/>
      <c r="I114" s="50"/>
      <c r="J114" s="50"/>
      <c r="K114" s="50"/>
    </row>
    <row r="115" spans="1:11" ht="12.75">
      <c r="A115" t="s">
        <v>574</v>
      </c>
      <c r="B115" s="50">
        <v>150</v>
      </c>
      <c r="C115" s="50">
        <v>150</v>
      </c>
      <c r="D115" s="50">
        <v>150</v>
      </c>
      <c r="E115" s="50">
        <v>150</v>
      </c>
      <c r="F115" s="50">
        <v>150</v>
      </c>
      <c r="G115" s="50">
        <v>150</v>
      </c>
      <c r="H115" s="50"/>
      <c r="I115" s="50"/>
      <c r="J115" s="50"/>
      <c r="K115" s="50"/>
    </row>
    <row r="116" spans="1:11" ht="12.75">
      <c r="A116" t="s">
        <v>575</v>
      </c>
      <c r="B116" s="50">
        <v>173.14</v>
      </c>
      <c r="C116" s="50">
        <v>173.14</v>
      </c>
      <c r="D116" s="50">
        <v>173.14</v>
      </c>
      <c r="E116" s="50">
        <v>173.14</v>
      </c>
      <c r="F116" s="50">
        <v>173.14</v>
      </c>
      <c r="G116" s="50">
        <v>173.14</v>
      </c>
      <c r="H116" s="50"/>
      <c r="I116" s="50"/>
      <c r="J116" s="50"/>
      <c r="K116" s="50"/>
    </row>
    <row r="117" spans="1:11" ht="12.75">
      <c r="A117" t="s">
        <v>871</v>
      </c>
      <c r="B117" s="50">
        <v>8</v>
      </c>
      <c r="C117" s="50">
        <v>8</v>
      </c>
      <c r="D117" s="50">
        <v>8</v>
      </c>
      <c r="E117" s="50">
        <v>8</v>
      </c>
      <c r="F117" s="50">
        <v>8</v>
      </c>
      <c r="G117" s="50">
        <v>8</v>
      </c>
      <c r="H117" s="50"/>
      <c r="I117" s="50"/>
      <c r="J117" s="50"/>
      <c r="K117" s="50"/>
    </row>
    <row r="118" spans="1:11" ht="12.75">
      <c r="A118" t="s">
        <v>788</v>
      </c>
      <c r="B118" s="50">
        <v>2.4</v>
      </c>
      <c r="C118" s="50">
        <v>2.4</v>
      </c>
      <c r="D118" s="50">
        <v>2.4</v>
      </c>
      <c r="E118" s="50">
        <v>2.4</v>
      </c>
      <c r="F118" s="50">
        <v>2.4</v>
      </c>
      <c r="G118" s="50">
        <v>2.4</v>
      </c>
      <c r="H118" s="50"/>
      <c r="I118" s="50"/>
      <c r="J118" s="50"/>
      <c r="K118" s="50"/>
    </row>
    <row r="119" spans="1:11" ht="12.75">
      <c r="A119" t="s">
        <v>789</v>
      </c>
      <c r="B119" s="50">
        <v>2.4</v>
      </c>
      <c r="C119" s="50">
        <v>2.4</v>
      </c>
      <c r="D119" s="50">
        <v>2.4</v>
      </c>
      <c r="E119" s="50">
        <v>2.4</v>
      </c>
      <c r="F119" s="50">
        <v>2.4</v>
      </c>
      <c r="G119" s="50">
        <v>2.4</v>
      </c>
      <c r="H119" s="50"/>
      <c r="I119" s="50"/>
      <c r="J119" s="50"/>
      <c r="K119" s="50"/>
    </row>
    <row r="120" spans="1:11" ht="12.75">
      <c r="A120" t="s">
        <v>790</v>
      </c>
      <c r="B120" s="50">
        <v>2.4</v>
      </c>
      <c r="C120" s="50">
        <v>2.4</v>
      </c>
      <c r="D120" s="50">
        <v>2.4</v>
      </c>
      <c r="E120" s="50">
        <v>2.4</v>
      </c>
      <c r="F120" s="50">
        <v>2.4</v>
      </c>
      <c r="G120" s="50">
        <v>2.4</v>
      </c>
      <c r="H120" s="50"/>
      <c r="I120" s="50"/>
      <c r="J120" s="50"/>
      <c r="K120" s="50"/>
    </row>
    <row r="121" spans="1:11" ht="12.75">
      <c r="A121" t="s">
        <v>576</v>
      </c>
      <c r="B121" s="50">
        <v>466</v>
      </c>
      <c r="C121" s="50">
        <v>466</v>
      </c>
      <c r="D121" s="50">
        <v>466</v>
      </c>
      <c r="E121" s="50">
        <v>466</v>
      </c>
      <c r="F121" s="50">
        <v>466</v>
      </c>
      <c r="G121" s="50">
        <v>466</v>
      </c>
      <c r="H121" s="50"/>
      <c r="I121" s="50"/>
      <c r="J121" s="50"/>
      <c r="K121" s="50"/>
    </row>
    <row r="122" spans="1:11" ht="12.75">
      <c r="A122" t="s">
        <v>577</v>
      </c>
      <c r="B122" s="50">
        <v>244</v>
      </c>
      <c r="C122" s="50">
        <v>244</v>
      </c>
      <c r="D122" s="50">
        <v>244</v>
      </c>
      <c r="E122" s="50">
        <v>244</v>
      </c>
      <c r="F122" s="50">
        <v>244</v>
      </c>
      <c r="G122" s="50">
        <v>244</v>
      </c>
      <c r="H122" s="50"/>
      <c r="I122" s="50"/>
      <c r="J122" s="50"/>
      <c r="K122" s="50"/>
    </row>
    <row r="123" spans="1:11" ht="12.75">
      <c r="A123" t="s">
        <v>578</v>
      </c>
      <c r="B123" s="50">
        <v>375</v>
      </c>
      <c r="C123" s="50">
        <v>375</v>
      </c>
      <c r="D123" s="50">
        <v>375</v>
      </c>
      <c r="E123" s="50">
        <v>375</v>
      </c>
      <c r="F123" s="50">
        <v>375</v>
      </c>
      <c r="G123" s="50">
        <v>375</v>
      </c>
      <c r="H123" s="50"/>
      <c r="I123" s="50"/>
      <c r="J123" s="50"/>
      <c r="K123" s="50"/>
    </row>
    <row r="124" spans="1:11" ht="12.75">
      <c r="A124" t="s">
        <v>579</v>
      </c>
      <c r="B124" s="50">
        <v>28.8</v>
      </c>
      <c r="C124" s="50">
        <v>28.8</v>
      </c>
      <c r="D124" s="50">
        <v>28.8</v>
      </c>
      <c r="E124" s="50">
        <v>28.8</v>
      </c>
      <c r="F124" s="50">
        <v>28.8</v>
      </c>
      <c r="G124" s="50">
        <v>28.8</v>
      </c>
      <c r="H124" s="50"/>
      <c r="I124" s="50"/>
      <c r="J124" s="50"/>
      <c r="K124" s="50"/>
    </row>
    <row r="125" spans="1:11" ht="12.75">
      <c r="A125" t="s">
        <v>580</v>
      </c>
      <c r="B125" s="50">
        <v>29.7</v>
      </c>
      <c r="C125" s="50">
        <v>29.7</v>
      </c>
      <c r="D125" s="50">
        <v>29.7</v>
      </c>
      <c r="E125" s="50">
        <v>29.7</v>
      </c>
      <c r="F125" s="50">
        <v>29.7</v>
      </c>
      <c r="G125" s="50">
        <v>29.7</v>
      </c>
      <c r="H125" s="50"/>
      <c r="I125" s="50"/>
      <c r="J125" s="50"/>
      <c r="K125" s="50"/>
    </row>
    <row r="126" spans="1:11" ht="12.75">
      <c r="A126" t="s">
        <v>581</v>
      </c>
      <c r="B126" s="50">
        <v>413</v>
      </c>
      <c r="C126" s="50">
        <v>413</v>
      </c>
      <c r="D126" s="50">
        <v>413</v>
      </c>
      <c r="E126" s="50">
        <v>413</v>
      </c>
      <c r="F126" s="50">
        <v>413</v>
      </c>
      <c r="G126" s="50">
        <v>413</v>
      </c>
      <c r="H126" s="50"/>
      <c r="I126" s="50"/>
      <c r="J126" s="50"/>
      <c r="K126" s="50"/>
    </row>
    <row r="127" spans="1:11" ht="12.75">
      <c r="A127" t="s">
        <v>582</v>
      </c>
      <c r="B127" s="50">
        <v>49</v>
      </c>
      <c r="C127" s="50">
        <v>49</v>
      </c>
      <c r="D127" s="50">
        <v>49</v>
      </c>
      <c r="E127" s="50">
        <v>49</v>
      </c>
      <c r="F127" s="50">
        <v>49</v>
      </c>
      <c r="G127" s="50">
        <v>49</v>
      </c>
      <c r="H127" s="50"/>
      <c r="I127" s="50"/>
      <c r="J127" s="50"/>
      <c r="K127" s="50"/>
    </row>
    <row r="128" spans="1:11" ht="12.75">
      <c r="A128" t="s">
        <v>583</v>
      </c>
      <c r="B128" s="50">
        <v>48</v>
      </c>
      <c r="C128" s="50">
        <v>48</v>
      </c>
      <c r="D128" s="50">
        <v>48</v>
      </c>
      <c r="E128" s="50">
        <v>48</v>
      </c>
      <c r="F128" s="50">
        <v>48</v>
      </c>
      <c r="G128" s="50">
        <v>48</v>
      </c>
      <c r="H128" s="50"/>
      <c r="I128" s="50"/>
      <c r="J128" s="50"/>
      <c r="K128" s="50"/>
    </row>
    <row r="129" spans="1:11" ht="12.75">
      <c r="A129" t="s">
        <v>584</v>
      </c>
      <c r="B129" s="50">
        <v>49</v>
      </c>
      <c r="C129" s="50">
        <v>49</v>
      </c>
      <c r="D129" s="50">
        <v>49</v>
      </c>
      <c r="E129" s="50">
        <v>49</v>
      </c>
      <c r="F129" s="50">
        <v>49</v>
      </c>
      <c r="G129" s="50">
        <v>49</v>
      </c>
      <c r="H129" s="50"/>
      <c r="I129" s="50"/>
      <c r="J129" s="50"/>
      <c r="K129" s="50"/>
    </row>
    <row r="130" spans="1:11" ht="12.75">
      <c r="A130" t="s">
        <v>585</v>
      </c>
      <c r="B130" s="50">
        <v>75</v>
      </c>
      <c r="C130" s="50">
        <v>75</v>
      </c>
      <c r="D130" s="50">
        <v>75</v>
      </c>
      <c r="E130" s="50">
        <v>75</v>
      </c>
      <c r="F130" s="50">
        <v>75</v>
      </c>
      <c r="G130" s="50">
        <v>75</v>
      </c>
      <c r="H130" s="50"/>
      <c r="I130" s="50"/>
      <c r="J130" s="50"/>
      <c r="K130" s="50"/>
    </row>
    <row r="131" spans="1:11" ht="12.75">
      <c r="A131" t="s">
        <v>586</v>
      </c>
      <c r="B131" s="50">
        <v>76</v>
      </c>
      <c r="C131" s="50">
        <v>76</v>
      </c>
      <c r="D131" s="50">
        <v>76</v>
      </c>
      <c r="E131" s="50">
        <v>76</v>
      </c>
      <c r="F131" s="50">
        <v>76</v>
      </c>
      <c r="G131" s="50">
        <v>76</v>
      </c>
      <c r="H131" s="50"/>
      <c r="I131" s="50"/>
      <c r="J131" s="50"/>
      <c r="K131" s="50"/>
    </row>
    <row r="132" spans="1:11" ht="12.75">
      <c r="A132" t="s">
        <v>587</v>
      </c>
      <c r="B132" s="50">
        <v>72</v>
      </c>
      <c r="C132" s="50">
        <v>72</v>
      </c>
      <c r="D132" s="50">
        <v>72</v>
      </c>
      <c r="E132" s="50">
        <v>72</v>
      </c>
      <c r="F132" s="50">
        <v>72</v>
      </c>
      <c r="G132" s="50">
        <v>72</v>
      </c>
      <c r="H132" s="50"/>
      <c r="I132" s="50"/>
      <c r="J132" s="50"/>
      <c r="K132" s="50"/>
    </row>
    <row r="133" spans="1:11" ht="12.75">
      <c r="A133" t="s">
        <v>965</v>
      </c>
      <c r="B133" s="50">
        <v>167</v>
      </c>
      <c r="C133" s="50">
        <v>167</v>
      </c>
      <c r="D133" s="50">
        <v>167</v>
      </c>
      <c r="E133" s="50">
        <v>167</v>
      </c>
      <c r="F133" s="50">
        <v>167</v>
      </c>
      <c r="G133" s="50">
        <v>167</v>
      </c>
      <c r="H133" s="50"/>
      <c r="I133" s="50"/>
      <c r="J133" s="50"/>
      <c r="K133" s="50"/>
    </row>
    <row r="134" spans="1:11" ht="12.75">
      <c r="A134" t="s">
        <v>966</v>
      </c>
      <c r="B134" s="50">
        <v>158</v>
      </c>
      <c r="C134" s="50">
        <v>158</v>
      </c>
      <c r="D134" s="50">
        <v>158</v>
      </c>
      <c r="E134" s="50">
        <v>158</v>
      </c>
      <c r="F134" s="50">
        <v>158</v>
      </c>
      <c r="G134" s="50">
        <v>158</v>
      </c>
      <c r="H134" s="50"/>
      <c r="I134" s="50"/>
      <c r="J134" s="50"/>
      <c r="K134" s="50"/>
    </row>
    <row r="135" spans="1:11" ht="12.75">
      <c r="A135" t="s">
        <v>967</v>
      </c>
      <c r="B135" s="50">
        <v>157</v>
      </c>
      <c r="C135" s="50">
        <v>157</v>
      </c>
      <c r="D135" s="50">
        <v>157</v>
      </c>
      <c r="E135" s="50">
        <v>157</v>
      </c>
      <c r="F135" s="50">
        <v>157</v>
      </c>
      <c r="G135" s="50">
        <v>157</v>
      </c>
      <c r="H135" s="50"/>
      <c r="I135" s="50"/>
      <c r="J135" s="50"/>
      <c r="K135" s="50"/>
    </row>
    <row r="136" spans="1:11" ht="12.75">
      <c r="A136" t="s">
        <v>968</v>
      </c>
      <c r="B136" s="50">
        <v>169</v>
      </c>
      <c r="C136" s="50">
        <v>169</v>
      </c>
      <c r="D136" s="50">
        <v>169</v>
      </c>
      <c r="E136" s="50">
        <v>169</v>
      </c>
      <c r="F136" s="50">
        <v>169</v>
      </c>
      <c r="G136" s="50">
        <v>169</v>
      </c>
      <c r="H136" s="50"/>
      <c r="I136" s="50"/>
      <c r="J136" s="50"/>
      <c r="K136" s="50"/>
    </row>
    <row r="137" spans="1:11" ht="12.75">
      <c r="A137" t="s">
        <v>969</v>
      </c>
      <c r="B137" s="50">
        <v>186</v>
      </c>
      <c r="C137" s="50">
        <v>186</v>
      </c>
      <c r="D137" s="50">
        <v>186</v>
      </c>
      <c r="E137" s="50">
        <v>186</v>
      </c>
      <c r="F137" s="50">
        <v>186</v>
      </c>
      <c r="G137" s="50">
        <v>186</v>
      </c>
      <c r="H137" s="50"/>
      <c r="I137" s="50"/>
      <c r="J137" s="50"/>
      <c r="K137" s="50"/>
    </row>
    <row r="138" spans="1:11" ht="12.75">
      <c r="A138" t="s">
        <v>970</v>
      </c>
      <c r="B138" s="50">
        <v>209</v>
      </c>
      <c r="C138" s="50">
        <v>209</v>
      </c>
      <c r="D138" s="50">
        <v>209</v>
      </c>
      <c r="E138" s="50">
        <v>209</v>
      </c>
      <c r="F138" s="50">
        <v>209</v>
      </c>
      <c r="G138" s="50">
        <v>209</v>
      </c>
      <c r="H138" s="50"/>
      <c r="I138" s="50"/>
      <c r="J138" s="50"/>
      <c r="K138" s="50"/>
    </row>
    <row r="139" spans="1:11" ht="12.75">
      <c r="A139" t="s">
        <v>588</v>
      </c>
      <c r="B139" s="50">
        <v>407</v>
      </c>
      <c r="C139" s="50">
        <v>407</v>
      </c>
      <c r="D139" s="50">
        <v>407</v>
      </c>
      <c r="E139" s="50">
        <v>407</v>
      </c>
      <c r="F139" s="50">
        <v>407</v>
      </c>
      <c r="G139" s="50">
        <v>407</v>
      </c>
      <c r="H139" s="50"/>
      <c r="I139" s="50"/>
      <c r="J139" s="50"/>
      <c r="K139" s="50"/>
    </row>
    <row r="140" spans="1:11" ht="12.75">
      <c r="A140" t="s">
        <v>589</v>
      </c>
      <c r="B140" s="50">
        <v>435</v>
      </c>
      <c r="C140" s="50">
        <v>435</v>
      </c>
      <c r="D140" s="50">
        <v>435</v>
      </c>
      <c r="E140" s="50">
        <v>435</v>
      </c>
      <c r="F140" s="50">
        <v>435</v>
      </c>
      <c r="G140" s="50">
        <v>435</v>
      </c>
      <c r="H140" s="50"/>
      <c r="I140" s="50"/>
      <c r="J140" s="50"/>
      <c r="K140" s="50"/>
    </row>
    <row r="141" spans="1:11" ht="12.75">
      <c r="A141" t="s">
        <v>590</v>
      </c>
      <c r="B141" s="50">
        <v>436</v>
      </c>
      <c r="C141" s="50">
        <v>436</v>
      </c>
      <c r="D141" s="50">
        <v>436</v>
      </c>
      <c r="E141" s="50">
        <v>436</v>
      </c>
      <c r="F141" s="50">
        <v>436</v>
      </c>
      <c r="G141" s="50">
        <v>436</v>
      </c>
      <c r="H141" s="50"/>
      <c r="I141" s="50"/>
      <c r="J141" s="50"/>
      <c r="K141" s="50"/>
    </row>
    <row r="142" spans="1:11" ht="12.75">
      <c r="A142" t="s">
        <v>591</v>
      </c>
      <c r="B142" s="50">
        <v>236.6</v>
      </c>
      <c r="C142" s="50">
        <v>236.6</v>
      </c>
      <c r="D142" s="50">
        <v>236.6</v>
      </c>
      <c r="E142" s="50">
        <v>236.6</v>
      </c>
      <c r="F142" s="50">
        <v>236.6</v>
      </c>
      <c r="G142" s="50">
        <v>236.6</v>
      </c>
      <c r="H142" s="50"/>
      <c r="I142" s="50"/>
      <c r="J142" s="50"/>
      <c r="K142" s="50"/>
    </row>
    <row r="143" spans="1:11" ht="12.75">
      <c r="A143" t="s">
        <v>592</v>
      </c>
      <c r="B143" s="50">
        <v>243</v>
      </c>
      <c r="C143" s="50">
        <v>243</v>
      </c>
      <c r="D143" s="50">
        <v>243</v>
      </c>
      <c r="E143" s="50">
        <v>243</v>
      </c>
      <c r="F143" s="50">
        <v>243</v>
      </c>
      <c r="G143" s="50">
        <v>243</v>
      </c>
      <c r="H143" s="50"/>
      <c r="I143" s="50"/>
      <c r="J143" s="50"/>
      <c r="K143" s="50"/>
    </row>
    <row r="144" spans="1:11" ht="12.75">
      <c r="A144" t="s">
        <v>593</v>
      </c>
      <c r="B144" s="50">
        <v>251</v>
      </c>
      <c r="C144" s="50">
        <v>251</v>
      </c>
      <c r="D144" s="50">
        <v>251</v>
      </c>
      <c r="E144" s="50">
        <v>251</v>
      </c>
      <c r="F144" s="50">
        <v>251</v>
      </c>
      <c r="G144" s="50">
        <v>251</v>
      </c>
      <c r="H144" s="50"/>
      <c r="I144" s="50"/>
      <c r="J144" s="50"/>
      <c r="K144" s="50"/>
    </row>
    <row r="145" spans="1:11" ht="12.75">
      <c r="A145" t="s">
        <v>594</v>
      </c>
      <c r="B145" s="50">
        <v>233</v>
      </c>
      <c r="C145" s="50">
        <v>233</v>
      </c>
      <c r="D145" s="50">
        <v>233</v>
      </c>
      <c r="E145" s="50">
        <v>233</v>
      </c>
      <c r="F145" s="50">
        <v>233</v>
      </c>
      <c r="G145" s="50">
        <v>233</v>
      </c>
      <c r="H145" s="50"/>
      <c r="I145" s="50"/>
      <c r="J145" s="50"/>
      <c r="K145" s="50"/>
    </row>
    <row r="146" spans="1:11" ht="12.75">
      <c r="A146" t="s">
        <v>595</v>
      </c>
      <c r="B146" s="50">
        <v>167.2</v>
      </c>
      <c r="C146" s="50">
        <v>167.2</v>
      </c>
      <c r="D146" s="50">
        <v>167.2</v>
      </c>
      <c r="E146" s="50">
        <v>167.2</v>
      </c>
      <c r="F146" s="50">
        <v>167.2</v>
      </c>
      <c r="G146" s="50">
        <v>167.2</v>
      </c>
      <c r="H146" s="50"/>
      <c r="I146" s="50"/>
      <c r="J146" s="50"/>
      <c r="K146" s="50"/>
    </row>
    <row r="147" spans="1:11" ht="12.75">
      <c r="A147" t="s">
        <v>600</v>
      </c>
      <c r="B147" s="50">
        <v>164</v>
      </c>
      <c r="C147" s="50">
        <v>164</v>
      </c>
      <c r="D147" s="50">
        <v>164</v>
      </c>
      <c r="E147" s="50">
        <v>164</v>
      </c>
      <c r="F147" s="50">
        <v>164</v>
      </c>
      <c r="G147" s="50">
        <v>164</v>
      </c>
      <c r="H147" s="50"/>
      <c r="I147" s="50"/>
      <c r="J147" s="50"/>
      <c r="K147" s="50"/>
    </row>
    <row r="148" spans="1:11" ht="12.75">
      <c r="A148" t="s">
        <v>601</v>
      </c>
      <c r="B148" s="50">
        <v>175</v>
      </c>
      <c r="C148" s="50">
        <v>175</v>
      </c>
      <c r="D148" s="50">
        <v>175</v>
      </c>
      <c r="E148" s="50">
        <v>175</v>
      </c>
      <c r="F148" s="50">
        <v>175</v>
      </c>
      <c r="G148" s="50">
        <v>175</v>
      </c>
      <c r="H148" s="50"/>
      <c r="I148" s="50"/>
      <c r="J148" s="50"/>
      <c r="K148" s="50"/>
    </row>
    <row r="149" spans="1:11" ht="12.75">
      <c r="A149" t="s">
        <v>602</v>
      </c>
      <c r="B149" s="50">
        <v>13.64</v>
      </c>
      <c r="C149" s="50">
        <v>13.64</v>
      </c>
      <c r="D149" s="50">
        <v>13.64</v>
      </c>
      <c r="E149" s="50">
        <v>13.64</v>
      </c>
      <c r="F149" s="50">
        <v>13.64</v>
      </c>
      <c r="G149" s="50">
        <v>13.64</v>
      </c>
      <c r="H149" s="50"/>
      <c r="I149" s="50"/>
      <c r="J149" s="50"/>
      <c r="K149" s="50"/>
    </row>
    <row r="150" spans="1:11" ht="12.75">
      <c r="A150" t="s">
        <v>603</v>
      </c>
      <c r="B150" s="50">
        <v>560</v>
      </c>
      <c r="C150" s="50">
        <v>560</v>
      </c>
      <c r="D150" s="50">
        <v>560</v>
      </c>
      <c r="E150" s="50">
        <v>560</v>
      </c>
      <c r="F150" s="50">
        <v>560</v>
      </c>
      <c r="G150" s="50">
        <v>560</v>
      </c>
      <c r="H150" s="50"/>
      <c r="I150" s="50"/>
      <c r="J150" s="50"/>
      <c r="K150" s="50"/>
    </row>
    <row r="151" spans="1:11" ht="12.75">
      <c r="A151" t="s">
        <v>606</v>
      </c>
      <c r="B151" s="50">
        <v>399</v>
      </c>
      <c r="C151" s="50">
        <v>399</v>
      </c>
      <c r="D151" s="50">
        <v>399</v>
      </c>
      <c r="E151" s="50">
        <v>399</v>
      </c>
      <c r="F151" s="50">
        <v>399</v>
      </c>
      <c r="G151" s="50">
        <v>399</v>
      </c>
      <c r="H151" s="50"/>
      <c r="I151" s="50"/>
      <c r="J151" s="50"/>
      <c r="K151" s="50"/>
    </row>
    <row r="152" spans="1:11" ht="12.75">
      <c r="A152" t="s">
        <v>607</v>
      </c>
      <c r="B152" s="50">
        <v>401</v>
      </c>
      <c r="C152" s="50">
        <v>401</v>
      </c>
      <c r="D152" s="50">
        <v>401</v>
      </c>
      <c r="E152" s="50">
        <v>401</v>
      </c>
      <c r="F152" s="50">
        <v>401</v>
      </c>
      <c r="G152" s="50">
        <v>401</v>
      </c>
      <c r="H152" s="50"/>
      <c r="I152" s="50"/>
      <c r="J152" s="50"/>
      <c r="K152" s="50"/>
    </row>
    <row r="153" spans="1:11" ht="12.75">
      <c r="A153" s="52" t="s">
        <v>1001</v>
      </c>
      <c r="B153" s="50">
        <v>80</v>
      </c>
      <c r="C153" s="50">
        <v>80</v>
      </c>
      <c r="D153" s="50">
        <v>80</v>
      </c>
      <c r="E153" s="50">
        <v>80</v>
      </c>
      <c r="F153" s="50">
        <v>80</v>
      </c>
      <c r="G153" s="50">
        <v>80</v>
      </c>
      <c r="H153" s="50"/>
      <c r="I153" s="50"/>
      <c r="J153" s="50"/>
      <c r="K153" s="50"/>
    </row>
    <row r="154" spans="1:11" ht="12.75">
      <c r="A154" t="s">
        <v>799</v>
      </c>
      <c r="B154" s="50">
        <v>160</v>
      </c>
      <c r="C154" s="50">
        <v>160</v>
      </c>
      <c r="D154" s="50">
        <v>160</v>
      </c>
      <c r="E154" s="50">
        <v>160</v>
      </c>
      <c r="F154" s="50">
        <v>160</v>
      </c>
      <c r="G154" s="50">
        <v>160</v>
      </c>
      <c r="H154" s="50"/>
      <c r="I154" s="50"/>
      <c r="J154" s="50"/>
      <c r="K154" s="50"/>
    </row>
    <row r="155" spans="1:11" ht="12.75">
      <c r="A155" t="s">
        <v>810</v>
      </c>
      <c r="B155" s="50">
        <v>160</v>
      </c>
      <c r="C155" s="50">
        <v>160</v>
      </c>
      <c r="D155" s="50">
        <v>160</v>
      </c>
      <c r="E155" s="50">
        <v>160</v>
      </c>
      <c r="F155" s="50">
        <v>160</v>
      </c>
      <c r="G155" s="50">
        <v>160</v>
      </c>
      <c r="H155" s="50"/>
      <c r="I155" s="50"/>
      <c r="J155" s="50"/>
      <c r="K155" s="50"/>
    </row>
    <row r="156" spans="1:11" ht="12.75">
      <c r="A156" t="s">
        <v>811</v>
      </c>
      <c r="B156" s="50">
        <v>300</v>
      </c>
      <c r="C156" s="50">
        <v>300</v>
      </c>
      <c r="D156" s="50">
        <v>300</v>
      </c>
      <c r="E156" s="50">
        <v>300</v>
      </c>
      <c r="F156" s="50">
        <v>300</v>
      </c>
      <c r="G156" s="50">
        <v>300</v>
      </c>
      <c r="H156" s="50"/>
      <c r="I156" s="50"/>
      <c r="J156" s="50"/>
      <c r="K156" s="50"/>
    </row>
    <row r="157" spans="1:11" ht="12.75">
      <c r="A157" t="s">
        <v>856</v>
      </c>
      <c r="B157" s="50">
        <v>90</v>
      </c>
      <c r="C157" s="50">
        <v>90</v>
      </c>
      <c r="D157" s="50">
        <v>90</v>
      </c>
      <c r="E157" s="50">
        <v>90</v>
      </c>
      <c r="F157" s="50">
        <v>90</v>
      </c>
      <c r="G157" s="50">
        <v>90</v>
      </c>
      <c r="H157" s="50"/>
      <c r="I157" s="50"/>
      <c r="J157" s="50"/>
      <c r="K157" s="50"/>
    </row>
    <row r="158" spans="1:11" ht="12.75">
      <c r="A158" t="s">
        <v>857</v>
      </c>
      <c r="B158" s="50">
        <v>168</v>
      </c>
      <c r="C158" s="50">
        <v>168</v>
      </c>
      <c r="D158" s="50">
        <v>168</v>
      </c>
      <c r="E158" s="50">
        <v>168</v>
      </c>
      <c r="F158" s="50">
        <v>168</v>
      </c>
      <c r="G158" s="50">
        <v>168</v>
      </c>
      <c r="H158" s="50"/>
      <c r="I158" s="50"/>
      <c r="J158" s="50"/>
      <c r="K158" s="50"/>
    </row>
    <row r="159" spans="1:12" ht="12.75">
      <c r="A159" t="s">
        <v>610</v>
      </c>
      <c r="B159" s="50">
        <v>396</v>
      </c>
      <c r="C159" s="50">
        <v>396</v>
      </c>
      <c r="D159" s="50">
        <v>396</v>
      </c>
      <c r="E159" s="50">
        <v>396</v>
      </c>
      <c r="F159" s="50">
        <v>396</v>
      </c>
      <c r="G159" s="50">
        <v>396</v>
      </c>
      <c r="H159" s="50"/>
      <c r="I159" s="50"/>
      <c r="J159" s="50"/>
      <c r="K159" s="50"/>
      <c r="L159" s="50"/>
    </row>
    <row r="160" spans="1:12" ht="12.75">
      <c r="A160" t="s">
        <v>611</v>
      </c>
      <c r="B160" s="50">
        <v>532</v>
      </c>
      <c r="C160" s="50">
        <v>532</v>
      </c>
      <c r="D160" s="50">
        <v>532</v>
      </c>
      <c r="E160" s="50">
        <v>532</v>
      </c>
      <c r="F160" s="50">
        <v>532</v>
      </c>
      <c r="G160" s="50">
        <v>532</v>
      </c>
      <c r="H160" s="50"/>
      <c r="I160" s="50"/>
      <c r="J160" s="50"/>
      <c r="K160" s="50"/>
      <c r="L160" s="50"/>
    </row>
    <row r="161" spans="1:11" ht="12.75">
      <c r="A161" t="s">
        <v>612</v>
      </c>
      <c r="B161" s="50">
        <v>180</v>
      </c>
      <c r="C161" s="50">
        <v>180</v>
      </c>
      <c r="D161" s="50">
        <v>180</v>
      </c>
      <c r="E161" s="50">
        <v>180</v>
      </c>
      <c r="F161" s="50">
        <v>180</v>
      </c>
      <c r="G161" s="50">
        <v>180</v>
      </c>
      <c r="H161" s="50"/>
      <c r="I161" s="50"/>
      <c r="J161" s="50"/>
      <c r="K161" s="50"/>
    </row>
    <row r="162" spans="1:11" ht="12.75">
      <c r="A162" t="s">
        <v>613</v>
      </c>
      <c r="B162" s="50">
        <v>178</v>
      </c>
      <c r="C162" s="50">
        <v>178</v>
      </c>
      <c r="D162" s="50">
        <v>178</v>
      </c>
      <c r="E162" s="50">
        <v>178</v>
      </c>
      <c r="F162" s="50">
        <v>178</v>
      </c>
      <c r="G162" s="50">
        <v>178</v>
      </c>
      <c r="H162" s="50"/>
      <c r="I162" s="50"/>
      <c r="J162" s="50"/>
      <c r="K162" s="50"/>
    </row>
    <row r="163" spans="1:11" ht="12.75">
      <c r="A163" t="s">
        <v>614</v>
      </c>
      <c r="B163" s="50">
        <v>178</v>
      </c>
      <c r="C163" s="50">
        <v>178</v>
      </c>
      <c r="D163" s="50">
        <v>178</v>
      </c>
      <c r="E163" s="50">
        <v>178</v>
      </c>
      <c r="F163" s="50">
        <v>178</v>
      </c>
      <c r="G163" s="50">
        <v>178</v>
      </c>
      <c r="H163" s="50"/>
      <c r="I163" s="50"/>
      <c r="J163" s="50"/>
      <c r="K163" s="50"/>
    </row>
    <row r="164" spans="1:11" ht="12.75">
      <c r="A164" t="s">
        <v>615</v>
      </c>
      <c r="B164" s="50">
        <v>182</v>
      </c>
      <c r="C164" s="50">
        <v>182</v>
      </c>
      <c r="D164" s="50">
        <v>182</v>
      </c>
      <c r="E164" s="50">
        <v>182</v>
      </c>
      <c r="F164" s="50">
        <v>182</v>
      </c>
      <c r="G164" s="50">
        <v>182</v>
      </c>
      <c r="H164" s="50"/>
      <c r="I164" s="50"/>
      <c r="J164" s="50"/>
      <c r="K164" s="50"/>
    </row>
    <row r="165" spans="1:11" ht="12.75">
      <c r="A165" t="s">
        <v>616</v>
      </c>
      <c r="B165" s="50">
        <v>203</v>
      </c>
      <c r="C165" s="50">
        <v>203</v>
      </c>
      <c r="D165" s="50">
        <v>203</v>
      </c>
      <c r="E165" s="50">
        <v>203</v>
      </c>
      <c r="F165" s="50">
        <v>203</v>
      </c>
      <c r="G165" s="50">
        <v>203</v>
      </c>
      <c r="H165" s="50"/>
      <c r="I165" s="50"/>
      <c r="J165" s="50"/>
      <c r="K165" s="50"/>
    </row>
    <row r="166" spans="1:11" ht="12.75">
      <c r="A166" t="s">
        <v>617</v>
      </c>
      <c r="B166" s="50">
        <v>205</v>
      </c>
      <c r="C166" s="50">
        <v>205</v>
      </c>
      <c r="D166" s="50">
        <v>205</v>
      </c>
      <c r="E166" s="50">
        <v>205</v>
      </c>
      <c r="F166" s="50">
        <v>205</v>
      </c>
      <c r="G166" s="50">
        <v>205</v>
      </c>
      <c r="H166" s="50"/>
      <c r="I166" s="50"/>
      <c r="J166" s="50"/>
      <c r="K166" s="50"/>
    </row>
    <row r="167" spans="1:11" ht="12.75">
      <c r="A167" t="s">
        <v>1003</v>
      </c>
      <c r="B167" s="50">
        <v>132</v>
      </c>
      <c r="C167" s="50">
        <v>132</v>
      </c>
      <c r="D167" s="50">
        <v>132</v>
      </c>
      <c r="E167" s="50">
        <v>132</v>
      </c>
      <c r="F167" s="50">
        <v>132</v>
      </c>
      <c r="G167" s="50">
        <v>132</v>
      </c>
      <c r="H167" s="50"/>
      <c r="I167" s="50"/>
      <c r="J167" s="50"/>
      <c r="K167" s="50"/>
    </row>
    <row r="168" spans="1:11" ht="12.75">
      <c r="A168" t="s">
        <v>1004</v>
      </c>
      <c r="B168" s="50">
        <v>132</v>
      </c>
      <c r="C168" s="50">
        <v>132</v>
      </c>
      <c r="D168" s="50">
        <v>132</v>
      </c>
      <c r="E168" s="50">
        <v>132</v>
      </c>
      <c r="F168" s="50">
        <v>132</v>
      </c>
      <c r="G168" s="50">
        <v>132</v>
      </c>
      <c r="H168" s="50"/>
      <c r="I168" s="50"/>
      <c r="J168" s="50"/>
      <c r="K168" s="50"/>
    </row>
    <row r="169" spans="1:11" ht="12.75">
      <c r="A169" t="s">
        <v>618</v>
      </c>
      <c r="B169" s="50">
        <v>60</v>
      </c>
      <c r="C169" s="50">
        <v>60</v>
      </c>
      <c r="D169" s="50">
        <v>60</v>
      </c>
      <c r="E169" s="50">
        <v>60</v>
      </c>
      <c r="F169" s="50">
        <v>60</v>
      </c>
      <c r="G169" s="50">
        <v>60</v>
      </c>
      <c r="H169" s="50"/>
      <c r="I169" s="50"/>
      <c r="J169" s="50"/>
      <c r="K169" s="50"/>
    </row>
    <row r="170" spans="1:11" ht="12.75">
      <c r="A170" t="s">
        <v>819</v>
      </c>
      <c r="B170" s="50">
        <v>95</v>
      </c>
      <c r="C170" s="50">
        <v>95</v>
      </c>
      <c r="D170" s="50">
        <v>95</v>
      </c>
      <c r="E170" s="50">
        <v>95</v>
      </c>
      <c r="F170" s="50">
        <v>95</v>
      </c>
      <c r="G170" s="50">
        <v>95</v>
      </c>
      <c r="H170" s="50"/>
      <c r="I170" s="50"/>
      <c r="J170" s="50"/>
      <c r="K170" s="50"/>
    </row>
    <row r="171" spans="1:11" ht="12.75">
      <c r="A171" t="s">
        <v>904</v>
      </c>
      <c r="B171" s="50">
        <v>44</v>
      </c>
      <c r="C171" s="50">
        <v>44</v>
      </c>
      <c r="D171" s="50">
        <v>44</v>
      </c>
      <c r="E171" s="50">
        <v>44</v>
      </c>
      <c r="F171" s="50">
        <v>44</v>
      </c>
      <c r="G171" s="50">
        <v>44</v>
      </c>
      <c r="H171" s="50"/>
      <c r="I171" s="50"/>
      <c r="J171" s="50"/>
      <c r="K171" s="50"/>
    </row>
    <row r="172" spans="1:11" ht="12.75">
      <c r="A172" t="s">
        <v>905</v>
      </c>
      <c r="B172" s="50">
        <v>48</v>
      </c>
      <c r="C172" s="50">
        <v>48</v>
      </c>
      <c r="D172" s="50">
        <v>48</v>
      </c>
      <c r="E172" s="50">
        <v>48</v>
      </c>
      <c r="F172" s="50">
        <v>48</v>
      </c>
      <c r="G172" s="50">
        <v>48</v>
      </c>
      <c r="H172" s="50"/>
      <c r="I172" s="50"/>
      <c r="J172" s="50"/>
      <c r="K172" s="50"/>
    </row>
    <row r="173" spans="1:11" ht="12.75">
      <c r="A173" t="s">
        <v>906</v>
      </c>
      <c r="B173" s="50">
        <v>45</v>
      </c>
      <c r="C173" s="50">
        <v>45</v>
      </c>
      <c r="D173" s="50">
        <v>45</v>
      </c>
      <c r="E173" s="50">
        <v>45</v>
      </c>
      <c r="F173" s="50">
        <v>45</v>
      </c>
      <c r="G173" s="50">
        <v>45</v>
      </c>
      <c r="H173" s="50"/>
      <c r="I173" s="50"/>
      <c r="J173" s="50"/>
      <c r="K173" s="50"/>
    </row>
    <row r="174" spans="1:11" ht="12.75">
      <c r="A174" t="s">
        <v>907</v>
      </c>
      <c r="B174" s="50">
        <v>46</v>
      </c>
      <c r="C174" s="50">
        <v>46</v>
      </c>
      <c r="D174" s="50">
        <v>46</v>
      </c>
      <c r="E174" s="50">
        <v>46</v>
      </c>
      <c r="F174" s="50">
        <v>46</v>
      </c>
      <c r="G174" s="50">
        <v>46</v>
      </c>
      <c r="H174" s="50"/>
      <c r="I174" s="50"/>
      <c r="J174" s="50"/>
      <c r="K174" s="50"/>
    </row>
    <row r="175" spans="1:11" ht="12.75">
      <c r="A175" t="s">
        <v>619</v>
      </c>
      <c r="B175" s="50">
        <v>2.8</v>
      </c>
      <c r="C175" s="50">
        <v>2.8</v>
      </c>
      <c r="D175" s="50">
        <v>2.8</v>
      </c>
      <c r="E175" s="50">
        <v>2.8</v>
      </c>
      <c r="F175" s="50">
        <v>2.8</v>
      </c>
      <c r="G175" s="50">
        <v>2.8</v>
      </c>
      <c r="H175" s="50"/>
      <c r="I175" s="50"/>
      <c r="J175" s="50"/>
      <c r="K175" s="50"/>
    </row>
    <row r="176" spans="1:11" ht="12.75">
      <c r="A176" t="s">
        <v>620</v>
      </c>
      <c r="B176" s="50">
        <v>833</v>
      </c>
      <c r="C176" s="50">
        <v>833</v>
      </c>
      <c r="D176" s="50">
        <v>833</v>
      </c>
      <c r="E176" s="50">
        <v>833</v>
      </c>
      <c r="F176" s="50">
        <v>833</v>
      </c>
      <c r="G176" s="50">
        <v>833</v>
      </c>
      <c r="H176" s="50"/>
      <c r="I176" s="50"/>
      <c r="J176" s="50"/>
      <c r="K176" s="50"/>
    </row>
    <row r="177" spans="1:11" ht="12.75">
      <c r="A177" t="s">
        <v>621</v>
      </c>
      <c r="B177" s="50">
        <v>861</v>
      </c>
      <c r="C177" s="50">
        <v>861</v>
      </c>
      <c r="D177" s="50">
        <v>861</v>
      </c>
      <c r="E177" s="50">
        <v>861</v>
      </c>
      <c r="F177" s="50">
        <v>861</v>
      </c>
      <c r="G177" s="50">
        <v>861</v>
      </c>
      <c r="H177" s="50"/>
      <c r="I177" s="50"/>
      <c r="J177" s="50"/>
      <c r="K177" s="50"/>
    </row>
    <row r="178" spans="1:11" ht="12.75">
      <c r="A178" t="s">
        <v>622</v>
      </c>
      <c r="B178" s="50">
        <v>183</v>
      </c>
      <c r="C178" s="50">
        <v>183</v>
      </c>
      <c r="D178" s="50">
        <v>183</v>
      </c>
      <c r="E178" s="50">
        <v>183</v>
      </c>
      <c r="F178" s="50">
        <v>183</v>
      </c>
      <c r="G178" s="50">
        <v>183</v>
      </c>
      <c r="H178" s="50"/>
      <c r="I178" s="50"/>
      <c r="J178" s="50"/>
      <c r="K178" s="50"/>
    </row>
    <row r="179" spans="1:11" ht="12.75">
      <c r="A179" t="s">
        <v>623</v>
      </c>
      <c r="B179" s="50">
        <v>182.3</v>
      </c>
      <c r="C179" s="50">
        <v>182.3</v>
      </c>
      <c r="D179" s="50">
        <v>182.3</v>
      </c>
      <c r="E179" s="50">
        <v>182.3</v>
      </c>
      <c r="F179" s="50">
        <v>182.3</v>
      </c>
      <c r="G179" s="50">
        <v>182.3</v>
      </c>
      <c r="H179" s="50"/>
      <c r="I179" s="50"/>
      <c r="J179" s="50"/>
      <c r="K179" s="50"/>
    </row>
    <row r="180" spans="1:11" ht="12.75">
      <c r="A180" t="s">
        <v>624</v>
      </c>
      <c r="B180" s="50">
        <v>183.7</v>
      </c>
      <c r="C180" s="50">
        <v>183.7</v>
      </c>
      <c r="D180" s="50">
        <v>183.7</v>
      </c>
      <c r="E180" s="50">
        <v>183.7</v>
      </c>
      <c r="F180" s="50">
        <v>183.7</v>
      </c>
      <c r="G180" s="50">
        <v>183.7</v>
      </c>
      <c r="H180" s="50"/>
      <c r="I180" s="50"/>
      <c r="J180" s="50"/>
      <c r="K180" s="50"/>
    </row>
    <row r="181" spans="1:11" ht="12.75">
      <c r="A181" t="s">
        <v>625</v>
      </c>
      <c r="B181" s="50">
        <v>250</v>
      </c>
      <c r="C181" s="50">
        <v>250</v>
      </c>
      <c r="D181" s="50">
        <v>250</v>
      </c>
      <c r="E181" s="50">
        <v>250</v>
      </c>
      <c r="F181" s="50">
        <v>250</v>
      </c>
      <c r="G181" s="50">
        <v>250</v>
      </c>
      <c r="H181" s="50"/>
      <c r="I181" s="50"/>
      <c r="J181" s="50"/>
      <c r="K181" s="50"/>
    </row>
    <row r="182" spans="1:11" ht="12.75">
      <c r="A182" t="s">
        <v>626</v>
      </c>
      <c r="B182" s="50">
        <v>245</v>
      </c>
      <c r="C182" s="50">
        <v>245</v>
      </c>
      <c r="D182" s="50">
        <v>245</v>
      </c>
      <c r="E182" s="50">
        <v>245</v>
      </c>
      <c r="F182" s="50">
        <v>245</v>
      </c>
      <c r="G182" s="50">
        <v>245</v>
      </c>
      <c r="H182" s="50"/>
      <c r="I182" s="50"/>
      <c r="J182" s="50"/>
      <c r="K182" s="50"/>
    </row>
    <row r="183" spans="1:11" ht="12.75">
      <c r="A183" t="s">
        <v>627</v>
      </c>
      <c r="B183" s="50">
        <v>259</v>
      </c>
      <c r="C183" s="50">
        <v>259</v>
      </c>
      <c r="D183" s="50">
        <v>259</v>
      </c>
      <c r="E183" s="50">
        <v>259</v>
      </c>
      <c r="F183" s="50">
        <v>259</v>
      </c>
      <c r="G183" s="50">
        <v>259</v>
      </c>
      <c r="H183" s="50"/>
      <c r="I183" s="50"/>
      <c r="J183" s="50"/>
      <c r="K183" s="50"/>
    </row>
    <row r="184" spans="1:11" ht="12.75">
      <c r="A184" t="s">
        <v>628</v>
      </c>
      <c r="B184" s="50">
        <v>18</v>
      </c>
      <c r="C184" s="50">
        <v>18</v>
      </c>
      <c r="D184" s="50">
        <v>18</v>
      </c>
      <c r="E184" s="50">
        <v>18</v>
      </c>
      <c r="F184" s="50">
        <v>18</v>
      </c>
      <c r="G184" s="50">
        <v>18</v>
      </c>
      <c r="H184" s="50"/>
      <c r="I184" s="50"/>
      <c r="J184" s="50"/>
      <c r="K184" s="50"/>
    </row>
    <row r="185" spans="1:11" ht="12.75">
      <c r="A185" t="s">
        <v>629</v>
      </c>
      <c r="B185" s="50">
        <v>18</v>
      </c>
      <c r="C185" s="50">
        <v>18</v>
      </c>
      <c r="D185" s="50">
        <v>18</v>
      </c>
      <c r="E185" s="50">
        <v>18</v>
      </c>
      <c r="F185" s="50">
        <v>18</v>
      </c>
      <c r="G185" s="50">
        <v>18</v>
      </c>
      <c r="H185" s="50"/>
      <c r="I185" s="50"/>
      <c r="J185" s="50"/>
      <c r="K185" s="50"/>
    </row>
    <row r="186" spans="1:11" ht="12.75">
      <c r="A186" t="s">
        <v>630</v>
      </c>
      <c r="B186" s="50">
        <v>36</v>
      </c>
      <c r="C186" s="50">
        <v>36</v>
      </c>
      <c r="D186" s="50">
        <v>36</v>
      </c>
      <c r="E186" s="50">
        <v>36</v>
      </c>
      <c r="F186" s="50">
        <v>36</v>
      </c>
      <c r="G186" s="50">
        <v>36</v>
      </c>
      <c r="H186" s="50"/>
      <c r="I186" s="50"/>
      <c r="J186" s="50"/>
      <c r="K186" s="50"/>
    </row>
    <row r="187" spans="1:11" ht="12.75">
      <c r="A187" t="s">
        <v>631</v>
      </c>
      <c r="B187" s="50">
        <v>35</v>
      </c>
      <c r="C187" s="50">
        <v>35</v>
      </c>
      <c r="D187" s="50">
        <v>35</v>
      </c>
      <c r="E187" s="50">
        <v>35</v>
      </c>
      <c r="F187" s="50">
        <v>35</v>
      </c>
      <c r="G187" s="50">
        <v>35</v>
      </c>
      <c r="H187" s="50"/>
      <c r="I187" s="50"/>
      <c r="J187" s="50"/>
      <c r="K187" s="50"/>
    </row>
    <row r="188" spans="1:11" ht="12.75">
      <c r="A188" t="s">
        <v>632</v>
      </c>
      <c r="B188" s="50">
        <v>36</v>
      </c>
      <c r="C188" s="50">
        <v>36</v>
      </c>
      <c r="D188" s="50">
        <v>36</v>
      </c>
      <c r="E188" s="50">
        <v>36</v>
      </c>
      <c r="F188" s="50">
        <v>36</v>
      </c>
      <c r="G188" s="50">
        <v>36</v>
      </c>
      <c r="H188" s="50"/>
      <c r="I188" s="50"/>
      <c r="J188" s="50"/>
      <c r="K188" s="50"/>
    </row>
    <row r="189" spans="1:11" ht="12.75">
      <c r="A189" t="s">
        <v>633</v>
      </c>
      <c r="B189" s="50">
        <v>804</v>
      </c>
      <c r="C189" s="50">
        <v>804</v>
      </c>
      <c r="D189" s="50">
        <v>804</v>
      </c>
      <c r="E189" s="50">
        <v>804</v>
      </c>
      <c r="F189" s="50">
        <v>804</v>
      </c>
      <c r="G189" s="50">
        <v>804</v>
      </c>
      <c r="H189" s="50"/>
      <c r="I189" s="50"/>
      <c r="J189" s="50"/>
      <c r="K189" s="50"/>
    </row>
    <row r="190" spans="1:11" ht="12.75">
      <c r="A190" t="s">
        <v>634</v>
      </c>
      <c r="B190" s="50">
        <v>803</v>
      </c>
      <c r="C190" s="50">
        <v>803</v>
      </c>
      <c r="D190" s="50">
        <v>803</v>
      </c>
      <c r="E190" s="50">
        <v>803</v>
      </c>
      <c r="F190" s="50">
        <v>803</v>
      </c>
      <c r="G190" s="50">
        <v>803</v>
      </c>
      <c r="H190" s="50"/>
      <c r="I190" s="50"/>
      <c r="J190" s="50"/>
      <c r="K190" s="50"/>
    </row>
    <row r="191" spans="1:11" ht="12.75">
      <c r="A191" t="s">
        <v>635</v>
      </c>
      <c r="B191" s="50">
        <v>805</v>
      </c>
      <c r="C191" s="50">
        <v>805</v>
      </c>
      <c r="D191" s="50">
        <v>805</v>
      </c>
      <c r="E191" s="50">
        <v>805</v>
      </c>
      <c r="F191" s="50">
        <v>805</v>
      </c>
      <c r="G191" s="50">
        <v>805</v>
      </c>
      <c r="H191" s="50"/>
      <c r="I191" s="50"/>
      <c r="J191" s="50"/>
      <c r="K191" s="50"/>
    </row>
    <row r="192" spans="1:11" ht="12.75">
      <c r="A192" t="s">
        <v>636</v>
      </c>
      <c r="B192" s="50">
        <v>2.4</v>
      </c>
      <c r="C192" s="50">
        <v>2.4</v>
      </c>
      <c r="D192" s="50">
        <v>2.4</v>
      </c>
      <c r="E192" s="50">
        <v>2.4</v>
      </c>
      <c r="F192" s="50">
        <v>2.4</v>
      </c>
      <c r="G192" s="50">
        <v>2.4</v>
      </c>
      <c r="H192" s="50"/>
      <c r="I192" s="50"/>
      <c r="J192" s="50"/>
      <c r="K192" s="50"/>
    </row>
    <row r="193" spans="1:11" ht="12.75">
      <c r="A193" t="s">
        <v>637</v>
      </c>
      <c r="B193" s="50">
        <v>2.4</v>
      </c>
      <c r="C193" s="50">
        <v>2.4</v>
      </c>
      <c r="D193" s="50">
        <v>2.4</v>
      </c>
      <c r="E193" s="50">
        <v>2.4</v>
      </c>
      <c r="F193" s="50">
        <v>2.4</v>
      </c>
      <c r="G193" s="50">
        <v>2.4</v>
      </c>
      <c r="H193" s="50"/>
      <c r="I193" s="50"/>
      <c r="J193" s="50"/>
      <c r="K193" s="50"/>
    </row>
    <row r="194" spans="1:11" ht="12.75">
      <c r="A194" t="s">
        <v>638</v>
      </c>
      <c r="B194" s="50">
        <v>232</v>
      </c>
      <c r="C194" s="50">
        <v>232</v>
      </c>
      <c r="D194" s="50">
        <v>232</v>
      </c>
      <c r="E194" s="50">
        <v>232</v>
      </c>
      <c r="F194" s="50">
        <v>232</v>
      </c>
      <c r="G194" s="50">
        <v>232</v>
      </c>
      <c r="H194" s="50"/>
      <c r="I194" s="50"/>
      <c r="J194" s="50"/>
      <c r="K194" s="50"/>
    </row>
    <row r="195" spans="1:11" ht="12.75">
      <c r="A195" t="s">
        <v>639</v>
      </c>
      <c r="B195" s="50">
        <v>230</v>
      </c>
      <c r="C195" s="50">
        <v>230</v>
      </c>
      <c r="D195" s="50">
        <v>230</v>
      </c>
      <c r="E195" s="50">
        <v>230</v>
      </c>
      <c r="F195" s="50">
        <v>230</v>
      </c>
      <c r="G195" s="50">
        <v>230</v>
      </c>
      <c r="H195" s="50"/>
      <c r="I195" s="50"/>
      <c r="J195" s="50"/>
      <c r="K195" s="50"/>
    </row>
    <row r="196" spans="1:11" ht="12.75">
      <c r="A196" t="s">
        <v>640</v>
      </c>
      <c r="B196" s="50">
        <v>225</v>
      </c>
      <c r="C196" s="50">
        <v>225</v>
      </c>
      <c r="D196" s="50">
        <v>225</v>
      </c>
      <c r="E196" s="50">
        <v>225</v>
      </c>
      <c r="F196" s="50">
        <v>225</v>
      </c>
      <c r="G196" s="50">
        <v>225</v>
      </c>
      <c r="H196" s="50"/>
      <c r="I196" s="50"/>
      <c r="J196" s="50"/>
      <c r="K196" s="50"/>
    </row>
    <row r="197" spans="1:11" ht="12.75">
      <c r="A197" t="s">
        <v>641</v>
      </c>
      <c r="B197" s="50">
        <v>231</v>
      </c>
      <c r="C197" s="50">
        <v>231</v>
      </c>
      <c r="D197" s="50">
        <v>231</v>
      </c>
      <c r="E197" s="50">
        <v>231</v>
      </c>
      <c r="F197" s="50">
        <v>231</v>
      </c>
      <c r="G197" s="50">
        <v>231</v>
      </c>
      <c r="H197" s="50"/>
      <c r="I197" s="50"/>
      <c r="J197" s="50"/>
      <c r="K197" s="50"/>
    </row>
    <row r="198" spans="1:11" ht="12.75">
      <c r="A198" t="s">
        <v>642</v>
      </c>
      <c r="B198" s="50">
        <v>255</v>
      </c>
      <c r="C198" s="50">
        <v>255</v>
      </c>
      <c r="D198" s="50">
        <v>255</v>
      </c>
      <c r="E198" s="50">
        <v>255</v>
      </c>
      <c r="F198" s="50">
        <v>255</v>
      </c>
      <c r="G198" s="50">
        <v>255</v>
      </c>
      <c r="H198" s="50"/>
      <c r="I198" s="50"/>
      <c r="J198" s="50"/>
      <c r="K198" s="50"/>
    </row>
    <row r="199" spans="1:11" ht="12.75">
      <c r="A199" t="s">
        <v>643</v>
      </c>
      <c r="B199" s="50">
        <v>229.1187744140625</v>
      </c>
      <c r="C199" s="50">
        <v>229.1187744140625</v>
      </c>
      <c r="D199" s="50">
        <v>229.1187744140625</v>
      </c>
      <c r="E199" s="50">
        <v>229.1187744140625</v>
      </c>
      <c r="F199" s="50">
        <v>229.1187744140625</v>
      </c>
      <c r="G199" s="50">
        <v>229.1187744140625</v>
      </c>
      <c r="H199" s="50"/>
      <c r="I199" s="50"/>
      <c r="J199" s="50"/>
      <c r="K199" s="50"/>
    </row>
    <row r="200" spans="1:11" ht="12.75">
      <c r="A200" t="s">
        <v>644</v>
      </c>
      <c r="B200" s="50">
        <v>594</v>
      </c>
      <c r="C200" s="50">
        <v>594</v>
      </c>
      <c r="D200" s="50">
        <v>594</v>
      </c>
      <c r="E200" s="50">
        <v>594</v>
      </c>
      <c r="F200" s="50">
        <v>594</v>
      </c>
      <c r="G200" s="50">
        <v>594</v>
      </c>
      <c r="H200" s="50"/>
      <c r="I200" s="50"/>
      <c r="J200" s="50"/>
      <c r="K200" s="50"/>
    </row>
    <row r="201" spans="1:11" ht="12.75">
      <c r="A201" t="s">
        <v>645</v>
      </c>
      <c r="B201" s="50">
        <v>586</v>
      </c>
      <c r="C201" s="50">
        <v>586</v>
      </c>
      <c r="D201" s="50">
        <v>586</v>
      </c>
      <c r="E201" s="50">
        <v>586</v>
      </c>
      <c r="F201" s="50">
        <v>586</v>
      </c>
      <c r="G201" s="50">
        <v>586</v>
      </c>
      <c r="H201" s="50"/>
      <c r="I201" s="50"/>
      <c r="J201" s="50"/>
      <c r="K201" s="50"/>
    </row>
    <row r="202" spans="1:11" ht="12.75">
      <c r="A202" t="s">
        <v>646</v>
      </c>
      <c r="B202" s="50">
        <v>800</v>
      </c>
      <c r="C202" s="50">
        <v>800</v>
      </c>
      <c r="D202" s="50">
        <v>800</v>
      </c>
      <c r="E202" s="50">
        <v>800</v>
      </c>
      <c r="F202" s="50">
        <v>800</v>
      </c>
      <c r="G202" s="50">
        <v>800</v>
      </c>
      <c r="H202" s="50"/>
      <c r="I202" s="50"/>
      <c r="J202" s="50"/>
      <c r="K202" s="50"/>
    </row>
    <row r="203" spans="1:11" ht="12.75">
      <c r="A203" t="s">
        <v>913</v>
      </c>
      <c r="B203" s="50">
        <v>81</v>
      </c>
      <c r="C203" s="50">
        <v>81</v>
      </c>
      <c r="D203" s="50">
        <v>81</v>
      </c>
      <c r="E203" s="50">
        <v>81</v>
      </c>
      <c r="F203" s="50">
        <v>81</v>
      </c>
      <c r="G203" s="50">
        <v>81</v>
      </c>
      <c r="H203" s="50"/>
      <c r="I203" s="50"/>
      <c r="J203" s="50"/>
      <c r="K203" s="50"/>
    </row>
    <row r="204" spans="1:11" ht="12.75">
      <c r="A204" t="s">
        <v>914</v>
      </c>
      <c r="B204" s="50">
        <v>82</v>
      </c>
      <c r="C204" s="50">
        <v>82</v>
      </c>
      <c r="D204" s="50">
        <v>82</v>
      </c>
      <c r="E204" s="50">
        <v>82</v>
      </c>
      <c r="F204" s="50">
        <v>82</v>
      </c>
      <c r="G204" s="50">
        <v>82</v>
      </c>
      <c r="H204" s="50"/>
      <c r="I204" s="50"/>
      <c r="J204" s="50"/>
      <c r="K204" s="50"/>
    </row>
    <row r="205" spans="1:11" ht="12.75">
      <c r="A205" t="s">
        <v>915</v>
      </c>
      <c r="B205" s="50">
        <v>82</v>
      </c>
      <c r="C205" s="50">
        <v>82</v>
      </c>
      <c r="D205" s="50">
        <v>82</v>
      </c>
      <c r="E205" s="50">
        <v>82</v>
      </c>
      <c r="F205" s="50">
        <v>82</v>
      </c>
      <c r="G205" s="50">
        <v>82</v>
      </c>
      <c r="H205" s="50"/>
      <c r="I205" s="50"/>
      <c r="J205" s="50"/>
      <c r="K205" s="50"/>
    </row>
    <row r="206" spans="1:11" ht="12.75">
      <c r="A206" t="s">
        <v>916</v>
      </c>
      <c r="B206" s="50">
        <v>81</v>
      </c>
      <c r="C206" s="50">
        <v>81</v>
      </c>
      <c r="D206" s="50">
        <v>81</v>
      </c>
      <c r="E206" s="50">
        <v>81</v>
      </c>
      <c r="F206" s="50">
        <v>81</v>
      </c>
      <c r="G206" s="50">
        <v>81</v>
      </c>
      <c r="H206" s="50"/>
      <c r="I206" s="50"/>
      <c r="J206" s="50"/>
      <c r="K206" s="50"/>
    </row>
    <row r="207" spans="1:11" ht="12.75">
      <c r="A207" t="s">
        <v>917</v>
      </c>
      <c r="B207" s="50">
        <v>81</v>
      </c>
      <c r="C207" s="50">
        <v>81</v>
      </c>
      <c r="D207" s="50">
        <v>81</v>
      </c>
      <c r="E207" s="50">
        <v>81</v>
      </c>
      <c r="F207" s="50">
        <v>81</v>
      </c>
      <c r="G207" s="50">
        <v>81</v>
      </c>
      <c r="H207" s="50"/>
      <c r="I207" s="50"/>
      <c r="J207" s="50"/>
      <c r="K207" s="50"/>
    </row>
    <row r="208" spans="1:11" ht="12.75">
      <c r="A208" t="s">
        <v>647</v>
      </c>
      <c r="B208" s="50">
        <v>12</v>
      </c>
      <c r="C208" s="50">
        <v>12</v>
      </c>
      <c r="D208" s="50">
        <v>12</v>
      </c>
      <c r="E208" s="50">
        <v>12</v>
      </c>
      <c r="F208" s="50">
        <v>12</v>
      </c>
      <c r="G208" s="50">
        <v>12</v>
      </c>
      <c r="H208" s="50"/>
      <c r="I208" s="50"/>
      <c r="J208" s="50"/>
      <c r="K208" s="50"/>
    </row>
    <row r="209" spans="1:11" ht="12.75">
      <c r="A209" t="s">
        <v>648</v>
      </c>
      <c r="B209" s="50">
        <v>12</v>
      </c>
      <c r="C209" s="50">
        <v>12</v>
      </c>
      <c r="D209" s="50">
        <v>12</v>
      </c>
      <c r="E209" s="50">
        <v>12</v>
      </c>
      <c r="F209" s="50">
        <v>12</v>
      </c>
      <c r="G209" s="50">
        <v>12</v>
      </c>
      <c r="H209" s="50"/>
      <c r="I209" s="50"/>
      <c r="J209" s="50"/>
      <c r="K209" s="50"/>
    </row>
    <row r="210" spans="1:11" ht="12.75">
      <c r="A210" t="s">
        <v>649</v>
      </c>
      <c r="B210" s="50">
        <v>126</v>
      </c>
      <c r="C210" s="50">
        <v>126</v>
      </c>
      <c r="D210" s="50">
        <v>126</v>
      </c>
      <c r="E210" s="50">
        <v>126</v>
      </c>
      <c r="F210" s="50">
        <v>126</v>
      </c>
      <c r="G210" s="50">
        <v>126</v>
      </c>
      <c r="H210" s="50"/>
      <c r="I210" s="50"/>
      <c r="J210" s="50"/>
      <c r="K210" s="50"/>
    </row>
    <row r="211" spans="1:11" ht="12.75">
      <c r="A211" t="s">
        <v>650</v>
      </c>
      <c r="B211" s="50">
        <v>123</v>
      </c>
      <c r="C211" s="50">
        <v>123</v>
      </c>
      <c r="D211" s="50">
        <v>123</v>
      </c>
      <c r="E211" s="50">
        <v>123</v>
      </c>
      <c r="F211" s="50">
        <v>123</v>
      </c>
      <c r="G211" s="50">
        <v>123</v>
      </c>
      <c r="H211" s="50"/>
      <c r="I211" s="50"/>
      <c r="J211" s="50"/>
      <c r="K211" s="50"/>
    </row>
    <row r="212" spans="1:11" ht="12.75">
      <c r="A212" t="s">
        <v>651</v>
      </c>
      <c r="B212" s="50">
        <v>565</v>
      </c>
      <c r="C212" s="50">
        <v>565</v>
      </c>
      <c r="D212" s="50">
        <v>565</v>
      </c>
      <c r="E212" s="50">
        <v>565</v>
      </c>
      <c r="F212" s="50">
        <v>565</v>
      </c>
      <c r="G212" s="50">
        <v>565</v>
      </c>
      <c r="H212" s="50"/>
      <c r="I212" s="50"/>
      <c r="J212" s="50"/>
      <c r="K212" s="50"/>
    </row>
    <row r="213" spans="1:11" ht="12.75">
      <c r="A213" t="s">
        <v>897</v>
      </c>
      <c r="B213" s="50">
        <v>1.8</v>
      </c>
      <c r="C213" s="50">
        <v>1.8</v>
      </c>
      <c r="D213" s="50">
        <v>1.8</v>
      </c>
      <c r="E213" s="50">
        <v>1.8</v>
      </c>
      <c r="F213" s="50">
        <v>1.8</v>
      </c>
      <c r="G213" s="50">
        <v>1.8</v>
      </c>
      <c r="H213" s="50"/>
      <c r="I213" s="50"/>
      <c r="J213" s="50"/>
      <c r="K213" s="50"/>
    </row>
    <row r="214" spans="1:11" ht="12.75">
      <c r="A214" t="s">
        <v>898</v>
      </c>
      <c r="B214" s="50">
        <v>1.8</v>
      </c>
      <c r="C214" s="50">
        <v>1.8</v>
      </c>
      <c r="D214" s="50">
        <v>1.8</v>
      </c>
      <c r="E214" s="50">
        <v>1.8</v>
      </c>
      <c r="F214" s="50">
        <v>1.8</v>
      </c>
      <c r="G214" s="50">
        <v>1.8</v>
      </c>
      <c r="H214" s="50"/>
      <c r="I214" s="50"/>
      <c r="J214" s="50"/>
      <c r="K214" s="50"/>
    </row>
    <row r="215" spans="1:11" ht="12.75">
      <c r="A215" t="s">
        <v>791</v>
      </c>
      <c r="B215" s="50">
        <v>1.2</v>
      </c>
      <c r="C215" s="50">
        <v>1.2</v>
      </c>
      <c r="D215" s="50">
        <v>1.2</v>
      </c>
      <c r="E215" s="50">
        <v>1.2</v>
      </c>
      <c r="F215" s="50">
        <v>1.2</v>
      </c>
      <c r="G215" s="50">
        <v>1.2</v>
      </c>
      <c r="H215" s="50"/>
      <c r="I215" s="50"/>
      <c r="J215" s="50"/>
      <c r="K215" s="50"/>
    </row>
    <row r="216" spans="1:11" ht="12.75">
      <c r="A216" t="s">
        <v>792</v>
      </c>
      <c r="B216" s="50">
        <v>1.2</v>
      </c>
      <c r="C216" s="50">
        <v>1.2</v>
      </c>
      <c r="D216" s="50">
        <v>1.2</v>
      </c>
      <c r="E216" s="50">
        <v>1.2</v>
      </c>
      <c r="F216" s="50">
        <v>1.2</v>
      </c>
      <c r="G216" s="50">
        <v>1.2</v>
      </c>
      <c r="H216" s="50"/>
      <c r="I216" s="50"/>
      <c r="J216" s="50"/>
      <c r="K216" s="50"/>
    </row>
    <row r="217" spans="1:11" ht="12.75">
      <c r="A217" t="s">
        <v>652</v>
      </c>
      <c r="B217" s="50">
        <v>18</v>
      </c>
      <c r="C217" s="50">
        <v>18</v>
      </c>
      <c r="D217" s="50">
        <v>18</v>
      </c>
      <c r="E217" s="50">
        <v>18</v>
      </c>
      <c r="F217" s="50">
        <v>18</v>
      </c>
      <c r="G217" s="50">
        <v>18</v>
      </c>
      <c r="H217" s="50"/>
      <c r="I217" s="50"/>
      <c r="J217" s="50"/>
      <c r="K217" s="50"/>
    </row>
    <row r="218" spans="1:11" ht="12.75">
      <c r="A218" t="s">
        <v>653</v>
      </c>
      <c r="B218" s="50">
        <v>18</v>
      </c>
      <c r="C218" s="50">
        <v>18</v>
      </c>
      <c r="D218" s="50">
        <v>18</v>
      </c>
      <c r="E218" s="50">
        <v>18</v>
      </c>
      <c r="F218" s="50">
        <v>18</v>
      </c>
      <c r="G218" s="50">
        <v>18</v>
      </c>
      <c r="H218" s="50"/>
      <c r="I218" s="50"/>
      <c r="J218" s="50"/>
      <c r="K218" s="50"/>
    </row>
    <row r="219" spans="1:11" ht="12.75">
      <c r="A219" t="s">
        <v>654</v>
      </c>
      <c r="B219" s="50">
        <v>39</v>
      </c>
      <c r="C219" s="50">
        <v>39</v>
      </c>
      <c r="D219" s="50">
        <v>39</v>
      </c>
      <c r="E219" s="50">
        <v>39</v>
      </c>
      <c r="F219" s="50">
        <v>39</v>
      </c>
      <c r="G219" s="50">
        <v>39</v>
      </c>
      <c r="H219" s="50"/>
      <c r="I219" s="50"/>
      <c r="J219" s="50"/>
      <c r="K219" s="50"/>
    </row>
    <row r="220" spans="1:11" ht="12.75">
      <c r="A220" t="s">
        <v>655</v>
      </c>
      <c r="B220" s="50">
        <v>419</v>
      </c>
      <c r="C220" s="50">
        <v>419</v>
      </c>
      <c r="D220" s="50">
        <v>419</v>
      </c>
      <c r="E220" s="50">
        <v>419</v>
      </c>
      <c r="F220" s="50">
        <v>419</v>
      </c>
      <c r="G220" s="50">
        <v>419</v>
      </c>
      <c r="H220" s="50"/>
      <c r="I220" s="50"/>
      <c r="J220" s="50"/>
      <c r="K220" s="50"/>
    </row>
    <row r="221" spans="1:11" ht="12.75">
      <c r="A221" t="s">
        <v>656</v>
      </c>
      <c r="B221" s="50">
        <v>421</v>
      </c>
      <c r="C221" s="50">
        <v>421</v>
      </c>
      <c r="D221" s="50">
        <v>421</v>
      </c>
      <c r="E221" s="50">
        <v>421</v>
      </c>
      <c r="F221" s="50">
        <v>421</v>
      </c>
      <c r="G221" s="50">
        <v>421</v>
      </c>
      <c r="H221" s="50"/>
      <c r="I221" s="50"/>
      <c r="J221" s="50"/>
      <c r="K221" s="50"/>
    </row>
    <row r="222" spans="1:11" ht="12.75">
      <c r="A222" t="s">
        <v>657</v>
      </c>
      <c r="B222" s="50">
        <v>8</v>
      </c>
      <c r="C222" s="50">
        <v>8</v>
      </c>
      <c r="D222" s="50">
        <v>8</v>
      </c>
      <c r="E222" s="50">
        <v>8</v>
      </c>
      <c r="F222" s="50">
        <v>8</v>
      </c>
      <c r="G222" s="50">
        <v>8</v>
      </c>
      <c r="H222" s="50"/>
      <c r="I222" s="50"/>
      <c r="J222" s="50"/>
      <c r="K222" s="50"/>
    </row>
    <row r="223" spans="1:11" ht="12.75">
      <c r="A223" t="s">
        <v>658</v>
      </c>
      <c r="B223" s="50">
        <v>8</v>
      </c>
      <c r="C223" s="50">
        <v>8</v>
      </c>
      <c r="D223" s="50">
        <v>8</v>
      </c>
      <c r="E223" s="50">
        <v>8</v>
      </c>
      <c r="F223" s="50">
        <v>8</v>
      </c>
      <c r="G223" s="50">
        <v>8</v>
      </c>
      <c r="H223" s="50"/>
      <c r="I223" s="50"/>
      <c r="J223" s="50"/>
      <c r="K223" s="50"/>
    </row>
    <row r="224" spans="1:11" ht="12.75">
      <c r="A224" t="s">
        <v>659</v>
      </c>
      <c r="B224" s="50">
        <v>8</v>
      </c>
      <c r="C224" s="50">
        <v>8</v>
      </c>
      <c r="D224" s="50">
        <v>8</v>
      </c>
      <c r="E224" s="50">
        <v>8</v>
      </c>
      <c r="F224" s="50">
        <v>8</v>
      </c>
      <c r="G224" s="50">
        <v>8</v>
      </c>
      <c r="H224" s="50"/>
      <c r="I224" s="50"/>
      <c r="J224" s="50"/>
      <c r="K224" s="50"/>
    </row>
    <row r="225" spans="1:11" ht="12.75">
      <c r="A225" t="s">
        <v>660</v>
      </c>
      <c r="B225" s="50">
        <v>8</v>
      </c>
      <c r="C225" s="50">
        <v>8</v>
      </c>
      <c r="D225" s="50">
        <v>8</v>
      </c>
      <c r="E225" s="50">
        <v>8</v>
      </c>
      <c r="F225" s="50">
        <v>8</v>
      </c>
      <c r="G225" s="50">
        <v>8</v>
      </c>
      <c r="H225" s="50"/>
      <c r="I225" s="50"/>
      <c r="J225" s="50"/>
      <c r="K225" s="50"/>
    </row>
    <row r="226" spans="1:11" ht="12.75">
      <c r="A226" t="s">
        <v>510</v>
      </c>
      <c r="B226" s="50">
        <v>4.8</v>
      </c>
      <c r="C226" s="50">
        <v>4.8</v>
      </c>
      <c r="D226" s="50">
        <v>4.8</v>
      </c>
      <c r="E226" s="50">
        <v>4.8</v>
      </c>
      <c r="F226" s="50">
        <v>4.8</v>
      </c>
      <c r="G226" s="50">
        <v>4.8</v>
      </c>
      <c r="H226" s="50"/>
      <c r="I226" s="50"/>
      <c r="J226" s="50"/>
      <c r="K226" s="50"/>
    </row>
    <row r="227" spans="1:11" ht="12.75">
      <c r="A227" t="s">
        <v>977</v>
      </c>
      <c r="B227" s="50">
        <v>145</v>
      </c>
      <c r="C227" s="50">
        <v>145</v>
      </c>
      <c r="D227" s="50">
        <v>145</v>
      </c>
      <c r="E227" s="50">
        <v>145</v>
      </c>
      <c r="F227" s="50">
        <v>145</v>
      </c>
      <c r="G227" s="50">
        <v>145</v>
      </c>
      <c r="H227" s="50"/>
      <c r="I227" s="50"/>
      <c r="J227" s="50"/>
      <c r="K227" s="50"/>
    </row>
    <row r="228" spans="1:11" ht="12.75">
      <c r="A228" t="s">
        <v>978</v>
      </c>
      <c r="B228" s="50">
        <v>161</v>
      </c>
      <c r="C228" s="50">
        <v>161</v>
      </c>
      <c r="D228" s="50">
        <v>161</v>
      </c>
      <c r="E228" s="50">
        <v>161</v>
      </c>
      <c r="F228" s="50">
        <v>161</v>
      </c>
      <c r="G228" s="50">
        <v>161</v>
      </c>
      <c r="H228" s="50"/>
      <c r="I228" s="50"/>
      <c r="J228" s="50"/>
      <c r="K228" s="50"/>
    </row>
    <row r="229" spans="1:11" ht="12.75">
      <c r="A229" t="s">
        <v>979</v>
      </c>
      <c r="B229" s="50">
        <v>161</v>
      </c>
      <c r="C229" s="50">
        <v>161</v>
      </c>
      <c r="D229" s="50">
        <v>161</v>
      </c>
      <c r="E229" s="50">
        <v>161</v>
      </c>
      <c r="F229" s="50">
        <v>161</v>
      </c>
      <c r="G229" s="50">
        <v>161</v>
      </c>
      <c r="H229" s="50"/>
      <c r="I229" s="50"/>
      <c r="J229" s="50"/>
      <c r="K229" s="50"/>
    </row>
    <row r="230" spans="1:11" ht="12.75">
      <c r="A230" t="s">
        <v>504</v>
      </c>
      <c r="B230" s="50">
        <v>168</v>
      </c>
      <c r="C230" s="50">
        <v>168</v>
      </c>
      <c r="D230" s="50">
        <v>168</v>
      </c>
      <c r="E230" s="50">
        <v>168</v>
      </c>
      <c r="F230" s="50">
        <v>168</v>
      </c>
      <c r="G230" s="50">
        <v>168</v>
      </c>
      <c r="H230" s="50"/>
      <c r="I230" s="50"/>
      <c r="J230" s="50"/>
      <c r="K230" s="50"/>
    </row>
    <row r="231" spans="1:11" ht="12.75">
      <c r="A231" t="s">
        <v>505</v>
      </c>
      <c r="B231" s="50">
        <v>213</v>
      </c>
      <c r="C231" s="50">
        <v>213</v>
      </c>
      <c r="D231" s="50">
        <v>213</v>
      </c>
      <c r="E231" s="50">
        <v>213</v>
      </c>
      <c r="F231" s="50">
        <v>213</v>
      </c>
      <c r="G231" s="50">
        <v>213</v>
      </c>
      <c r="H231" s="50"/>
      <c r="I231" s="50"/>
      <c r="J231" s="50"/>
      <c r="K231" s="50"/>
    </row>
    <row r="232" spans="1:11" ht="12.75">
      <c r="A232" t="s">
        <v>506</v>
      </c>
      <c r="B232" s="50">
        <v>213</v>
      </c>
      <c r="C232" s="50">
        <v>213</v>
      </c>
      <c r="D232" s="50">
        <v>213</v>
      </c>
      <c r="E232" s="50">
        <v>213</v>
      </c>
      <c r="F232" s="50">
        <v>213</v>
      </c>
      <c r="G232" s="50">
        <v>213</v>
      </c>
      <c r="H232" s="50"/>
      <c r="I232" s="50"/>
      <c r="J232" s="50"/>
      <c r="K232" s="50"/>
    </row>
    <row r="233" spans="1:11" ht="12.75">
      <c r="A233" t="s">
        <v>661</v>
      </c>
      <c r="B233" s="50">
        <v>651</v>
      </c>
      <c r="C233" s="50">
        <v>651</v>
      </c>
      <c r="D233" s="50">
        <v>651</v>
      </c>
      <c r="E233" s="50">
        <v>651</v>
      </c>
      <c r="F233" s="50">
        <v>651</v>
      </c>
      <c r="G233" s="50">
        <v>651</v>
      </c>
      <c r="H233" s="50"/>
      <c r="I233" s="50"/>
      <c r="J233" s="50"/>
      <c r="K233" s="50"/>
    </row>
    <row r="234" spans="1:11" ht="12.75">
      <c r="A234" t="s">
        <v>879</v>
      </c>
      <c r="B234" s="50">
        <v>80</v>
      </c>
      <c r="C234" s="50">
        <v>80</v>
      </c>
      <c r="D234" s="50">
        <v>80</v>
      </c>
      <c r="E234" s="50">
        <v>80</v>
      </c>
      <c r="F234" s="50">
        <v>80</v>
      </c>
      <c r="G234" s="50">
        <v>80</v>
      </c>
      <c r="H234" s="50"/>
      <c r="I234" s="50"/>
      <c r="J234" s="50"/>
      <c r="K234" s="50"/>
    </row>
    <row r="235" spans="1:11" ht="12.75">
      <c r="A235" t="s">
        <v>880</v>
      </c>
      <c r="B235" s="50">
        <v>84</v>
      </c>
      <c r="C235" s="50">
        <v>84</v>
      </c>
      <c r="D235" s="50">
        <v>84</v>
      </c>
      <c r="E235" s="50">
        <v>84</v>
      </c>
      <c r="F235" s="50">
        <v>84</v>
      </c>
      <c r="G235" s="50">
        <v>84</v>
      </c>
      <c r="H235" s="50"/>
      <c r="I235" s="50"/>
      <c r="J235" s="50"/>
      <c r="K235" s="50"/>
    </row>
    <row r="236" spans="1:11" ht="12.75">
      <c r="A236" t="s">
        <v>881</v>
      </c>
      <c r="B236" s="50">
        <v>91</v>
      </c>
      <c r="C236" s="50">
        <v>91</v>
      </c>
      <c r="D236" s="50">
        <v>91</v>
      </c>
      <c r="E236" s="50">
        <v>91</v>
      </c>
      <c r="F236" s="50">
        <v>91</v>
      </c>
      <c r="G236" s="50">
        <v>91</v>
      </c>
      <c r="H236" s="50"/>
      <c r="I236" s="50"/>
      <c r="J236" s="50"/>
      <c r="K236" s="50"/>
    </row>
    <row r="237" spans="1:11" ht="12.75">
      <c r="A237" t="s">
        <v>663</v>
      </c>
      <c r="B237" s="50">
        <v>25</v>
      </c>
      <c r="C237" s="50">
        <v>25</v>
      </c>
      <c r="D237" s="50">
        <v>25</v>
      </c>
      <c r="E237" s="50">
        <v>25</v>
      </c>
      <c r="F237" s="50">
        <v>25</v>
      </c>
      <c r="G237" s="50">
        <v>25</v>
      </c>
      <c r="H237" s="50"/>
      <c r="I237" s="50"/>
      <c r="J237" s="50"/>
      <c r="K237" s="50"/>
    </row>
    <row r="238" spans="1:11" ht="12.75">
      <c r="A238" t="s">
        <v>664</v>
      </c>
      <c r="B238" s="50">
        <v>25</v>
      </c>
      <c r="C238" s="50">
        <v>25</v>
      </c>
      <c r="D238" s="50">
        <v>25</v>
      </c>
      <c r="E238" s="50">
        <v>25</v>
      </c>
      <c r="F238" s="50">
        <v>25</v>
      </c>
      <c r="G238" s="50">
        <v>25</v>
      </c>
      <c r="H238" s="50"/>
      <c r="I238" s="50"/>
      <c r="J238" s="50"/>
      <c r="K238" s="50"/>
    </row>
    <row r="239" spans="1:11" ht="12.75">
      <c r="A239" t="s">
        <v>665</v>
      </c>
      <c r="B239" s="50">
        <v>24</v>
      </c>
      <c r="C239" s="50">
        <v>24</v>
      </c>
      <c r="D239" s="50">
        <v>24</v>
      </c>
      <c r="E239" s="50">
        <v>24</v>
      </c>
      <c r="F239" s="50">
        <v>24</v>
      </c>
      <c r="G239" s="50">
        <v>24</v>
      </c>
      <c r="H239" s="50"/>
      <c r="I239" s="50"/>
      <c r="J239" s="50"/>
      <c r="K239" s="50"/>
    </row>
    <row r="240" spans="1:11" ht="12.75">
      <c r="A240" t="s">
        <v>666</v>
      </c>
      <c r="B240" s="50">
        <v>69</v>
      </c>
      <c r="C240" s="50">
        <v>69</v>
      </c>
      <c r="D240" s="50">
        <v>69</v>
      </c>
      <c r="E240" s="50">
        <v>69</v>
      </c>
      <c r="F240" s="50">
        <v>69</v>
      </c>
      <c r="G240" s="50">
        <v>69</v>
      </c>
      <c r="H240" s="50"/>
      <c r="I240" s="50"/>
      <c r="J240" s="50"/>
      <c r="K240" s="50"/>
    </row>
    <row r="241" spans="1:11" ht="12.75">
      <c r="A241" t="s">
        <v>667</v>
      </c>
      <c r="B241" s="50">
        <v>79</v>
      </c>
      <c r="C241" s="50">
        <v>79</v>
      </c>
      <c r="D241" s="50">
        <v>79</v>
      </c>
      <c r="E241" s="50">
        <v>79</v>
      </c>
      <c r="F241" s="50">
        <v>79</v>
      </c>
      <c r="G241" s="50">
        <v>79</v>
      </c>
      <c r="H241" s="50"/>
      <c r="I241" s="50"/>
      <c r="J241" s="50"/>
      <c r="K241" s="50"/>
    </row>
    <row r="242" spans="1:11" ht="12.75">
      <c r="A242" t="s">
        <v>668</v>
      </c>
      <c r="B242" s="50">
        <v>71</v>
      </c>
      <c r="C242" s="50">
        <v>71</v>
      </c>
      <c r="D242" s="50">
        <v>71</v>
      </c>
      <c r="E242" s="50">
        <v>71</v>
      </c>
      <c r="F242" s="50">
        <v>71</v>
      </c>
      <c r="G242" s="50">
        <v>71</v>
      </c>
      <c r="H242" s="50"/>
      <c r="I242" s="50"/>
      <c r="J242" s="50"/>
      <c r="K242" s="50"/>
    </row>
    <row r="243" spans="1:11" ht="12.75">
      <c r="A243" t="s">
        <v>669</v>
      </c>
      <c r="B243" s="50">
        <v>74</v>
      </c>
      <c r="C243" s="50">
        <v>74</v>
      </c>
      <c r="D243" s="50">
        <v>74</v>
      </c>
      <c r="E243" s="50">
        <v>74</v>
      </c>
      <c r="F243" s="50">
        <v>74</v>
      </c>
      <c r="G243" s="50">
        <v>74</v>
      </c>
      <c r="H243" s="50"/>
      <c r="I243" s="50"/>
      <c r="J243" s="50"/>
      <c r="K243" s="50"/>
    </row>
    <row r="244" spans="1:11" ht="12.75">
      <c r="A244" t="s">
        <v>670</v>
      </c>
      <c r="B244" s="50">
        <v>77</v>
      </c>
      <c r="C244" s="50">
        <v>77</v>
      </c>
      <c r="D244" s="50">
        <v>77</v>
      </c>
      <c r="E244" s="50">
        <v>77</v>
      </c>
      <c r="F244" s="50">
        <v>77</v>
      </c>
      <c r="G244" s="50">
        <v>77</v>
      </c>
      <c r="H244" s="50"/>
      <c r="I244" s="50"/>
      <c r="J244" s="50"/>
      <c r="K244" s="50"/>
    </row>
    <row r="245" spans="1:11" ht="12.75">
      <c r="A245" t="s">
        <v>671</v>
      </c>
      <c r="B245" s="50">
        <v>20</v>
      </c>
      <c r="C245" s="50">
        <v>20</v>
      </c>
      <c r="D245" s="50">
        <v>20</v>
      </c>
      <c r="E245" s="50">
        <v>20</v>
      </c>
      <c r="F245" s="50">
        <v>20</v>
      </c>
      <c r="G245" s="50">
        <v>20</v>
      </c>
      <c r="H245" s="50"/>
      <c r="I245" s="50"/>
      <c r="J245" s="50"/>
      <c r="K245" s="50"/>
    </row>
    <row r="246" spans="1:11" ht="12.75">
      <c r="A246" t="s">
        <v>672</v>
      </c>
      <c r="B246" s="50">
        <v>26</v>
      </c>
      <c r="C246" s="50">
        <v>26</v>
      </c>
      <c r="D246" s="50">
        <v>26</v>
      </c>
      <c r="E246" s="50">
        <v>26</v>
      </c>
      <c r="F246" s="50">
        <v>26</v>
      </c>
      <c r="G246" s="50">
        <v>26</v>
      </c>
      <c r="H246" s="50"/>
      <c r="I246" s="50"/>
      <c r="J246" s="50"/>
      <c r="K246" s="50"/>
    </row>
    <row r="247" spans="1:11" ht="12.75">
      <c r="A247" t="s">
        <v>673</v>
      </c>
      <c r="B247" s="50">
        <v>41</v>
      </c>
      <c r="C247" s="50">
        <v>41</v>
      </c>
      <c r="D247" s="50">
        <v>41</v>
      </c>
      <c r="E247" s="50">
        <v>41</v>
      </c>
      <c r="F247" s="50">
        <v>41</v>
      </c>
      <c r="G247" s="50">
        <v>41</v>
      </c>
      <c r="H247" s="53"/>
      <c r="I247" s="50"/>
      <c r="J247" s="50"/>
      <c r="K247" s="50"/>
    </row>
    <row r="248" spans="1:11" ht="12.75">
      <c r="A248" s="52" t="s">
        <v>1035</v>
      </c>
      <c r="B248" s="50">
        <v>98.1</v>
      </c>
      <c r="C248" s="50">
        <v>98.1</v>
      </c>
      <c r="D248" s="50">
        <v>98.1</v>
      </c>
      <c r="E248" s="50">
        <v>98.1</v>
      </c>
      <c r="F248" s="50">
        <v>98.1</v>
      </c>
      <c r="G248" s="50">
        <v>98.1</v>
      </c>
      <c r="H248" s="50"/>
      <c r="I248" s="50"/>
      <c r="J248" s="50"/>
      <c r="K248" s="50"/>
    </row>
    <row r="249" spans="1:11" ht="12.75">
      <c r="A249" s="52" t="s">
        <v>1036</v>
      </c>
      <c r="B249" s="50">
        <v>90.6</v>
      </c>
      <c r="C249" s="50">
        <v>90.6</v>
      </c>
      <c r="D249" s="50">
        <v>90.6</v>
      </c>
      <c r="E249" s="50">
        <v>90.6</v>
      </c>
      <c r="F249" s="50">
        <v>90.6</v>
      </c>
      <c r="G249" s="50">
        <v>90.6</v>
      </c>
      <c r="H249" s="50"/>
      <c r="I249" s="50"/>
      <c r="J249" s="50"/>
      <c r="K249" s="50"/>
    </row>
    <row r="250" spans="1:11" ht="12.75">
      <c r="A250" s="52" t="s">
        <v>1037</v>
      </c>
      <c r="B250" s="50">
        <v>90.6</v>
      </c>
      <c r="C250" s="50">
        <v>90.6</v>
      </c>
      <c r="D250" s="50">
        <v>90.6</v>
      </c>
      <c r="E250" s="50">
        <v>90.6</v>
      </c>
      <c r="F250" s="50">
        <v>90.6</v>
      </c>
      <c r="G250" s="50">
        <v>90.6</v>
      </c>
      <c r="H250" s="50"/>
      <c r="I250" s="50"/>
      <c r="J250" s="50"/>
      <c r="K250" s="50"/>
    </row>
    <row r="251" spans="1:11" ht="12.75">
      <c r="A251" s="52" t="s">
        <v>1038</v>
      </c>
      <c r="B251" s="50">
        <v>98.1</v>
      </c>
      <c r="C251" s="50">
        <v>98.1</v>
      </c>
      <c r="D251" s="50">
        <v>98.1</v>
      </c>
      <c r="E251" s="50">
        <v>98.1</v>
      </c>
      <c r="F251" s="50">
        <v>98.1</v>
      </c>
      <c r="G251" s="50">
        <v>98.1</v>
      </c>
      <c r="H251" s="50"/>
      <c r="I251" s="50"/>
      <c r="J251" s="50"/>
      <c r="K251" s="50"/>
    </row>
    <row r="252" spans="1:11" ht="12.75">
      <c r="A252" s="52" t="s">
        <v>1039</v>
      </c>
      <c r="B252" s="50">
        <v>90.6</v>
      </c>
      <c r="C252" s="50">
        <v>90.6</v>
      </c>
      <c r="D252" s="50">
        <v>90.6</v>
      </c>
      <c r="E252" s="50">
        <v>90.6</v>
      </c>
      <c r="F252" s="50">
        <v>90.6</v>
      </c>
      <c r="G252" s="50">
        <v>90.6</v>
      </c>
      <c r="H252" s="50"/>
      <c r="I252" s="50"/>
      <c r="J252" s="50"/>
      <c r="K252" s="50"/>
    </row>
    <row r="253" spans="1:11" ht="12.75">
      <c r="A253" s="52" t="s">
        <v>1040</v>
      </c>
      <c r="B253" s="50">
        <v>90.6</v>
      </c>
      <c r="C253" s="50">
        <v>90.6</v>
      </c>
      <c r="D253" s="50">
        <v>90.6</v>
      </c>
      <c r="E253" s="50">
        <v>90.6</v>
      </c>
      <c r="F253" s="50">
        <v>90.6</v>
      </c>
      <c r="G253" s="50">
        <v>90.6</v>
      </c>
      <c r="H253" s="50"/>
      <c r="I253" s="50"/>
      <c r="J253" s="50"/>
      <c r="K253" s="50"/>
    </row>
    <row r="254" spans="1:11" ht="12.75">
      <c r="A254" t="s">
        <v>674</v>
      </c>
      <c r="B254" s="50">
        <v>80</v>
      </c>
      <c r="C254" s="50">
        <v>80</v>
      </c>
      <c r="D254" s="50">
        <v>80</v>
      </c>
      <c r="E254" s="50">
        <v>80</v>
      </c>
      <c r="F254" s="50">
        <v>80</v>
      </c>
      <c r="G254" s="50">
        <v>80</v>
      </c>
      <c r="H254" s="50"/>
      <c r="I254" s="50"/>
      <c r="J254" s="50"/>
      <c r="K254" s="50"/>
    </row>
    <row r="255" spans="1:11" ht="12.75">
      <c r="A255" t="s">
        <v>675</v>
      </c>
      <c r="B255" s="50">
        <v>120</v>
      </c>
      <c r="C255" s="50">
        <v>120</v>
      </c>
      <c r="D255" s="50">
        <v>120</v>
      </c>
      <c r="E255" s="50">
        <v>120</v>
      </c>
      <c r="F255" s="50">
        <v>120</v>
      </c>
      <c r="G255" s="50">
        <v>120</v>
      </c>
      <c r="H255" s="50"/>
      <c r="I255" s="50"/>
      <c r="J255" s="50"/>
      <c r="K255" s="50"/>
    </row>
    <row r="256" spans="1:11" ht="12.75">
      <c r="A256" t="s">
        <v>676</v>
      </c>
      <c r="B256" s="50">
        <v>208</v>
      </c>
      <c r="C256" s="50">
        <v>208</v>
      </c>
      <c r="D256" s="50">
        <v>208</v>
      </c>
      <c r="E256" s="50">
        <v>208</v>
      </c>
      <c r="F256" s="50">
        <v>208</v>
      </c>
      <c r="G256" s="50">
        <v>208</v>
      </c>
      <c r="H256" s="50"/>
      <c r="I256" s="50"/>
      <c r="J256" s="50"/>
      <c r="K256" s="50"/>
    </row>
    <row r="257" spans="1:11" ht="12.75">
      <c r="A257" t="s">
        <v>677</v>
      </c>
      <c r="B257" s="50">
        <v>106</v>
      </c>
      <c r="C257" s="50">
        <v>106</v>
      </c>
      <c r="D257" s="50">
        <v>106</v>
      </c>
      <c r="E257" s="50">
        <v>106</v>
      </c>
      <c r="F257" s="50">
        <v>106</v>
      </c>
      <c r="G257" s="50">
        <v>106</v>
      </c>
      <c r="H257" s="50"/>
      <c r="I257" s="50"/>
      <c r="J257" s="50"/>
      <c r="K257" s="50"/>
    </row>
    <row r="258" spans="1:11" ht="12.75">
      <c r="A258" t="s">
        <v>678</v>
      </c>
      <c r="B258" s="50">
        <v>104</v>
      </c>
      <c r="C258" s="50">
        <v>104</v>
      </c>
      <c r="D258" s="50">
        <v>104</v>
      </c>
      <c r="E258" s="50">
        <v>104</v>
      </c>
      <c r="F258" s="50">
        <v>104</v>
      </c>
      <c r="G258" s="50">
        <v>104</v>
      </c>
      <c r="H258" s="50"/>
      <c r="I258" s="50"/>
      <c r="J258" s="50"/>
      <c r="K258" s="50"/>
    </row>
    <row r="259" spans="1:11" ht="12.75">
      <c r="A259" t="s">
        <v>679</v>
      </c>
      <c r="B259" s="50">
        <v>77</v>
      </c>
      <c r="C259" s="50">
        <v>77</v>
      </c>
      <c r="D259" s="50">
        <v>77</v>
      </c>
      <c r="E259" s="50">
        <v>77</v>
      </c>
      <c r="F259" s="50">
        <v>77</v>
      </c>
      <c r="G259" s="50">
        <v>77</v>
      </c>
      <c r="H259" s="50"/>
      <c r="I259" s="50"/>
      <c r="J259" s="50"/>
      <c r="K259" s="50"/>
    </row>
    <row r="260" spans="1:11" ht="12.75">
      <c r="A260" t="s">
        <v>680</v>
      </c>
      <c r="B260" s="50">
        <v>106.22264148924086</v>
      </c>
      <c r="C260" s="50">
        <v>106.22264148924086</v>
      </c>
      <c r="D260" s="50">
        <v>106.22264148924086</v>
      </c>
      <c r="E260" s="50">
        <v>106.22264148924086</v>
      </c>
      <c r="F260" s="50">
        <v>106.22264148924086</v>
      </c>
      <c r="G260" s="50">
        <v>106.22264148924086</v>
      </c>
      <c r="H260" s="50"/>
      <c r="I260" s="50"/>
      <c r="J260" s="50"/>
      <c r="K260" s="50"/>
    </row>
    <row r="261" spans="1:11" ht="12.75">
      <c r="A261" t="s">
        <v>681</v>
      </c>
      <c r="B261" s="50">
        <v>146</v>
      </c>
      <c r="C261" s="50">
        <v>146</v>
      </c>
      <c r="D261" s="50">
        <v>146</v>
      </c>
      <c r="E261" s="50">
        <v>146</v>
      </c>
      <c r="F261" s="50">
        <v>146</v>
      </c>
      <c r="G261" s="50">
        <v>146</v>
      </c>
      <c r="H261" s="50"/>
      <c r="I261" s="50"/>
      <c r="J261" s="50"/>
      <c r="K261" s="50"/>
    </row>
    <row r="262" spans="1:11" ht="12.75">
      <c r="A262" t="s">
        <v>682</v>
      </c>
      <c r="B262" s="50">
        <v>91</v>
      </c>
      <c r="C262" s="50">
        <v>91</v>
      </c>
      <c r="D262" s="50">
        <v>91</v>
      </c>
      <c r="E262" s="50">
        <v>91</v>
      </c>
      <c r="F262" s="50">
        <v>91</v>
      </c>
      <c r="G262" s="50">
        <v>91</v>
      </c>
      <c r="H262" s="50"/>
      <c r="I262" s="50"/>
      <c r="J262" s="50"/>
      <c r="K262" s="50"/>
    </row>
    <row r="263" spans="1:11" ht="12.75">
      <c r="A263" t="s">
        <v>683</v>
      </c>
      <c r="B263" s="50">
        <v>11</v>
      </c>
      <c r="C263" s="50">
        <v>11</v>
      </c>
      <c r="D263" s="50">
        <v>11</v>
      </c>
      <c r="E263" s="50">
        <v>11</v>
      </c>
      <c r="F263" s="50">
        <v>11</v>
      </c>
      <c r="G263" s="50">
        <v>11</v>
      </c>
      <c r="H263" s="50"/>
      <c r="I263" s="50"/>
      <c r="J263" s="50"/>
      <c r="K263" s="50"/>
    </row>
    <row r="264" spans="1:11" ht="12.75">
      <c r="A264" t="s">
        <v>787</v>
      </c>
      <c r="B264" s="50">
        <v>39</v>
      </c>
      <c r="C264" s="50">
        <v>39</v>
      </c>
      <c r="D264" s="50">
        <v>39</v>
      </c>
      <c r="E264" s="50">
        <v>39</v>
      </c>
      <c r="F264" s="50">
        <v>39</v>
      </c>
      <c r="G264" s="50">
        <v>39</v>
      </c>
      <c r="H264" s="50"/>
      <c r="I264" s="50"/>
      <c r="J264" s="50"/>
      <c r="K264" s="50"/>
    </row>
    <row r="265" spans="1:11" ht="12.75">
      <c r="A265" t="s">
        <v>684</v>
      </c>
      <c r="B265" s="50">
        <v>11</v>
      </c>
      <c r="C265" s="50">
        <v>11</v>
      </c>
      <c r="D265" s="50">
        <v>11</v>
      </c>
      <c r="E265" s="50">
        <v>11</v>
      </c>
      <c r="F265" s="50">
        <v>11</v>
      </c>
      <c r="G265" s="50">
        <v>11</v>
      </c>
      <c r="H265" s="50"/>
      <c r="I265" s="50"/>
      <c r="J265" s="50"/>
      <c r="K265" s="50"/>
    </row>
    <row r="266" spans="1:11" ht="12.75">
      <c r="A266" t="s">
        <v>685</v>
      </c>
      <c r="B266" s="50">
        <v>25</v>
      </c>
      <c r="C266" s="50">
        <v>25</v>
      </c>
      <c r="D266" s="50">
        <v>25</v>
      </c>
      <c r="E266" s="50">
        <v>25</v>
      </c>
      <c r="F266" s="50">
        <v>25</v>
      </c>
      <c r="G266" s="50">
        <v>25</v>
      </c>
      <c r="H266" s="50"/>
      <c r="I266" s="50"/>
      <c r="J266" s="50"/>
      <c r="K266" s="50"/>
    </row>
    <row r="267" spans="1:11" ht="12.75">
      <c r="A267" t="s">
        <v>686</v>
      </c>
      <c r="B267" s="50">
        <v>2</v>
      </c>
      <c r="C267" s="50">
        <v>2</v>
      </c>
      <c r="D267" s="50">
        <v>2</v>
      </c>
      <c r="E267" s="50">
        <v>2</v>
      </c>
      <c r="F267" s="50">
        <v>2</v>
      </c>
      <c r="G267" s="50">
        <v>2</v>
      </c>
      <c r="H267" s="50"/>
      <c r="I267" s="50"/>
      <c r="J267" s="50"/>
      <c r="K267" s="50"/>
    </row>
    <row r="268" spans="1:11" ht="12.75">
      <c r="A268" t="s">
        <v>687</v>
      </c>
      <c r="B268" s="50">
        <v>2</v>
      </c>
      <c r="C268" s="50">
        <v>2</v>
      </c>
      <c r="D268" s="50">
        <v>2</v>
      </c>
      <c r="E268" s="50">
        <v>2</v>
      </c>
      <c r="F268" s="50">
        <v>2</v>
      </c>
      <c r="G268" s="50">
        <v>2</v>
      </c>
      <c r="H268" s="50"/>
      <c r="I268" s="50"/>
      <c r="J268" s="50"/>
      <c r="K268" s="50"/>
    </row>
    <row r="269" spans="1:11" ht="12.75">
      <c r="A269" t="s">
        <v>688</v>
      </c>
      <c r="B269" s="50">
        <v>46.56</v>
      </c>
      <c r="C269" s="50">
        <v>46.56</v>
      </c>
      <c r="D269" s="50">
        <v>46.56</v>
      </c>
      <c r="E269" s="50">
        <v>46.56</v>
      </c>
      <c r="F269" s="50">
        <v>46.56</v>
      </c>
      <c r="G269" s="50">
        <v>46.56</v>
      </c>
      <c r="H269" s="50"/>
      <c r="I269" s="50"/>
      <c r="J269" s="50"/>
      <c r="K269" s="50"/>
    </row>
    <row r="270" spans="1:11" ht="12.75">
      <c r="A270" t="s">
        <v>689</v>
      </c>
      <c r="B270" s="50">
        <v>49.33</v>
      </c>
      <c r="C270" s="50">
        <v>49.33</v>
      </c>
      <c r="D270" s="50">
        <v>49.33</v>
      </c>
      <c r="E270" s="50">
        <v>49.33</v>
      </c>
      <c r="F270" s="50">
        <v>49.33</v>
      </c>
      <c r="G270" s="50">
        <v>49.33</v>
      </c>
      <c r="H270" s="50"/>
      <c r="I270" s="50"/>
      <c r="J270" s="50"/>
      <c r="K270" s="50"/>
    </row>
    <row r="271" spans="1:11" ht="12.75">
      <c r="A271" t="s">
        <v>690</v>
      </c>
      <c r="B271" s="50">
        <v>46.98</v>
      </c>
      <c r="C271" s="50">
        <v>46.98</v>
      </c>
      <c r="D271" s="50">
        <v>46.98</v>
      </c>
      <c r="E271" s="50">
        <v>46.98</v>
      </c>
      <c r="F271" s="50">
        <v>46.98</v>
      </c>
      <c r="G271" s="50">
        <v>46.98</v>
      </c>
      <c r="H271" s="50"/>
      <c r="I271" s="50"/>
      <c r="J271" s="50"/>
      <c r="K271" s="50"/>
    </row>
    <row r="272" spans="1:11" ht="12.75">
      <c r="A272" t="s">
        <v>691</v>
      </c>
      <c r="B272" s="50">
        <v>160</v>
      </c>
      <c r="C272" s="50">
        <v>160</v>
      </c>
      <c r="D272" s="50">
        <v>160</v>
      </c>
      <c r="E272" s="50">
        <v>160</v>
      </c>
      <c r="F272" s="50">
        <v>160</v>
      </c>
      <c r="G272" s="50">
        <v>160</v>
      </c>
      <c r="H272" s="50"/>
      <c r="I272" s="50"/>
      <c r="J272" s="50"/>
      <c r="K272" s="50"/>
    </row>
    <row r="273" spans="1:11" ht="12.75">
      <c r="A273" t="s">
        <v>692</v>
      </c>
      <c r="B273" s="50">
        <v>167</v>
      </c>
      <c r="C273" s="50">
        <v>167</v>
      </c>
      <c r="D273" s="50">
        <v>167</v>
      </c>
      <c r="E273" s="50">
        <v>167</v>
      </c>
      <c r="F273" s="50">
        <v>167</v>
      </c>
      <c r="G273" s="50">
        <v>167</v>
      </c>
      <c r="H273" s="50"/>
      <c r="I273" s="50"/>
      <c r="J273" s="50"/>
      <c r="K273" s="50"/>
    </row>
    <row r="274" spans="1:11" ht="12.75">
      <c r="A274" t="s">
        <v>693</v>
      </c>
      <c r="B274" s="50">
        <v>171</v>
      </c>
      <c r="C274" s="50">
        <v>171</v>
      </c>
      <c r="D274" s="50">
        <v>171</v>
      </c>
      <c r="E274" s="50">
        <v>171</v>
      </c>
      <c r="F274" s="50">
        <v>171</v>
      </c>
      <c r="G274" s="50">
        <v>171</v>
      </c>
      <c r="H274" s="50"/>
      <c r="I274" s="50"/>
      <c r="J274" s="50"/>
      <c r="K274" s="50"/>
    </row>
    <row r="275" spans="1:11" ht="12.75">
      <c r="A275" t="s">
        <v>694</v>
      </c>
      <c r="B275" s="50">
        <v>303</v>
      </c>
      <c r="C275" s="50">
        <v>303</v>
      </c>
      <c r="D275" s="50">
        <v>303</v>
      </c>
      <c r="E275" s="50">
        <v>303</v>
      </c>
      <c r="F275" s="50">
        <v>303</v>
      </c>
      <c r="G275" s="50">
        <v>303</v>
      </c>
      <c r="H275" s="50"/>
      <c r="I275" s="50"/>
      <c r="J275" s="50"/>
      <c r="K275" s="50"/>
    </row>
    <row r="276" spans="1:11" ht="12.75">
      <c r="A276" t="s">
        <v>894</v>
      </c>
      <c r="B276" s="50">
        <v>0</v>
      </c>
      <c r="C276" s="50">
        <v>0</v>
      </c>
      <c r="D276" s="50">
        <v>0</v>
      </c>
      <c r="E276" s="50">
        <v>0</v>
      </c>
      <c r="F276" s="50">
        <v>0</v>
      </c>
      <c r="G276" s="50">
        <v>0</v>
      </c>
      <c r="H276" s="50"/>
      <c r="I276" s="50"/>
      <c r="J276" s="50"/>
      <c r="K276" s="50"/>
    </row>
    <row r="277" spans="1:11" ht="12.75">
      <c r="A277" t="s">
        <v>695</v>
      </c>
      <c r="B277" s="50">
        <v>232</v>
      </c>
      <c r="C277" s="50">
        <v>232</v>
      </c>
      <c r="D277" s="50">
        <v>232</v>
      </c>
      <c r="E277" s="50">
        <v>232</v>
      </c>
      <c r="F277" s="50">
        <v>232</v>
      </c>
      <c r="G277" s="50">
        <v>232</v>
      </c>
      <c r="H277" s="50"/>
      <c r="I277" s="50"/>
      <c r="J277" s="50"/>
      <c r="K277" s="50"/>
    </row>
    <row r="278" spans="1:11" ht="12.75">
      <c r="A278" t="s">
        <v>696</v>
      </c>
      <c r="B278" s="50">
        <v>225</v>
      </c>
      <c r="C278" s="50">
        <v>225</v>
      </c>
      <c r="D278" s="50">
        <v>225</v>
      </c>
      <c r="E278" s="50">
        <v>225</v>
      </c>
      <c r="F278" s="50">
        <v>225</v>
      </c>
      <c r="G278" s="50">
        <v>225</v>
      </c>
      <c r="H278" s="50"/>
      <c r="I278" s="50"/>
      <c r="J278" s="50"/>
      <c r="K278" s="50"/>
    </row>
    <row r="279" spans="1:11" ht="12.75">
      <c r="A279" t="s">
        <v>697</v>
      </c>
      <c r="B279" s="50">
        <v>174</v>
      </c>
      <c r="C279" s="50">
        <v>174</v>
      </c>
      <c r="D279" s="50">
        <v>174</v>
      </c>
      <c r="E279" s="50">
        <v>174</v>
      </c>
      <c r="F279" s="50">
        <v>174</v>
      </c>
      <c r="G279" s="50">
        <v>174</v>
      </c>
      <c r="H279" s="50"/>
      <c r="I279" s="50"/>
      <c r="J279" s="50"/>
      <c r="K279" s="50"/>
    </row>
    <row r="280" spans="1:11" ht="12.75">
      <c r="A280" t="s">
        <v>698</v>
      </c>
      <c r="B280" s="50">
        <v>173</v>
      </c>
      <c r="C280" s="50">
        <v>173</v>
      </c>
      <c r="D280" s="50">
        <v>173</v>
      </c>
      <c r="E280" s="50">
        <v>173</v>
      </c>
      <c r="F280" s="50">
        <v>173</v>
      </c>
      <c r="G280" s="50">
        <v>173</v>
      </c>
      <c r="H280" s="50"/>
      <c r="I280" s="50"/>
      <c r="J280" s="50"/>
      <c r="K280" s="50"/>
    </row>
    <row r="281" spans="1:11" ht="12.75">
      <c r="A281" t="s">
        <v>699</v>
      </c>
      <c r="B281" s="50">
        <v>14</v>
      </c>
      <c r="C281" s="50">
        <v>14</v>
      </c>
      <c r="D281" s="50">
        <v>14</v>
      </c>
      <c r="E281" s="50">
        <v>14</v>
      </c>
      <c r="F281" s="50">
        <v>14</v>
      </c>
      <c r="G281" s="50">
        <v>14</v>
      </c>
      <c r="H281" s="50"/>
      <c r="I281" s="50"/>
      <c r="J281" s="50"/>
      <c r="K281" s="50"/>
    </row>
    <row r="282" spans="1:11" ht="12.75">
      <c r="A282" t="s">
        <v>700</v>
      </c>
      <c r="B282" s="50">
        <v>92</v>
      </c>
      <c r="C282" s="50">
        <v>92</v>
      </c>
      <c r="D282" s="50">
        <v>92</v>
      </c>
      <c r="E282" s="50">
        <v>92</v>
      </c>
      <c r="F282" s="50">
        <v>92</v>
      </c>
      <c r="G282" s="50">
        <v>92</v>
      </c>
      <c r="H282" s="50"/>
      <c r="I282" s="50"/>
      <c r="J282" s="50"/>
      <c r="K282" s="50"/>
    </row>
    <row r="283" spans="1:11" ht="12.75">
      <c r="A283" t="s">
        <v>701</v>
      </c>
      <c r="B283" s="50">
        <v>92</v>
      </c>
      <c r="C283" s="50">
        <v>92</v>
      </c>
      <c r="D283" s="50">
        <v>92</v>
      </c>
      <c r="E283" s="50">
        <v>92</v>
      </c>
      <c r="F283" s="50">
        <v>92</v>
      </c>
      <c r="G283" s="50">
        <v>92</v>
      </c>
      <c r="H283" s="50"/>
      <c r="I283" s="50"/>
      <c r="J283" s="50"/>
      <c r="K283" s="50"/>
    </row>
    <row r="284" spans="1:11" ht="12.75">
      <c r="A284" t="s">
        <v>702</v>
      </c>
      <c r="B284" s="50">
        <v>396.32</v>
      </c>
      <c r="C284" s="50">
        <v>396.32</v>
      </c>
      <c r="D284" s="50">
        <v>396.32</v>
      </c>
      <c r="E284" s="50">
        <v>396.32</v>
      </c>
      <c r="F284" s="50">
        <v>396.32</v>
      </c>
      <c r="G284" s="50">
        <v>396.32</v>
      </c>
      <c r="H284" s="50"/>
      <c r="I284" s="50"/>
      <c r="J284" s="50"/>
      <c r="K284" s="50"/>
    </row>
    <row r="285" spans="1:11" ht="12.75">
      <c r="A285" t="s">
        <v>703</v>
      </c>
      <c r="B285" s="50">
        <v>49</v>
      </c>
      <c r="C285" s="50">
        <v>49</v>
      </c>
      <c r="D285" s="50">
        <v>49</v>
      </c>
      <c r="E285" s="50">
        <v>49</v>
      </c>
      <c r="F285" s="50">
        <v>49</v>
      </c>
      <c r="G285" s="50">
        <v>49</v>
      </c>
      <c r="H285" s="50"/>
      <c r="I285" s="50"/>
      <c r="J285" s="50"/>
      <c r="K285" s="50"/>
    </row>
    <row r="286" spans="1:11" ht="12.75">
      <c r="A286" t="s">
        <v>704</v>
      </c>
      <c r="B286" s="50">
        <v>49</v>
      </c>
      <c r="C286" s="50">
        <v>49</v>
      </c>
      <c r="D286" s="50">
        <v>49</v>
      </c>
      <c r="E286" s="50">
        <v>49</v>
      </c>
      <c r="F286" s="50">
        <v>49</v>
      </c>
      <c r="G286" s="50">
        <v>49</v>
      </c>
      <c r="H286" s="50"/>
      <c r="I286" s="50"/>
      <c r="J286" s="50"/>
      <c r="K286" s="50"/>
    </row>
    <row r="287" spans="1:11" ht="12.75">
      <c r="A287" t="s">
        <v>705</v>
      </c>
      <c r="B287" s="50">
        <v>48</v>
      </c>
      <c r="C287" s="50">
        <v>48</v>
      </c>
      <c r="D287" s="50">
        <v>48</v>
      </c>
      <c r="E287" s="50">
        <v>48</v>
      </c>
      <c r="F287" s="50">
        <v>48</v>
      </c>
      <c r="G287" s="50">
        <v>48</v>
      </c>
      <c r="H287" s="50"/>
      <c r="I287" s="50"/>
      <c r="J287" s="50"/>
      <c r="K287" s="50"/>
    </row>
    <row r="288" spans="1:11" ht="12.75">
      <c r="A288" t="s">
        <v>706</v>
      </c>
      <c r="B288" s="50">
        <v>49</v>
      </c>
      <c r="C288" s="50">
        <v>49</v>
      </c>
      <c r="D288" s="50">
        <v>49</v>
      </c>
      <c r="E288" s="50">
        <v>49</v>
      </c>
      <c r="F288" s="50">
        <v>49</v>
      </c>
      <c r="G288" s="50">
        <v>49</v>
      </c>
      <c r="H288" s="50"/>
      <c r="I288" s="50"/>
      <c r="J288" s="50"/>
      <c r="K288" s="50"/>
    </row>
    <row r="289" spans="1:11" ht="12.75">
      <c r="A289" t="s">
        <v>793</v>
      </c>
      <c r="B289" s="50">
        <v>159</v>
      </c>
      <c r="C289" s="50">
        <v>159</v>
      </c>
      <c r="D289" s="50">
        <v>159</v>
      </c>
      <c r="E289" s="50">
        <v>159</v>
      </c>
      <c r="F289" s="50">
        <v>159</v>
      </c>
      <c r="G289" s="50">
        <v>159</v>
      </c>
      <c r="H289" s="50"/>
      <c r="I289" s="50"/>
      <c r="J289" s="50"/>
      <c r="K289" s="50"/>
    </row>
    <row r="290" spans="1:11" ht="12.75">
      <c r="A290" t="s">
        <v>910</v>
      </c>
      <c r="B290" s="50">
        <v>80</v>
      </c>
      <c r="C290" s="50">
        <v>80</v>
      </c>
      <c r="D290" s="50">
        <v>80</v>
      </c>
      <c r="E290" s="50">
        <v>80</v>
      </c>
      <c r="F290" s="50">
        <v>80</v>
      </c>
      <c r="G290" s="50">
        <v>80</v>
      </c>
      <c r="H290" s="50"/>
      <c r="I290" s="50"/>
      <c r="J290" s="50"/>
      <c r="K290" s="50"/>
    </row>
    <row r="291" spans="1:11" ht="12.75">
      <c r="A291" t="s">
        <v>911</v>
      </c>
      <c r="B291" s="50">
        <v>47.7</v>
      </c>
      <c r="C291" s="50">
        <v>47.7</v>
      </c>
      <c r="D291" s="50">
        <v>47.7</v>
      </c>
      <c r="E291" s="50">
        <v>47.7</v>
      </c>
      <c r="F291" s="50">
        <v>47.7</v>
      </c>
      <c r="G291" s="50">
        <v>47.7</v>
      </c>
      <c r="H291" s="50"/>
      <c r="I291" s="50"/>
      <c r="J291" s="50"/>
      <c r="K291" s="50"/>
    </row>
    <row r="292" spans="1:11" ht="12.75">
      <c r="A292" t="s">
        <v>707</v>
      </c>
      <c r="B292" s="50">
        <v>17</v>
      </c>
      <c r="C292" s="50">
        <v>17</v>
      </c>
      <c r="D292" s="50">
        <v>17</v>
      </c>
      <c r="E292" s="50">
        <v>17</v>
      </c>
      <c r="F292" s="50">
        <v>17</v>
      </c>
      <c r="G292" s="50">
        <v>17</v>
      </c>
      <c r="H292" s="50"/>
      <c r="I292" s="50"/>
      <c r="J292" s="50"/>
      <c r="K292" s="50"/>
    </row>
    <row r="293" spans="1:11" ht="12.75">
      <c r="A293" t="s">
        <v>708</v>
      </c>
      <c r="B293" s="50">
        <v>17</v>
      </c>
      <c r="C293" s="50">
        <v>17</v>
      </c>
      <c r="D293" s="50">
        <v>17</v>
      </c>
      <c r="E293" s="50">
        <v>17</v>
      </c>
      <c r="F293" s="50">
        <v>17</v>
      </c>
      <c r="G293" s="50">
        <v>17</v>
      </c>
      <c r="H293" s="50"/>
      <c r="I293" s="50"/>
      <c r="J293" s="50"/>
      <c r="K293" s="50"/>
    </row>
    <row r="294" spans="1:11" ht="12.75">
      <c r="A294" t="s">
        <v>709</v>
      </c>
      <c r="B294" s="50">
        <v>45.73</v>
      </c>
      <c r="C294" s="50">
        <v>45.73</v>
      </c>
      <c r="D294" s="50">
        <v>45.73</v>
      </c>
      <c r="E294" s="50">
        <v>45.73</v>
      </c>
      <c r="F294" s="50">
        <v>45.73</v>
      </c>
      <c r="G294" s="50">
        <v>45.73</v>
      </c>
      <c r="H294" s="50"/>
      <c r="I294" s="50"/>
      <c r="J294" s="50"/>
      <c r="K294" s="50"/>
    </row>
    <row r="295" spans="1:11" ht="12.75">
      <c r="A295" t="s">
        <v>710</v>
      </c>
      <c r="B295" s="50">
        <v>140</v>
      </c>
      <c r="C295" s="50">
        <v>140</v>
      </c>
      <c r="D295" s="50">
        <v>140</v>
      </c>
      <c r="E295" s="50">
        <v>140</v>
      </c>
      <c r="F295" s="50">
        <v>140</v>
      </c>
      <c r="G295" s="50">
        <v>140</v>
      </c>
      <c r="H295" s="50"/>
      <c r="I295" s="50"/>
      <c r="J295" s="50"/>
      <c r="K295" s="50"/>
    </row>
    <row r="296" spans="1:11" ht="12.75">
      <c r="A296" t="s">
        <v>711</v>
      </c>
      <c r="B296" s="50">
        <v>135</v>
      </c>
      <c r="C296" s="50">
        <v>135</v>
      </c>
      <c r="D296" s="50">
        <v>135</v>
      </c>
      <c r="E296" s="50">
        <v>135</v>
      </c>
      <c r="F296" s="50">
        <v>135</v>
      </c>
      <c r="G296" s="50">
        <v>135</v>
      </c>
      <c r="H296" s="50"/>
      <c r="I296" s="50"/>
      <c r="J296" s="50"/>
      <c r="K296" s="50"/>
    </row>
    <row r="297" spans="1:11" ht="12.75">
      <c r="A297" t="s">
        <v>712</v>
      </c>
      <c r="B297" s="50">
        <v>334</v>
      </c>
      <c r="C297" s="50">
        <v>334</v>
      </c>
      <c r="D297" s="50">
        <v>334</v>
      </c>
      <c r="E297" s="50">
        <v>334</v>
      </c>
      <c r="F297" s="50">
        <v>334</v>
      </c>
      <c r="G297" s="50">
        <v>334</v>
      </c>
      <c r="H297" s="50"/>
      <c r="I297" s="50"/>
      <c r="J297" s="50"/>
      <c r="K297" s="50"/>
    </row>
    <row r="298" spans="1:11" ht="12.75">
      <c r="A298" t="s">
        <v>713</v>
      </c>
      <c r="B298" s="50">
        <v>12</v>
      </c>
      <c r="C298" s="50">
        <v>12</v>
      </c>
      <c r="D298" s="50">
        <v>12</v>
      </c>
      <c r="E298" s="50">
        <v>12</v>
      </c>
      <c r="F298" s="50">
        <v>12</v>
      </c>
      <c r="G298" s="50">
        <v>12</v>
      </c>
      <c r="H298" s="50"/>
      <c r="I298" s="50"/>
      <c r="J298" s="50"/>
      <c r="K298" s="50"/>
    </row>
    <row r="299" spans="1:11" ht="12.75">
      <c r="A299" t="s">
        <v>714</v>
      </c>
      <c r="B299" s="50">
        <v>1363</v>
      </c>
      <c r="C299" s="50">
        <v>1363</v>
      </c>
      <c r="D299" s="50">
        <v>1363</v>
      </c>
      <c r="E299" s="50">
        <v>1363</v>
      </c>
      <c r="F299" s="50">
        <v>1363</v>
      </c>
      <c r="G299" s="50">
        <v>1363</v>
      </c>
      <c r="H299" s="50"/>
      <c r="I299" s="50"/>
      <c r="J299" s="50"/>
      <c r="K299" s="50"/>
    </row>
    <row r="300" spans="1:11" ht="12.75">
      <c r="A300" t="s">
        <v>715</v>
      </c>
      <c r="B300" s="50">
        <v>1360</v>
      </c>
      <c r="C300" s="50">
        <v>1360</v>
      </c>
      <c r="D300" s="50">
        <v>1360</v>
      </c>
      <c r="E300" s="50">
        <v>1360</v>
      </c>
      <c r="F300" s="50">
        <v>1360</v>
      </c>
      <c r="G300" s="50">
        <v>1360</v>
      </c>
      <c r="H300" s="50"/>
      <c r="I300" s="50"/>
      <c r="J300" s="50"/>
      <c r="K300" s="50"/>
    </row>
    <row r="301" spans="1:11" ht="12.75">
      <c r="A301" t="s">
        <v>716</v>
      </c>
      <c r="B301" s="50">
        <v>61</v>
      </c>
      <c r="C301" s="50">
        <v>61</v>
      </c>
      <c r="D301" s="50">
        <v>61</v>
      </c>
      <c r="E301" s="50">
        <v>61</v>
      </c>
      <c r="F301" s="50">
        <v>61</v>
      </c>
      <c r="G301" s="50">
        <v>61</v>
      </c>
      <c r="H301" s="50"/>
      <c r="I301" s="50"/>
      <c r="J301" s="50"/>
      <c r="K301" s="50"/>
    </row>
    <row r="302" spans="1:11" ht="12.75">
      <c r="A302" t="s">
        <v>717</v>
      </c>
      <c r="B302" s="50">
        <v>65</v>
      </c>
      <c r="C302" s="50">
        <v>65</v>
      </c>
      <c r="D302" s="50">
        <v>65</v>
      </c>
      <c r="E302" s="50">
        <v>65</v>
      </c>
      <c r="F302" s="50">
        <v>65</v>
      </c>
      <c r="G302" s="50">
        <v>65</v>
      </c>
      <c r="H302" s="50"/>
      <c r="I302" s="50"/>
      <c r="J302" s="50"/>
      <c r="K302" s="50"/>
    </row>
    <row r="303" spans="1:11" ht="12.75">
      <c r="A303" t="s">
        <v>718</v>
      </c>
      <c r="B303" s="50">
        <v>178</v>
      </c>
      <c r="C303" s="50">
        <v>178</v>
      </c>
      <c r="D303" s="50">
        <v>178</v>
      </c>
      <c r="E303" s="50">
        <v>178</v>
      </c>
      <c r="F303" s="50">
        <v>178</v>
      </c>
      <c r="G303" s="50">
        <v>178</v>
      </c>
      <c r="H303" s="50"/>
      <c r="I303" s="50"/>
      <c r="J303" s="50"/>
      <c r="K303" s="50"/>
    </row>
    <row r="304" spans="1:11" ht="12.75">
      <c r="A304" t="s">
        <v>719</v>
      </c>
      <c r="B304" s="50">
        <v>514</v>
      </c>
      <c r="C304" s="50">
        <v>514</v>
      </c>
      <c r="D304" s="50">
        <v>514</v>
      </c>
      <c r="E304" s="50">
        <v>514</v>
      </c>
      <c r="F304" s="50">
        <v>514</v>
      </c>
      <c r="G304" s="50">
        <v>514</v>
      </c>
      <c r="H304" s="50"/>
      <c r="I304" s="50"/>
      <c r="J304" s="50"/>
      <c r="K304" s="50"/>
    </row>
    <row r="305" spans="1:11" ht="12.75">
      <c r="A305" t="s">
        <v>720</v>
      </c>
      <c r="B305" s="50">
        <v>11</v>
      </c>
      <c r="C305" s="50">
        <v>11</v>
      </c>
      <c r="D305" s="50">
        <v>11</v>
      </c>
      <c r="E305" s="50">
        <v>11</v>
      </c>
      <c r="F305" s="50">
        <v>11</v>
      </c>
      <c r="G305" s="50">
        <v>11</v>
      </c>
      <c r="H305" s="50"/>
      <c r="I305" s="50"/>
      <c r="J305" s="50"/>
      <c r="K305" s="50"/>
    </row>
    <row r="306" spans="1:11" ht="12.75">
      <c r="A306" t="s">
        <v>721</v>
      </c>
      <c r="B306" s="50">
        <v>116</v>
      </c>
      <c r="C306" s="50">
        <v>116</v>
      </c>
      <c r="D306" s="50">
        <v>116</v>
      </c>
      <c r="E306" s="50">
        <v>116</v>
      </c>
      <c r="F306" s="50">
        <v>116</v>
      </c>
      <c r="G306" s="50">
        <v>116</v>
      </c>
      <c r="H306" s="50"/>
      <c r="I306" s="50"/>
      <c r="J306" s="50"/>
      <c r="K306" s="50"/>
    </row>
    <row r="307" spans="1:11" ht="12.75">
      <c r="A307" t="s">
        <v>722</v>
      </c>
      <c r="B307" s="50">
        <v>69</v>
      </c>
      <c r="C307" s="50">
        <v>69</v>
      </c>
      <c r="D307" s="50">
        <v>69</v>
      </c>
      <c r="E307" s="50">
        <v>69</v>
      </c>
      <c r="F307" s="50">
        <v>69</v>
      </c>
      <c r="G307" s="50">
        <v>69</v>
      </c>
      <c r="H307" s="50"/>
      <c r="I307" s="50"/>
      <c r="J307" s="50"/>
      <c r="K307" s="50"/>
    </row>
    <row r="308" spans="1:11" ht="12.75">
      <c r="A308" t="s">
        <v>723</v>
      </c>
      <c r="B308" s="50">
        <v>63</v>
      </c>
      <c r="C308" s="50">
        <v>63</v>
      </c>
      <c r="D308" s="50">
        <v>63</v>
      </c>
      <c r="E308" s="50">
        <v>63</v>
      </c>
      <c r="F308" s="50">
        <v>63</v>
      </c>
      <c r="G308" s="50">
        <v>63</v>
      </c>
      <c r="H308" s="50"/>
      <c r="I308" s="50"/>
      <c r="J308" s="50"/>
      <c r="K308" s="50"/>
    </row>
    <row r="309" spans="1:11" ht="12.75">
      <c r="A309" t="s">
        <v>724</v>
      </c>
      <c r="B309" s="50">
        <v>68</v>
      </c>
      <c r="C309" s="50">
        <v>68</v>
      </c>
      <c r="D309" s="50">
        <v>68</v>
      </c>
      <c r="E309" s="50">
        <v>68</v>
      </c>
      <c r="F309" s="50">
        <v>68</v>
      </c>
      <c r="G309" s="50">
        <v>68</v>
      </c>
      <c r="H309" s="50"/>
      <c r="I309" s="50"/>
      <c r="J309" s="50"/>
      <c r="K309" s="50"/>
    </row>
    <row r="310" spans="1:11" ht="12.75">
      <c r="A310" t="s">
        <v>725</v>
      </c>
      <c r="B310" s="50">
        <v>67</v>
      </c>
      <c r="C310" s="50">
        <v>67</v>
      </c>
      <c r="D310" s="50">
        <v>67</v>
      </c>
      <c r="E310" s="50">
        <v>67</v>
      </c>
      <c r="F310" s="50">
        <v>67</v>
      </c>
      <c r="G310" s="50">
        <v>67</v>
      </c>
      <c r="H310" s="50"/>
      <c r="I310" s="50"/>
      <c r="J310" s="50"/>
      <c r="K310" s="50"/>
    </row>
    <row r="311" spans="1:11" ht="12.75">
      <c r="A311" t="s">
        <v>726</v>
      </c>
      <c r="B311" s="50">
        <v>107</v>
      </c>
      <c r="C311" s="50">
        <v>107</v>
      </c>
      <c r="D311" s="50">
        <v>107</v>
      </c>
      <c r="E311" s="50">
        <v>107</v>
      </c>
      <c r="F311" s="50">
        <v>107</v>
      </c>
      <c r="G311" s="50">
        <v>107</v>
      </c>
      <c r="H311" s="50"/>
      <c r="I311" s="50"/>
      <c r="J311" s="50"/>
      <c r="K311" s="50"/>
    </row>
    <row r="312" spans="1:11" ht="12.75">
      <c r="A312" t="s">
        <v>727</v>
      </c>
      <c r="B312" s="50">
        <v>68</v>
      </c>
      <c r="C312" s="50">
        <v>68</v>
      </c>
      <c r="D312" s="50">
        <v>68</v>
      </c>
      <c r="E312" s="50">
        <v>68</v>
      </c>
      <c r="F312" s="50">
        <v>68</v>
      </c>
      <c r="G312" s="50">
        <v>68</v>
      </c>
      <c r="H312" s="50"/>
      <c r="I312" s="50"/>
      <c r="J312" s="50"/>
      <c r="K312" s="50"/>
    </row>
    <row r="313" spans="1:11" ht="12.75">
      <c r="A313" t="s">
        <v>728</v>
      </c>
      <c r="B313" s="50">
        <v>66</v>
      </c>
      <c r="C313" s="50">
        <v>66</v>
      </c>
      <c r="D313" s="50">
        <v>66</v>
      </c>
      <c r="E313" s="50">
        <v>66</v>
      </c>
      <c r="F313" s="50">
        <v>66</v>
      </c>
      <c r="G313" s="50">
        <v>66</v>
      </c>
      <c r="H313" s="50"/>
      <c r="I313" s="50"/>
      <c r="J313" s="50"/>
      <c r="K313" s="50"/>
    </row>
    <row r="314" spans="1:11" ht="12.75">
      <c r="A314" t="s">
        <v>729</v>
      </c>
      <c r="B314" s="50">
        <v>67</v>
      </c>
      <c r="C314" s="50">
        <v>67</v>
      </c>
      <c r="D314" s="50">
        <v>67</v>
      </c>
      <c r="E314" s="50">
        <v>67</v>
      </c>
      <c r="F314" s="50">
        <v>67</v>
      </c>
      <c r="G314" s="50">
        <v>67</v>
      </c>
      <c r="H314" s="50"/>
      <c r="I314" s="50"/>
      <c r="J314" s="50"/>
      <c r="K314" s="50"/>
    </row>
    <row r="315" spans="1:11" ht="12.75">
      <c r="A315" t="s">
        <v>730</v>
      </c>
      <c r="B315" s="50">
        <v>62</v>
      </c>
      <c r="C315" s="50">
        <v>62</v>
      </c>
      <c r="D315" s="50">
        <v>62</v>
      </c>
      <c r="E315" s="50">
        <v>62</v>
      </c>
      <c r="F315" s="50">
        <v>62</v>
      </c>
      <c r="G315" s="50">
        <v>62</v>
      </c>
      <c r="H315" s="50"/>
      <c r="I315" s="50"/>
      <c r="J315" s="50"/>
      <c r="K315" s="50"/>
    </row>
    <row r="316" spans="1:11" ht="12.75">
      <c r="A316" t="s">
        <v>731</v>
      </c>
      <c r="B316" s="50">
        <v>62</v>
      </c>
      <c r="C316" s="50">
        <v>62</v>
      </c>
      <c r="D316" s="50">
        <v>62</v>
      </c>
      <c r="E316" s="50">
        <v>62</v>
      </c>
      <c r="F316" s="50">
        <v>62</v>
      </c>
      <c r="G316" s="50">
        <v>62</v>
      </c>
      <c r="H316" s="50"/>
      <c r="I316" s="50"/>
      <c r="J316" s="50"/>
      <c r="K316" s="50"/>
    </row>
    <row r="317" spans="1:11" ht="12.75">
      <c r="A317" t="s">
        <v>732</v>
      </c>
      <c r="B317" s="50">
        <v>73</v>
      </c>
      <c r="C317" s="50">
        <v>73</v>
      </c>
      <c r="D317" s="50">
        <v>73</v>
      </c>
      <c r="E317" s="50">
        <v>73</v>
      </c>
      <c r="F317" s="50">
        <v>73</v>
      </c>
      <c r="G317" s="50">
        <v>73</v>
      </c>
      <c r="H317" s="50"/>
      <c r="I317" s="50"/>
      <c r="J317" s="50"/>
      <c r="K317" s="50"/>
    </row>
    <row r="318" spans="1:11" ht="12.75">
      <c r="A318" t="s">
        <v>733</v>
      </c>
      <c r="B318" s="50">
        <v>65</v>
      </c>
      <c r="C318" s="50">
        <v>65</v>
      </c>
      <c r="D318" s="50">
        <v>65</v>
      </c>
      <c r="E318" s="50">
        <v>65</v>
      </c>
      <c r="F318" s="50">
        <v>65</v>
      </c>
      <c r="G318" s="50">
        <v>65</v>
      </c>
      <c r="H318" s="50"/>
      <c r="I318" s="50"/>
      <c r="J318" s="50"/>
      <c r="K318" s="50"/>
    </row>
    <row r="319" spans="1:11" ht="12.75">
      <c r="A319" t="s">
        <v>734</v>
      </c>
      <c r="B319" s="50">
        <v>66</v>
      </c>
      <c r="C319" s="50">
        <v>66</v>
      </c>
      <c r="D319" s="50">
        <v>66</v>
      </c>
      <c r="E319" s="50">
        <v>66</v>
      </c>
      <c r="F319" s="50">
        <v>66</v>
      </c>
      <c r="G319" s="50">
        <v>66</v>
      </c>
      <c r="H319" s="50"/>
      <c r="I319" s="50"/>
      <c r="J319" s="50"/>
      <c r="K319" s="50"/>
    </row>
    <row r="320" spans="1:11" ht="12.75">
      <c r="A320" t="s">
        <v>735</v>
      </c>
      <c r="B320" s="50">
        <v>76</v>
      </c>
      <c r="C320" s="50">
        <v>76</v>
      </c>
      <c r="D320" s="50">
        <v>76</v>
      </c>
      <c r="E320" s="50">
        <v>76</v>
      </c>
      <c r="F320" s="50">
        <v>76</v>
      </c>
      <c r="G320" s="50">
        <v>76</v>
      </c>
      <c r="H320" s="50"/>
      <c r="I320" s="50"/>
      <c r="J320" s="50"/>
      <c r="K320" s="50"/>
    </row>
    <row r="321" spans="1:11" ht="12.75">
      <c r="A321" t="s">
        <v>736</v>
      </c>
      <c r="B321" s="50">
        <v>75</v>
      </c>
      <c r="C321" s="50">
        <v>75</v>
      </c>
      <c r="D321" s="50">
        <v>75</v>
      </c>
      <c r="E321" s="50">
        <v>75</v>
      </c>
      <c r="F321" s="50">
        <v>75</v>
      </c>
      <c r="G321" s="50">
        <v>75</v>
      </c>
      <c r="H321" s="50"/>
      <c r="I321" s="50"/>
      <c r="J321" s="50"/>
      <c r="K321" s="50"/>
    </row>
    <row r="322" spans="1:11" ht="12.75">
      <c r="A322" t="s">
        <v>737</v>
      </c>
      <c r="B322" s="50">
        <v>13</v>
      </c>
      <c r="C322" s="50">
        <v>13</v>
      </c>
      <c r="D322" s="50">
        <v>13</v>
      </c>
      <c r="E322" s="50">
        <v>13</v>
      </c>
      <c r="F322" s="50">
        <v>13</v>
      </c>
      <c r="G322" s="50">
        <v>13</v>
      </c>
      <c r="H322" s="50"/>
      <c r="I322" s="50"/>
      <c r="J322" s="50"/>
      <c r="K322" s="50"/>
    </row>
    <row r="323" spans="1:11" ht="12.75">
      <c r="A323" t="s">
        <v>738</v>
      </c>
      <c r="B323" s="50">
        <v>1.4</v>
      </c>
      <c r="C323" s="50">
        <v>1.4</v>
      </c>
      <c r="D323" s="50">
        <v>1.4</v>
      </c>
      <c r="E323" s="50">
        <v>1.4</v>
      </c>
      <c r="F323" s="50">
        <v>1.4</v>
      </c>
      <c r="G323" s="50">
        <v>1.4</v>
      </c>
      <c r="H323" s="50"/>
      <c r="I323" s="50"/>
      <c r="J323" s="50"/>
      <c r="K323" s="50"/>
    </row>
    <row r="324" spans="1:11" ht="12.75">
      <c r="A324" t="s">
        <v>739</v>
      </c>
      <c r="B324" s="50">
        <v>1.4</v>
      </c>
      <c r="C324" s="50">
        <v>1.4</v>
      </c>
      <c r="D324" s="50">
        <v>1.4</v>
      </c>
      <c r="E324" s="50">
        <v>1.4</v>
      </c>
      <c r="F324" s="50">
        <v>1.4</v>
      </c>
      <c r="G324" s="50">
        <v>1.4</v>
      </c>
      <c r="H324" s="50"/>
      <c r="I324" s="50"/>
      <c r="J324" s="50"/>
      <c r="K324" s="50"/>
    </row>
    <row r="325" spans="1:11" ht="12.75">
      <c r="A325" t="s">
        <v>740</v>
      </c>
      <c r="B325" s="50">
        <v>1.4</v>
      </c>
      <c r="C325" s="50">
        <v>1.4</v>
      </c>
      <c r="D325" s="50">
        <v>1.4</v>
      </c>
      <c r="E325" s="50">
        <v>1.4</v>
      </c>
      <c r="F325" s="50">
        <v>1.4</v>
      </c>
      <c r="G325" s="50">
        <v>1.4</v>
      </c>
      <c r="H325" s="50"/>
      <c r="I325" s="50"/>
      <c r="J325" s="50"/>
      <c r="K325" s="50"/>
    </row>
    <row r="326" spans="1:11" ht="12.75">
      <c r="A326" t="s">
        <v>741</v>
      </c>
      <c r="B326" s="50">
        <v>1.4</v>
      </c>
      <c r="C326" s="50">
        <v>1.4</v>
      </c>
      <c r="D326" s="50">
        <v>1.4</v>
      </c>
      <c r="E326" s="50">
        <v>1.4</v>
      </c>
      <c r="F326" s="50">
        <v>1.4</v>
      </c>
      <c r="G326" s="50">
        <v>1.4</v>
      </c>
      <c r="H326" s="50"/>
      <c r="I326" s="50"/>
      <c r="J326" s="50"/>
      <c r="K326" s="50"/>
    </row>
    <row r="327" spans="1:11" ht="12.75">
      <c r="A327" t="s">
        <v>864</v>
      </c>
      <c r="B327" s="50">
        <v>8</v>
      </c>
      <c r="C327" s="50">
        <v>8</v>
      </c>
      <c r="D327" s="50">
        <v>8</v>
      </c>
      <c r="E327" s="50">
        <v>8</v>
      </c>
      <c r="F327" s="50">
        <v>8</v>
      </c>
      <c r="G327" s="50">
        <v>8</v>
      </c>
      <c r="H327" s="50"/>
      <c r="I327" s="50"/>
      <c r="J327" s="50"/>
      <c r="K327" s="50"/>
    </row>
    <row r="328" spans="1:11" ht="12.75">
      <c r="A328" t="s">
        <v>865</v>
      </c>
      <c r="B328" s="50">
        <v>8</v>
      </c>
      <c r="C328" s="50">
        <v>8</v>
      </c>
      <c r="D328" s="50">
        <v>8</v>
      </c>
      <c r="E328" s="50">
        <v>8</v>
      </c>
      <c r="F328" s="50">
        <v>8</v>
      </c>
      <c r="G328" s="50">
        <v>8</v>
      </c>
      <c r="H328" s="50"/>
      <c r="I328" s="50"/>
      <c r="J328" s="50"/>
      <c r="K328" s="50"/>
    </row>
    <row r="329" spans="1:11" ht="12.75">
      <c r="A329" s="23" t="s">
        <v>800</v>
      </c>
      <c r="B329" s="50">
        <v>68</v>
      </c>
      <c r="C329" s="50">
        <v>68</v>
      </c>
      <c r="D329" s="50">
        <v>68</v>
      </c>
      <c r="E329" s="50">
        <v>68</v>
      </c>
      <c r="F329" s="50">
        <v>68</v>
      </c>
      <c r="G329" s="50">
        <v>68</v>
      </c>
      <c r="H329" s="50"/>
      <c r="I329" s="50"/>
      <c r="J329" s="50"/>
      <c r="K329" s="50"/>
    </row>
    <row r="330" spans="1:11" ht="12.75">
      <c r="A330" t="s">
        <v>742</v>
      </c>
      <c r="B330" s="50">
        <v>107.6</v>
      </c>
      <c r="C330" s="50">
        <v>107.6</v>
      </c>
      <c r="D330" s="50">
        <v>107.6</v>
      </c>
      <c r="E330" s="50">
        <v>107.6</v>
      </c>
      <c r="F330" s="50">
        <v>107.6</v>
      </c>
      <c r="G330" s="50">
        <v>107.6</v>
      </c>
      <c r="H330" s="50"/>
      <c r="I330" s="50"/>
      <c r="J330" s="50"/>
      <c r="K330" s="50"/>
    </row>
    <row r="331" spans="1:11" ht="12.75">
      <c r="A331" t="s">
        <v>743</v>
      </c>
      <c r="B331" s="50">
        <v>111</v>
      </c>
      <c r="C331" s="50">
        <v>111</v>
      </c>
      <c r="D331" s="50">
        <v>111</v>
      </c>
      <c r="E331" s="50">
        <v>111</v>
      </c>
      <c r="F331" s="50">
        <v>111</v>
      </c>
      <c r="G331" s="50">
        <v>111</v>
      </c>
      <c r="H331" s="50"/>
      <c r="I331" s="50"/>
      <c r="J331" s="50"/>
      <c r="K331" s="50"/>
    </row>
    <row r="332" spans="1:11" ht="12.75">
      <c r="A332" t="s">
        <v>744</v>
      </c>
      <c r="B332" s="50">
        <v>105</v>
      </c>
      <c r="C332" s="50">
        <v>105</v>
      </c>
      <c r="D332" s="50">
        <v>105</v>
      </c>
      <c r="E332" s="50">
        <v>105</v>
      </c>
      <c r="F332" s="50">
        <v>105</v>
      </c>
      <c r="G332" s="50">
        <v>105</v>
      </c>
      <c r="H332" s="50"/>
      <c r="I332" s="50"/>
      <c r="J332" s="50"/>
      <c r="K332" s="50"/>
    </row>
    <row r="333" spans="1:11" ht="12.75">
      <c r="A333" t="s">
        <v>745</v>
      </c>
      <c r="B333" s="50">
        <v>115</v>
      </c>
      <c r="C333" s="50">
        <v>115</v>
      </c>
      <c r="D333" s="50">
        <v>115</v>
      </c>
      <c r="E333" s="50">
        <v>115</v>
      </c>
      <c r="F333" s="50">
        <v>115</v>
      </c>
      <c r="G333" s="50">
        <v>115</v>
      </c>
      <c r="H333" s="50"/>
      <c r="I333" s="50"/>
      <c r="J333" s="50"/>
      <c r="K333" s="50"/>
    </row>
    <row r="334" spans="1:11" ht="12.75">
      <c r="A334" t="s">
        <v>746</v>
      </c>
      <c r="B334" s="50">
        <v>430</v>
      </c>
      <c r="C334" s="50">
        <v>430</v>
      </c>
      <c r="D334" s="50">
        <v>430</v>
      </c>
      <c r="E334" s="50">
        <v>430</v>
      </c>
      <c r="F334" s="50">
        <v>430</v>
      </c>
      <c r="G334" s="50">
        <v>430</v>
      </c>
      <c r="H334" s="50"/>
      <c r="I334" s="50"/>
      <c r="J334" s="50"/>
      <c r="K334" s="50"/>
    </row>
    <row r="335" spans="1:11" ht="12.75">
      <c r="A335" t="s">
        <v>748</v>
      </c>
      <c r="B335" s="50">
        <v>810</v>
      </c>
      <c r="C335" s="50">
        <v>810</v>
      </c>
      <c r="D335" s="50">
        <v>810</v>
      </c>
      <c r="E335" s="50">
        <v>810</v>
      </c>
      <c r="F335" s="50">
        <v>810</v>
      </c>
      <c r="G335" s="50">
        <v>810</v>
      </c>
      <c r="H335" s="50"/>
      <c r="I335" s="50"/>
      <c r="J335" s="50"/>
      <c r="K335" s="50"/>
    </row>
    <row r="336" spans="1:11" ht="12.75">
      <c r="A336" t="s">
        <v>749</v>
      </c>
      <c r="B336" s="50">
        <v>236</v>
      </c>
      <c r="C336" s="50">
        <v>236</v>
      </c>
      <c r="D336" s="50">
        <v>236</v>
      </c>
      <c r="E336" s="50">
        <v>236</v>
      </c>
      <c r="F336" s="50">
        <v>236</v>
      </c>
      <c r="G336" s="50">
        <v>236</v>
      </c>
      <c r="H336" s="50"/>
      <c r="I336" s="50"/>
      <c r="J336" s="50"/>
      <c r="K336" s="50"/>
    </row>
    <row r="337" spans="1:11" ht="12.75">
      <c r="A337" t="s">
        <v>750</v>
      </c>
      <c r="B337" s="50">
        <v>4</v>
      </c>
      <c r="C337" s="50">
        <v>4</v>
      </c>
      <c r="D337" s="50">
        <v>4</v>
      </c>
      <c r="E337" s="50">
        <v>4</v>
      </c>
      <c r="F337" s="50">
        <v>4</v>
      </c>
      <c r="G337" s="50">
        <v>4</v>
      </c>
      <c r="H337" s="50"/>
      <c r="I337" s="50"/>
      <c r="J337" s="50"/>
      <c r="K337" s="50"/>
    </row>
    <row r="338" spans="1:11" ht="12.75">
      <c r="A338" t="s">
        <v>751</v>
      </c>
      <c r="B338" s="50">
        <v>155.3</v>
      </c>
      <c r="C338" s="50">
        <v>155.3</v>
      </c>
      <c r="D338" s="50">
        <v>155.3</v>
      </c>
      <c r="E338" s="50">
        <v>155.3</v>
      </c>
      <c r="F338" s="50">
        <v>155.3</v>
      </c>
      <c r="G338" s="50">
        <v>155.3</v>
      </c>
      <c r="H338" s="50"/>
      <c r="I338" s="50"/>
      <c r="J338" s="50"/>
      <c r="K338" s="50"/>
    </row>
    <row r="339" spans="1:11" ht="12.75">
      <c r="A339" t="s">
        <v>752</v>
      </c>
      <c r="B339" s="50">
        <v>153.6</v>
      </c>
      <c r="C339" s="50">
        <v>153.6</v>
      </c>
      <c r="D339" s="50">
        <v>153.6</v>
      </c>
      <c r="E339" s="50">
        <v>153.6</v>
      </c>
      <c r="F339" s="50">
        <v>153.6</v>
      </c>
      <c r="G339" s="50">
        <v>153.6</v>
      </c>
      <c r="H339" s="50"/>
      <c r="I339" s="50"/>
      <c r="J339" s="50"/>
      <c r="K339" s="50"/>
    </row>
    <row r="340" spans="1:11" ht="12.75">
      <c r="A340" t="s">
        <v>935</v>
      </c>
      <c r="B340" s="50">
        <v>332</v>
      </c>
      <c r="C340" s="50">
        <v>332</v>
      </c>
      <c r="D340" s="50">
        <v>332</v>
      </c>
      <c r="E340" s="50">
        <v>332</v>
      </c>
      <c r="F340" s="50">
        <v>332</v>
      </c>
      <c r="G340" s="50">
        <v>332</v>
      </c>
      <c r="H340" s="50"/>
      <c r="I340" s="50"/>
      <c r="J340" s="50"/>
      <c r="K340" s="50"/>
    </row>
    <row r="341" spans="1:11" ht="12.75">
      <c r="A341" t="s">
        <v>753</v>
      </c>
      <c r="B341" s="50">
        <v>206</v>
      </c>
      <c r="C341" s="50">
        <v>206</v>
      </c>
      <c r="D341" s="50">
        <v>206</v>
      </c>
      <c r="E341" s="50">
        <v>206</v>
      </c>
      <c r="F341" s="50">
        <v>206</v>
      </c>
      <c r="G341" s="50">
        <v>206</v>
      </c>
      <c r="H341" s="50"/>
      <c r="I341" s="50"/>
      <c r="J341" s="50"/>
      <c r="K341" s="50"/>
    </row>
    <row r="342" spans="1:11" ht="12.75">
      <c r="A342" t="s">
        <v>754</v>
      </c>
      <c r="B342" s="50">
        <v>220</v>
      </c>
      <c r="C342" s="50">
        <v>220</v>
      </c>
      <c r="D342" s="50">
        <v>220</v>
      </c>
      <c r="E342" s="50">
        <v>220</v>
      </c>
      <c r="F342" s="50">
        <v>220</v>
      </c>
      <c r="G342" s="50">
        <v>220</v>
      </c>
      <c r="H342" s="50"/>
      <c r="I342" s="50"/>
      <c r="J342" s="50"/>
      <c r="K342" s="50"/>
    </row>
    <row r="343" spans="1:11" ht="12.75">
      <c r="A343" t="s">
        <v>755</v>
      </c>
      <c r="B343" s="50">
        <v>397</v>
      </c>
      <c r="C343" s="50">
        <v>397</v>
      </c>
      <c r="D343" s="50">
        <v>397</v>
      </c>
      <c r="E343" s="50">
        <v>397</v>
      </c>
      <c r="F343" s="50">
        <v>397</v>
      </c>
      <c r="G343" s="50">
        <v>397</v>
      </c>
      <c r="H343" s="50"/>
      <c r="I343" s="50"/>
      <c r="J343" s="50"/>
      <c r="K343" s="50"/>
    </row>
    <row r="344" spans="1:11" ht="12.75">
      <c r="A344" t="s">
        <v>888</v>
      </c>
      <c r="B344" s="50">
        <v>175</v>
      </c>
      <c r="C344" s="50">
        <v>175</v>
      </c>
      <c r="D344" s="50">
        <v>175</v>
      </c>
      <c r="E344" s="50">
        <v>175</v>
      </c>
      <c r="F344" s="50">
        <v>175</v>
      </c>
      <c r="G344" s="50">
        <v>175</v>
      </c>
      <c r="H344" s="50"/>
      <c r="I344" s="50"/>
      <c r="J344" s="50"/>
      <c r="K344" s="50"/>
    </row>
    <row r="345" spans="1:11" ht="12.75">
      <c r="A345" t="s">
        <v>826</v>
      </c>
      <c r="B345" s="50">
        <v>527</v>
      </c>
      <c r="C345" s="50">
        <v>527</v>
      </c>
      <c r="D345" s="50">
        <v>527</v>
      </c>
      <c r="E345" s="50">
        <v>527</v>
      </c>
      <c r="F345" s="50">
        <v>527</v>
      </c>
      <c r="G345" s="50">
        <v>527</v>
      </c>
      <c r="H345" s="50"/>
      <c r="I345" s="50"/>
      <c r="J345" s="50"/>
      <c r="K345" s="50"/>
    </row>
    <row r="346" spans="1:11" ht="12.75">
      <c r="A346" t="s">
        <v>827</v>
      </c>
      <c r="B346" s="50">
        <v>354</v>
      </c>
      <c r="C346" s="50">
        <v>354</v>
      </c>
      <c r="D346" s="50">
        <v>354</v>
      </c>
      <c r="E346" s="50">
        <v>354</v>
      </c>
      <c r="F346" s="50">
        <v>354</v>
      </c>
      <c r="G346" s="50">
        <v>354</v>
      </c>
      <c r="H346" s="50"/>
      <c r="I346" s="50"/>
      <c r="J346" s="50"/>
      <c r="K346" s="50"/>
    </row>
    <row r="347" spans="1:11" ht="12.75">
      <c r="A347" t="s">
        <v>756</v>
      </c>
      <c r="B347" s="50">
        <v>163</v>
      </c>
      <c r="C347" s="50">
        <v>163</v>
      </c>
      <c r="D347" s="50">
        <v>163</v>
      </c>
      <c r="E347" s="50">
        <v>163</v>
      </c>
      <c r="F347" s="50">
        <v>163</v>
      </c>
      <c r="G347" s="50">
        <v>163</v>
      </c>
      <c r="H347" s="50"/>
      <c r="I347" s="50"/>
      <c r="J347" s="50"/>
      <c r="K347" s="50"/>
    </row>
    <row r="348" spans="1:11" ht="12.75">
      <c r="A348" t="s">
        <v>757</v>
      </c>
      <c r="B348" s="50">
        <v>167</v>
      </c>
      <c r="C348" s="50">
        <v>167</v>
      </c>
      <c r="D348" s="50">
        <v>167</v>
      </c>
      <c r="E348" s="50">
        <v>167</v>
      </c>
      <c r="F348" s="50">
        <v>167</v>
      </c>
      <c r="G348" s="50">
        <v>167</v>
      </c>
      <c r="H348" s="50"/>
      <c r="I348" s="50"/>
      <c r="J348" s="50"/>
      <c r="K348" s="50"/>
    </row>
    <row r="349" spans="1:11" ht="12.75">
      <c r="A349" t="s">
        <v>758</v>
      </c>
      <c r="B349" s="50">
        <v>254</v>
      </c>
      <c r="C349" s="50">
        <v>254</v>
      </c>
      <c r="D349" s="50">
        <v>254</v>
      </c>
      <c r="E349" s="50">
        <v>254</v>
      </c>
      <c r="F349" s="50">
        <v>254</v>
      </c>
      <c r="G349" s="50">
        <v>254</v>
      </c>
      <c r="H349" s="50"/>
      <c r="I349" s="50"/>
      <c r="J349" s="50"/>
      <c r="K349" s="50"/>
    </row>
    <row r="350" spans="1:11" ht="12.75">
      <c r="A350" t="s">
        <v>759</v>
      </c>
      <c r="B350" s="50">
        <v>541</v>
      </c>
      <c r="C350" s="50">
        <v>541</v>
      </c>
      <c r="D350" s="50">
        <v>541</v>
      </c>
      <c r="E350" s="50">
        <v>541</v>
      </c>
      <c r="F350" s="50">
        <v>541</v>
      </c>
      <c r="G350" s="50">
        <v>541</v>
      </c>
      <c r="H350" s="50"/>
      <c r="I350" s="50"/>
      <c r="J350" s="50"/>
      <c r="K350" s="50"/>
    </row>
    <row r="351" spans="1:11" ht="12.75">
      <c r="A351" t="s">
        <v>760</v>
      </c>
      <c r="B351" s="50">
        <v>651</v>
      </c>
      <c r="C351" s="50">
        <v>651</v>
      </c>
      <c r="D351" s="50">
        <v>651</v>
      </c>
      <c r="E351" s="50">
        <v>651</v>
      </c>
      <c r="F351" s="50">
        <v>651</v>
      </c>
      <c r="G351" s="50">
        <v>651</v>
      </c>
      <c r="H351" s="50"/>
      <c r="I351" s="50"/>
      <c r="J351" s="50"/>
      <c r="K351" s="50"/>
    </row>
    <row r="352" spans="1:11" ht="12.75">
      <c r="A352" t="s">
        <v>761</v>
      </c>
      <c r="B352" s="50">
        <v>655</v>
      </c>
      <c r="C352" s="50">
        <v>655</v>
      </c>
      <c r="D352" s="50">
        <v>655</v>
      </c>
      <c r="E352" s="50">
        <v>655</v>
      </c>
      <c r="F352" s="50">
        <v>655</v>
      </c>
      <c r="G352" s="50">
        <v>655</v>
      </c>
      <c r="H352" s="50"/>
      <c r="I352" s="50"/>
      <c r="J352" s="50"/>
      <c r="K352" s="50"/>
    </row>
    <row r="353" spans="1:11" ht="12.75">
      <c r="A353" t="s">
        <v>762</v>
      </c>
      <c r="B353" s="50">
        <v>572</v>
      </c>
      <c r="C353" s="50">
        <v>572</v>
      </c>
      <c r="D353" s="50">
        <v>572</v>
      </c>
      <c r="E353" s="50">
        <v>572</v>
      </c>
      <c r="F353" s="50">
        <v>572</v>
      </c>
      <c r="G353" s="50">
        <v>572</v>
      </c>
      <c r="H353" s="50"/>
      <c r="I353" s="50"/>
      <c r="J353" s="50"/>
      <c r="K353" s="50"/>
    </row>
    <row r="354" spans="1:11" ht="12.75">
      <c r="A354" t="s">
        <v>763</v>
      </c>
      <c r="B354" s="50">
        <v>605</v>
      </c>
      <c r="C354" s="50">
        <v>605</v>
      </c>
      <c r="D354" s="50">
        <v>605</v>
      </c>
      <c r="E354" s="50">
        <v>605</v>
      </c>
      <c r="F354" s="50">
        <v>605</v>
      </c>
      <c r="G354" s="50">
        <v>605</v>
      </c>
      <c r="H354" s="50"/>
      <c r="I354" s="50"/>
      <c r="J354" s="50"/>
      <c r="K354" s="50"/>
    </row>
    <row r="355" spans="1:11" ht="12.75">
      <c r="A355" t="s">
        <v>764</v>
      </c>
      <c r="B355" s="50">
        <v>13</v>
      </c>
      <c r="C355" s="50">
        <v>13</v>
      </c>
      <c r="D355" s="50">
        <v>13</v>
      </c>
      <c r="E355" s="50">
        <v>13</v>
      </c>
      <c r="F355" s="50">
        <v>13</v>
      </c>
      <c r="G355" s="50">
        <v>13</v>
      </c>
      <c r="H355" s="50"/>
      <c r="I355" s="50"/>
      <c r="J355" s="50"/>
      <c r="K355" s="50"/>
    </row>
    <row r="356" spans="1:11" ht="12.75">
      <c r="A356" t="s">
        <v>768</v>
      </c>
      <c r="B356" s="50">
        <v>0.3</v>
      </c>
      <c r="C356" s="50">
        <v>0.3</v>
      </c>
      <c r="D356" s="50">
        <v>0.3</v>
      </c>
      <c r="E356" s="50">
        <v>0.3</v>
      </c>
      <c r="F356" s="50">
        <v>0.3</v>
      </c>
      <c r="G356" s="50">
        <v>0.3</v>
      </c>
      <c r="H356" s="50"/>
      <c r="I356" s="50"/>
      <c r="J356" s="50"/>
      <c r="K356" s="50"/>
    </row>
    <row r="357" spans="1:11" ht="12.75">
      <c r="A357" t="s">
        <v>769</v>
      </c>
      <c r="B357" s="50">
        <v>0.3</v>
      </c>
      <c r="C357" s="50">
        <v>0.3</v>
      </c>
      <c r="D357" s="50">
        <v>0.3</v>
      </c>
      <c r="E357" s="50">
        <v>0.3</v>
      </c>
      <c r="F357" s="50">
        <v>0.3</v>
      </c>
      <c r="G357" s="50">
        <v>0.3</v>
      </c>
      <c r="H357" s="50"/>
      <c r="I357" s="50"/>
      <c r="J357" s="50"/>
      <c r="K357" s="50"/>
    </row>
    <row r="358" spans="1:11" ht="12.75">
      <c r="A358" t="s">
        <v>770</v>
      </c>
      <c r="B358" s="50">
        <v>0.3</v>
      </c>
      <c r="C358" s="50">
        <v>0.3</v>
      </c>
      <c r="D358" s="50">
        <v>0.3</v>
      </c>
      <c r="E358" s="50">
        <v>0.3</v>
      </c>
      <c r="F358" s="50">
        <v>0.3</v>
      </c>
      <c r="G358" s="50">
        <v>0.3</v>
      </c>
      <c r="H358" s="50"/>
      <c r="I358" s="50"/>
      <c r="J358" s="50"/>
      <c r="K358" s="50"/>
    </row>
    <row r="359" spans="1:11" ht="12.75">
      <c r="A359" t="s">
        <v>771</v>
      </c>
      <c r="B359" s="50">
        <v>0.5</v>
      </c>
      <c r="C359" s="50">
        <v>0.5</v>
      </c>
      <c r="D359" s="50">
        <v>0.5</v>
      </c>
      <c r="E359" s="50">
        <v>0.5</v>
      </c>
      <c r="F359" s="50">
        <v>0.5</v>
      </c>
      <c r="G359" s="50">
        <v>0.5</v>
      </c>
      <c r="H359" s="50"/>
      <c r="I359" s="50"/>
      <c r="J359" s="50"/>
      <c r="K359" s="50"/>
    </row>
    <row r="360" spans="1:11" ht="12.75">
      <c r="A360" t="s">
        <v>772</v>
      </c>
      <c r="B360" s="50">
        <v>1.4</v>
      </c>
      <c r="C360" s="50">
        <v>1.4</v>
      </c>
      <c r="D360" s="50">
        <v>1.4</v>
      </c>
      <c r="E360" s="50">
        <v>1.4</v>
      </c>
      <c r="F360" s="50">
        <v>1.4</v>
      </c>
      <c r="G360" s="50">
        <v>1.4</v>
      </c>
      <c r="H360" s="50"/>
      <c r="I360" s="50"/>
      <c r="J360" s="50"/>
      <c r="K360" s="50"/>
    </row>
    <row r="361" spans="1:11" ht="12.75">
      <c r="A361" t="s">
        <v>773</v>
      </c>
      <c r="B361" s="50">
        <v>1.3</v>
      </c>
      <c r="C361" s="50">
        <v>1.3</v>
      </c>
      <c r="D361" s="50">
        <v>1.3</v>
      </c>
      <c r="E361" s="50">
        <v>1.3</v>
      </c>
      <c r="F361" s="50">
        <v>1.3</v>
      </c>
      <c r="G361" s="50">
        <v>1.3</v>
      </c>
      <c r="H361" s="50"/>
      <c r="I361" s="50"/>
      <c r="J361" s="50"/>
      <c r="K361" s="50"/>
    </row>
    <row r="362" spans="1:11" ht="12.75">
      <c r="A362" t="s">
        <v>774</v>
      </c>
      <c r="B362" s="50">
        <v>1.3</v>
      </c>
      <c r="C362" s="50">
        <v>1.3</v>
      </c>
      <c r="D362" s="50">
        <v>1.3</v>
      </c>
      <c r="E362" s="50">
        <v>1.3</v>
      </c>
      <c r="F362" s="50">
        <v>1.3</v>
      </c>
      <c r="G362" s="50">
        <v>1.3</v>
      </c>
      <c r="H362" s="50"/>
      <c r="I362" s="50"/>
      <c r="J362" s="50"/>
      <c r="K362" s="50"/>
    </row>
    <row r="363" spans="1:11" ht="12.75">
      <c r="A363" t="s">
        <v>775</v>
      </c>
      <c r="B363" s="50">
        <v>15</v>
      </c>
      <c r="C363" s="50">
        <v>15</v>
      </c>
      <c r="D363" s="50">
        <v>15</v>
      </c>
      <c r="E363" s="50">
        <v>15</v>
      </c>
      <c r="F363" s="50">
        <v>15</v>
      </c>
      <c r="G363" s="50">
        <v>15</v>
      </c>
      <c r="H363" s="50"/>
      <c r="I363" s="50"/>
      <c r="J363" s="50"/>
      <c r="K363" s="50"/>
    </row>
    <row r="364" spans="1:11" ht="12.75">
      <c r="A364" t="s">
        <v>776</v>
      </c>
      <c r="B364" s="50">
        <v>15</v>
      </c>
      <c r="C364" s="50">
        <v>15</v>
      </c>
      <c r="D364" s="50">
        <v>15</v>
      </c>
      <c r="E364" s="50">
        <v>15</v>
      </c>
      <c r="F364" s="50">
        <v>15</v>
      </c>
      <c r="G364" s="50">
        <v>15</v>
      </c>
      <c r="H364" s="50"/>
      <c r="I364" s="50"/>
      <c r="J364" s="50"/>
      <c r="K364" s="50"/>
    </row>
    <row r="365" spans="1:11" ht="12.75">
      <c r="A365" t="s">
        <v>835</v>
      </c>
      <c r="B365" s="50">
        <v>20</v>
      </c>
      <c r="C365" s="50">
        <v>20</v>
      </c>
      <c r="D365" s="50">
        <v>20</v>
      </c>
      <c r="E365" s="50">
        <v>20</v>
      </c>
      <c r="F365" s="50">
        <v>20</v>
      </c>
      <c r="G365" s="50">
        <v>20</v>
      </c>
      <c r="H365" s="50"/>
      <c r="I365" s="50"/>
      <c r="J365" s="50"/>
      <c r="K365" s="50"/>
    </row>
    <row r="366" spans="1:11" s="52" customFormat="1" ht="12.75">
      <c r="A366" t="s">
        <v>836</v>
      </c>
      <c r="B366" s="50">
        <v>20.252013328870138</v>
      </c>
      <c r="C366" s="50">
        <v>20.252013328870138</v>
      </c>
      <c r="D366" s="50">
        <v>20.252013328870138</v>
      </c>
      <c r="E366" s="50">
        <v>20.252013328870138</v>
      </c>
      <c r="F366" s="50">
        <v>20.252013328870138</v>
      </c>
      <c r="G366" s="50">
        <v>20.252013328870138</v>
      </c>
      <c r="H366" s="50"/>
      <c r="I366" s="50"/>
      <c r="J366" s="50"/>
      <c r="K366" s="50"/>
    </row>
    <row r="367" spans="1:11" s="52" customFormat="1" ht="12.75">
      <c r="A367" t="s">
        <v>837</v>
      </c>
      <c r="B367" s="50">
        <v>20</v>
      </c>
      <c r="C367" s="50">
        <v>20</v>
      </c>
      <c r="D367" s="50">
        <v>20</v>
      </c>
      <c r="E367" s="50">
        <v>20</v>
      </c>
      <c r="F367" s="50">
        <v>20</v>
      </c>
      <c r="G367" s="50">
        <v>20</v>
      </c>
      <c r="H367" s="50"/>
      <c r="I367" s="50"/>
      <c r="J367" s="50"/>
      <c r="K367" s="50"/>
    </row>
    <row r="368" spans="1:11" s="52" customFormat="1" ht="12.75">
      <c r="A368" t="s">
        <v>838</v>
      </c>
      <c r="B368" s="50">
        <v>17</v>
      </c>
      <c r="C368" s="50">
        <v>17</v>
      </c>
      <c r="D368" s="50">
        <v>17</v>
      </c>
      <c r="E368" s="50">
        <v>17</v>
      </c>
      <c r="F368" s="50">
        <v>17</v>
      </c>
      <c r="G368" s="50">
        <v>17</v>
      </c>
      <c r="H368" s="50"/>
      <c r="I368" s="50"/>
      <c r="J368" s="50"/>
      <c r="K368" s="50"/>
    </row>
    <row r="369" spans="1:11" s="52" customFormat="1" ht="12.75">
      <c r="A369" t="s">
        <v>54</v>
      </c>
      <c r="B369">
        <v>60.5</v>
      </c>
      <c r="C369">
        <v>60.5</v>
      </c>
      <c r="D369">
        <v>60.5</v>
      </c>
      <c r="E369">
        <v>60.5</v>
      </c>
      <c r="F369">
        <v>60.5</v>
      </c>
      <c r="G369">
        <v>60.5</v>
      </c>
      <c r="H369" s="50"/>
      <c r="I369" s="50"/>
      <c r="J369" s="50"/>
      <c r="K369" s="50"/>
    </row>
    <row r="370" spans="1:11" ht="12.75">
      <c r="A370" t="s">
        <v>55</v>
      </c>
      <c r="B370">
        <v>60.5</v>
      </c>
      <c r="C370">
        <v>60.5</v>
      </c>
      <c r="D370">
        <v>60.5</v>
      </c>
      <c r="E370">
        <v>60.5</v>
      </c>
      <c r="F370">
        <v>60.5</v>
      </c>
      <c r="G370">
        <v>60.5</v>
      </c>
      <c r="H370" s="50"/>
      <c r="I370" s="50"/>
      <c r="J370" s="50"/>
      <c r="K370" s="50"/>
    </row>
    <row r="371" spans="1:11" ht="12.75">
      <c r="A371" t="s">
        <v>56</v>
      </c>
      <c r="B371">
        <v>60.5</v>
      </c>
      <c r="C371">
        <v>60.5</v>
      </c>
      <c r="D371">
        <v>60.5</v>
      </c>
      <c r="E371">
        <v>60.5</v>
      </c>
      <c r="F371">
        <v>60.5</v>
      </c>
      <c r="G371">
        <v>60.5</v>
      </c>
      <c r="H371" s="50"/>
      <c r="I371" s="50"/>
      <c r="J371" s="50"/>
      <c r="K371" s="50"/>
    </row>
    <row r="372" spans="1:11" ht="12.75">
      <c r="A372" t="s">
        <v>57</v>
      </c>
      <c r="B372">
        <v>60.5</v>
      </c>
      <c r="C372">
        <v>60.5</v>
      </c>
      <c r="D372">
        <v>60.5</v>
      </c>
      <c r="E372">
        <v>60.5</v>
      </c>
      <c r="F372">
        <v>60.5</v>
      </c>
      <c r="G372">
        <v>60.5</v>
      </c>
      <c r="H372" s="50"/>
      <c r="I372" s="50"/>
      <c r="J372" s="50"/>
      <c r="K372" s="50"/>
    </row>
    <row r="373" spans="1:11" ht="12.75">
      <c r="A373" t="s">
        <v>507</v>
      </c>
      <c r="B373" s="50">
        <v>204</v>
      </c>
      <c r="C373" s="50">
        <v>204</v>
      </c>
      <c r="D373" s="50">
        <v>204</v>
      </c>
      <c r="E373" s="50">
        <v>204</v>
      </c>
      <c r="F373" s="50">
        <v>204</v>
      </c>
      <c r="G373" s="50">
        <v>204</v>
      </c>
      <c r="H373" s="50"/>
      <c r="I373" s="50"/>
      <c r="J373" s="50"/>
      <c r="K373" s="50"/>
    </row>
    <row r="374" spans="1:8" ht="12.75">
      <c r="A374" t="s">
        <v>508</v>
      </c>
      <c r="B374" s="50">
        <v>204</v>
      </c>
      <c r="C374" s="50">
        <v>204</v>
      </c>
      <c r="D374" s="50">
        <v>204</v>
      </c>
      <c r="E374" s="50">
        <v>204</v>
      </c>
      <c r="F374" s="50">
        <v>204</v>
      </c>
      <c r="G374" s="50">
        <v>204</v>
      </c>
      <c r="H374" s="50"/>
    </row>
    <row r="375" spans="1:7" ht="12.75">
      <c r="A375" t="s">
        <v>509</v>
      </c>
      <c r="B375" s="50">
        <v>241</v>
      </c>
      <c r="C375" s="50">
        <v>241</v>
      </c>
      <c r="D375" s="50">
        <v>241</v>
      </c>
      <c r="E375" s="50">
        <v>241</v>
      </c>
      <c r="F375" s="50">
        <v>241</v>
      </c>
      <c r="G375" s="50">
        <v>241</v>
      </c>
    </row>
    <row r="376" spans="1:9" ht="12.75">
      <c r="A376" t="s">
        <v>812</v>
      </c>
      <c r="B376" s="50">
        <v>216</v>
      </c>
      <c r="C376" s="50">
        <v>216</v>
      </c>
      <c r="D376" s="50">
        <v>216</v>
      </c>
      <c r="E376" s="50">
        <v>216</v>
      </c>
      <c r="F376" s="50">
        <v>216</v>
      </c>
      <c r="G376" s="50">
        <v>216</v>
      </c>
      <c r="H376" s="50"/>
      <c r="I376" s="60"/>
    </row>
    <row r="377" spans="1:9" ht="12.75">
      <c r="A377" t="s">
        <v>813</v>
      </c>
      <c r="B377" s="50">
        <v>219</v>
      </c>
      <c r="C377" s="50">
        <v>219</v>
      </c>
      <c r="D377" s="50">
        <v>219</v>
      </c>
      <c r="E377" s="50">
        <v>219</v>
      </c>
      <c r="F377" s="50">
        <v>219</v>
      </c>
      <c r="G377" s="50">
        <v>219</v>
      </c>
      <c r="H377" s="50"/>
      <c r="I377" s="61"/>
    </row>
    <row r="378" spans="1:8" ht="12.75">
      <c r="A378" t="s">
        <v>814</v>
      </c>
      <c r="B378" s="50">
        <v>268</v>
      </c>
      <c r="C378" s="50">
        <v>268</v>
      </c>
      <c r="D378" s="50">
        <v>268</v>
      </c>
      <c r="E378" s="50">
        <v>268</v>
      </c>
      <c r="F378" s="50">
        <v>268</v>
      </c>
      <c r="G378" s="50">
        <v>268</v>
      </c>
      <c r="H378" s="50"/>
    </row>
    <row r="379" spans="1:8" ht="12.75">
      <c r="A379" s="54" t="s">
        <v>794</v>
      </c>
      <c r="B379" s="55">
        <f aca="true" t="shared" si="0" ref="B379:G379">SUM(B8:B378)</f>
        <v>62862.89647927764</v>
      </c>
      <c r="C379" s="55">
        <f t="shared" si="0"/>
        <v>62862.89647927764</v>
      </c>
      <c r="D379" s="55">
        <f t="shared" si="0"/>
        <v>62862.89647927764</v>
      </c>
      <c r="E379" s="55">
        <f t="shared" si="0"/>
        <v>62862.89647927764</v>
      </c>
      <c r="F379" s="55">
        <f t="shared" si="0"/>
        <v>62862.89647927764</v>
      </c>
      <c r="G379" s="55">
        <f t="shared" si="0"/>
        <v>62862.89647927764</v>
      </c>
      <c r="H379" s="50"/>
    </row>
    <row r="380" spans="1:8" ht="12.75">
      <c r="A380" s="51"/>
      <c r="B380" s="56"/>
      <c r="C380" s="56"/>
      <c r="D380" s="57"/>
      <c r="E380" s="57"/>
      <c r="F380" s="57"/>
      <c r="H380" s="50"/>
    </row>
    <row r="381" spans="1:8" ht="12.75">
      <c r="A381" s="172"/>
      <c r="B381">
        <v>736</v>
      </c>
      <c r="C381">
        <v>736</v>
      </c>
      <c r="D381">
        <v>736</v>
      </c>
      <c r="E381">
        <v>736</v>
      </c>
      <c r="F381">
        <v>736</v>
      </c>
      <c r="G381">
        <v>736</v>
      </c>
      <c r="H381" s="50"/>
    </row>
    <row r="382" spans="1:8" ht="12.75">
      <c r="A382" s="63"/>
      <c r="B382">
        <v>86</v>
      </c>
      <c r="C382">
        <v>86</v>
      </c>
      <c r="D382">
        <v>86</v>
      </c>
      <c r="E382">
        <v>86</v>
      </c>
      <c r="F382">
        <v>86</v>
      </c>
      <c r="G382">
        <v>86</v>
      </c>
      <c r="H382" s="50"/>
    </row>
    <row r="383" spans="1:8" ht="12.75">
      <c r="A383" s="63"/>
      <c r="B383">
        <v>340</v>
      </c>
      <c r="C383">
        <v>340</v>
      </c>
      <c r="D383">
        <v>340</v>
      </c>
      <c r="E383">
        <v>340</v>
      </c>
      <c r="F383">
        <v>340</v>
      </c>
      <c r="G383">
        <v>340</v>
      </c>
      <c r="H383" s="50"/>
    </row>
    <row r="384" spans="1:8" ht="12.75">
      <c r="A384" s="63"/>
      <c r="B384">
        <v>607</v>
      </c>
      <c r="C384">
        <v>607</v>
      </c>
      <c r="D384">
        <v>607</v>
      </c>
      <c r="E384">
        <v>607</v>
      </c>
      <c r="F384">
        <v>607</v>
      </c>
      <c r="G384">
        <v>607</v>
      </c>
      <c r="H384" s="50"/>
    </row>
    <row r="385" spans="1:8" ht="12.75">
      <c r="A385" s="64"/>
      <c r="B385">
        <v>18</v>
      </c>
      <c r="C385">
        <v>18</v>
      </c>
      <c r="D385">
        <v>18</v>
      </c>
      <c r="E385">
        <v>18</v>
      </c>
      <c r="F385">
        <v>18</v>
      </c>
      <c r="G385">
        <v>18</v>
      </c>
      <c r="H385" s="50"/>
    </row>
    <row r="386" spans="1:8" ht="12.75">
      <c r="A386" s="63"/>
      <c r="B386">
        <v>0</v>
      </c>
      <c r="C386">
        <v>0</v>
      </c>
      <c r="D386">
        <v>12</v>
      </c>
      <c r="E386">
        <v>12</v>
      </c>
      <c r="F386">
        <v>12</v>
      </c>
      <c r="G386">
        <v>12</v>
      </c>
      <c r="H386" s="50"/>
    </row>
    <row r="387" spans="1:8" ht="12.75">
      <c r="A387" s="63"/>
      <c r="B387">
        <v>190</v>
      </c>
      <c r="C387">
        <v>190</v>
      </c>
      <c r="D387">
        <v>190</v>
      </c>
      <c r="E387">
        <v>190</v>
      </c>
      <c r="F387">
        <v>190</v>
      </c>
      <c r="G387">
        <v>190</v>
      </c>
      <c r="H387" s="50"/>
    </row>
    <row r="388" spans="1:8" ht="12.75">
      <c r="A388" s="62"/>
      <c r="B388">
        <v>310</v>
      </c>
      <c r="C388">
        <v>310</v>
      </c>
      <c r="D388">
        <v>310</v>
      </c>
      <c r="E388">
        <v>310</v>
      </c>
      <c r="F388">
        <v>310</v>
      </c>
      <c r="G388">
        <v>310</v>
      </c>
      <c r="H388" s="50"/>
    </row>
    <row r="389" spans="1:8" ht="12.75">
      <c r="A389" s="62"/>
      <c r="B389">
        <v>8</v>
      </c>
      <c r="C389">
        <v>8</v>
      </c>
      <c r="D389">
        <v>8</v>
      </c>
      <c r="E389">
        <v>8</v>
      </c>
      <c r="F389">
        <v>8</v>
      </c>
      <c r="G389">
        <v>8</v>
      </c>
      <c r="H389" s="50"/>
    </row>
    <row r="390" spans="1:8" ht="12.75">
      <c r="A390" s="64"/>
      <c r="B390">
        <v>287</v>
      </c>
      <c r="C390">
        <v>287</v>
      </c>
      <c r="D390">
        <v>287</v>
      </c>
      <c r="E390">
        <v>287</v>
      </c>
      <c r="F390">
        <v>287</v>
      </c>
      <c r="G390">
        <v>287</v>
      </c>
      <c r="H390" s="50"/>
    </row>
    <row r="391" spans="1:8" ht="12.75">
      <c r="A391" s="63"/>
      <c r="B391">
        <v>10</v>
      </c>
      <c r="C391">
        <v>10</v>
      </c>
      <c r="D391">
        <v>0</v>
      </c>
      <c r="E391">
        <v>0</v>
      </c>
      <c r="F391">
        <v>0</v>
      </c>
      <c r="G391">
        <v>0</v>
      </c>
      <c r="H391" s="50"/>
    </row>
    <row r="392" spans="1:8" ht="12.75">
      <c r="A392" s="63"/>
      <c r="B392">
        <v>368</v>
      </c>
      <c r="C392">
        <v>368</v>
      </c>
      <c r="D392">
        <v>368</v>
      </c>
      <c r="E392">
        <v>368</v>
      </c>
      <c r="F392">
        <v>368</v>
      </c>
      <c r="G392">
        <v>368</v>
      </c>
      <c r="H392" s="50"/>
    </row>
    <row r="393" spans="1:8" ht="12.75">
      <c r="A393" s="64"/>
      <c r="B393">
        <v>1</v>
      </c>
      <c r="C393">
        <v>1</v>
      </c>
      <c r="D393">
        <v>1</v>
      </c>
      <c r="E393">
        <v>1</v>
      </c>
      <c r="F393">
        <v>1</v>
      </c>
      <c r="G393">
        <v>1</v>
      </c>
      <c r="H393" s="50"/>
    </row>
    <row r="394" spans="1:8" ht="12.75">
      <c r="A394" s="65"/>
      <c r="B394">
        <v>225</v>
      </c>
      <c r="C394">
        <v>225</v>
      </c>
      <c r="D394">
        <v>225</v>
      </c>
      <c r="E394">
        <v>225</v>
      </c>
      <c r="F394">
        <v>225</v>
      </c>
      <c r="G394">
        <v>225</v>
      </c>
      <c r="H394" s="50"/>
    </row>
    <row r="395" spans="1:8" ht="12.75">
      <c r="A395" s="172"/>
      <c r="B395">
        <v>0</v>
      </c>
      <c r="C395">
        <v>0</v>
      </c>
      <c r="D395">
        <v>0</v>
      </c>
      <c r="E395">
        <v>0</v>
      </c>
      <c r="F395">
        <v>0</v>
      </c>
      <c r="G395">
        <v>0</v>
      </c>
      <c r="H395" s="50"/>
    </row>
    <row r="396" spans="1:8" ht="12.75">
      <c r="A396" s="66"/>
      <c r="B396">
        <v>120</v>
      </c>
      <c r="C396">
        <v>120</v>
      </c>
      <c r="D396">
        <v>120</v>
      </c>
      <c r="E396">
        <v>120</v>
      </c>
      <c r="F396">
        <v>120</v>
      </c>
      <c r="G396">
        <v>120</v>
      </c>
      <c r="H396" s="50"/>
    </row>
    <row r="397" spans="1:8" ht="12.75">
      <c r="A397" s="66"/>
      <c r="B397">
        <v>46</v>
      </c>
      <c r="C397">
        <v>46</v>
      </c>
      <c r="D397">
        <v>46</v>
      </c>
      <c r="E397">
        <v>46</v>
      </c>
      <c r="F397">
        <v>46</v>
      </c>
      <c r="G397">
        <v>46</v>
      </c>
      <c r="H397" s="50"/>
    </row>
    <row r="398" spans="1:8" ht="12.75">
      <c r="A398" s="66"/>
      <c r="B398">
        <v>420</v>
      </c>
      <c r="C398">
        <v>420</v>
      </c>
      <c r="D398">
        <v>420</v>
      </c>
      <c r="E398">
        <v>420</v>
      </c>
      <c r="F398">
        <v>420</v>
      </c>
      <c r="G398">
        <v>420</v>
      </c>
      <c r="H398" s="50"/>
    </row>
    <row r="399" spans="1:8" ht="12.75">
      <c r="A399" s="63"/>
      <c r="B399">
        <v>405</v>
      </c>
      <c r="C399">
        <v>405</v>
      </c>
      <c r="D399">
        <v>405</v>
      </c>
      <c r="E399">
        <v>405</v>
      </c>
      <c r="F399">
        <v>405</v>
      </c>
      <c r="G399">
        <v>405</v>
      </c>
      <c r="H399" s="50"/>
    </row>
    <row r="400" spans="1:8" ht="12.75">
      <c r="A400" s="63"/>
      <c r="B400">
        <v>120</v>
      </c>
      <c r="C400">
        <v>120</v>
      </c>
      <c r="D400">
        <v>120</v>
      </c>
      <c r="E400">
        <v>120</v>
      </c>
      <c r="F400">
        <v>120</v>
      </c>
      <c r="G400">
        <v>120</v>
      </c>
      <c r="H400" s="50"/>
    </row>
    <row r="401" spans="1:8" ht="12.75">
      <c r="A401" s="64"/>
      <c r="B401">
        <v>28</v>
      </c>
      <c r="C401">
        <v>28</v>
      </c>
      <c r="D401">
        <v>28</v>
      </c>
      <c r="E401">
        <v>28</v>
      </c>
      <c r="F401">
        <v>28</v>
      </c>
      <c r="G401">
        <v>28</v>
      </c>
      <c r="H401" s="50"/>
    </row>
    <row r="402" spans="1:8" ht="12.75">
      <c r="A402" s="63"/>
      <c r="B402">
        <v>7</v>
      </c>
      <c r="C402">
        <v>7</v>
      </c>
      <c r="D402">
        <v>7</v>
      </c>
      <c r="E402">
        <v>7</v>
      </c>
      <c r="F402">
        <v>7</v>
      </c>
      <c r="G402">
        <v>7</v>
      </c>
      <c r="H402" s="50"/>
    </row>
    <row r="403" spans="1:8" ht="12.75">
      <c r="A403" s="63"/>
      <c r="B403">
        <v>565</v>
      </c>
      <c r="C403">
        <v>565</v>
      </c>
      <c r="D403">
        <v>565</v>
      </c>
      <c r="E403">
        <v>565</v>
      </c>
      <c r="F403">
        <v>565</v>
      </c>
      <c r="G403">
        <v>565</v>
      </c>
      <c r="H403" s="50"/>
    </row>
    <row r="404" spans="1:8" ht="12.75">
      <c r="A404" s="63"/>
      <c r="B404">
        <v>591</v>
      </c>
      <c r="C404">
        <v>596</v>
      </c>
      <c r="D404">
        <v>596</v>
      </c>
      <c r="E404">
        <v>596</v>
      </c>
      <c r="F404">
        <v>596</v>
      </c>
      <c r="G404">
        <v>596</v>
      </c>
      <c r="H404" s="50"/>
    </row>
    <row r="405" spans="1:8" ht="12.75">
      <c r="A405" s="63"/>
      <c r="B405">
        <v>3</v>
      </c>
      <c r="C405">
        <v>3</v>
      </c>
      <c r="D405">
        <v>3</v>
      </c>
      <c r="E405">
        <v>3</v>
      </c>
      <c r="F405">
        <v>3</v>
      </c>
      <c r="G405">
        <v>3</v>
      </c>
      <c r="H405" s="50"/>
    </row>
    <row r="406" spans="1:7" ht="12.75">
      <c r="A406" s="63"/>
      <c r="B406">
        <v>0</v>
      </c>
      <c r="C406">
        <v>0</v>
      </c>
      <c r="D406">
        <v>0</v>
      </c>
      <c r="E406">
        <v>0</v>
      </c>
      <c r="F406">
        <v>0</v>
      </c>
      <c r="G406">
        <v>0</v>
      </c>
    </row>
    <row r="407" spans="1:7" ht="12.75">
      <c r="A407" s="63"/>
      <c r="B407">
        <v>325</v>
      </c>
      <c r="C407">
        <v>325</v>
      </c>
      <c r="D407">
        <v>325</v>
      </c>
      <c r="E407">
        <v>325</v>
      </c>
      <c r="F407">
        <v>325</v>
      </c>
      <c r="G407">
        <v>325</v>
      </c>
    </row>
    <row r="408" spans="1:8" ht="12.75">
      <c r="A408" s="67"/>
      <c r="B408">
        <v>12</v>
      </c>
      <c r="C408">
        <v>12</v>
      </c>
      <c r="D408">
        <v>12</v>
      </c>
      <c r="E408">
        <v>12</v>
      </c>
      <c r="F408">
        <v>12</v>
      </c>
      <c r="G408">
        <v>12</v>
      </c>
      <c r="H408" s="50"/>
    </row>
    <row r="409" spans="1:8" ht="12.75">
      <c r="A409" s="67"/>
      <c r="B409">
        <v>15</v>
      </c>
      <c r="C409">
        <v>15</v>
      </c>
      <c r="D409">
        <v>15</v>
      </c>
      <c r="E409">
        <v>15</v>
      </c>
      <c r="F409">
        <v>15</v>
      </c>
      <c r="G409">
        <v>15</v>
      </c>
      <c r="H409" s="50"/>
    </row>
    <row r="410" spans="1:8" ht="12.75">
      <c r="A410" s="63"/>
      <c r="B410">
        <v>0</v>
      </c>
      <c r="C410">
        <v>0</v>
      </c>
      <c r="D410">
        <v>0</v>
      </c>
      <c r="E410">
        <v>0</v>
      </c>
      <c r="F410">
        <v>0</v>
      </c>
      <c r="G410">
        <v>0</v>
      </c>
      <c r="H410" s="50"/>
    </row>
    <row r="411" spans="1:7" ht="12.75">
      <c r="A411" s="68" t="s">
        <v>795</v>
      </c>
      <c r="B411" s="69">
        <f aca="true" t="shared" si="1" ref="B411:G411">SUM(B381:B410)</f>
        <v>5843</v>
      </c>
      <c r="C411" s="69">
        <f t="shared" si="1"/>
        <v>5848</v>
      </c>
      <c r="D411" s="69">
        <f t="shared" si="1"/>
        <v>5850</v>
      </c>
      <c r="E411" s="69">
        <f t="shared" si="1"/>
        <v>5850</v>
      </c>
      <c r="F411" s="69">
        <f t="shared" si="1"/>
        <v>5850</v>
      </c>
      <c r="G411" s="69">
        <f t="shared" si="1"/>
        <v>5850</v>
      </c>
    </row>
    <row r="412" spans="1:8" ht="12.75">
      <c r="A412" s="70"/>
      <c r="B412" s="58"/>
      <c r="C412" s="58"/>
      <c r="D412" s="59"/>
      <c r="E412" s="57"/>
      <c r="F412" s="57"/>
      <c r="H412" s="50"/>
    </row>
    <row r="413" spans="1:8" ht="12.75">
      <c r="A413" s="70"/>
      <c r="B413" s="58"/>
      <c r="C413" s="58"/>
      <c r="D413" s="58"/>
      <c r="E413" s="58"/>
      <c r="F413" s="58"/>
      <c r="G413" s="58"/>
      <c r="H413" s="50"/>
    </row>
    <row r="414" spans="1:7" ht="12.75">
      <c r="A414" s="87" t="s">
        <v>212</v>
      </c>
      <c r="B414" s="76">
        <v>115</v>
      </c>
      <c r="C414" s="58">
        <v>0</v>
      </c>
      <c r="D414" s="58">
        <v>0</v>
      </c>
      <c r="E414" s="58">
        <v>0</v>
      </c>
      <c r="F414" s="58">
        <v>0</v>
      </c>
      <c r="G414" s="58">
        <v>0</v>
      </c>
    </row>
    <row r="415" spans="1:8" ht="12.75">
      <c r="A415" s="68" t="s">
        <v>796</v>
      </c>
      <c r="B415" s="69">
        <f aca="true" t="shared" si="2" ref="B415:G415">SUM(B414:B414)</f>
        <v>115</v>
      </c>
      <c r="C415" s="69">
        <f t="shared" si="2"/>
        <v>0</v>
      </c>
      <c r="D415" s="69">
        <f t="shared" si="2"/>
        <v>0</v>
      </c>
      <c r="E415" s="69">
        <f t="shared" si="2"/>
        <v>0</v>
      </c>
      <c r="F415" s="69">
        <f t="shared" si="2"/>
        <v>0</v>
      </c>
      <c r="G415" s="69">
        <f t="shared" si="2"/>
        <v>0</v>
      </c>
      <c r="H415" s="50"/>
    </row>
    <row r="416" spans="1:6" ht="12.75">
      <c r="A416" s="70"/>
      <c r="B416" s="58"/>
      <c r="C416" s="58"/>
      <c r="D416" s="59"/>
      <c r="E416" s="57"/>
      <c r="F416" s="57"/>
    </row>
    <row r="417" spans="1:7" ht="12.75">
      <c r="A417" s="70" t="s">
        <v>829</v>
      </c>
      <c r="B417" s="58">
        <v>36</v>
      </c>
      <c r="C417" s="58">
        <v>36</v>
      </c>
      <c r="D417" s="59">
        <v>36</v>
      </c>
      <c r="E417" s="57">
        <v>36</v>
      </c>
      <c r="F417" s="57">
        <v>36</v>
      </c>
      <c r="G417" s="57">
        <v>36</v>
      </c>
    </row>
    <row r="418" spans="1:11" ht="12.75">
      <c r="A418" s="70" t="s">
        <v>830</v>
      </c>
      <c r="B418" s="58">
        <v>600</v>
      </c>
      <c r="C418" s="58">
        <v>600</v>
      </c>
      <c r="D418" s="59">
        <v>600</v>
      </c>
      <c r="E418" s="57">
        <v>600</v>
      </c>
      <c r="F418" s="57">
        <v>600</v>
      </c>
      <c r="G418" s="57">
        <v>600</v>
      </c>
      <c r="H418" s="50"/>
      <c r="I418" s="50"/>
      <c r="J418" s="50"/>
      <c r="K418" s="50"/>
    </row>
    <row r="419" spans="1:11" ht="12.75">
      <c r="A419" s="70" t="s">
        <v>899</v>
      </c>
      <c r="B419" s="58">
        <v>100</v>
      </c>
      <c r="C419" s="58">
        <v>100</v>
      </c>
      <c r="D419" s="59">
        <v>100</v>
      </c>
      <c r="E419" s="57">
        <v>100</v>
      </c>
      <c r="F419" s="57">
        <v>100</v>
      </c>
      <c r="G419" s="57">
        <v>100</v>
      </c>
      <c r="H419" s="50"/>
      <c r="I419" s="50"/>
      <c r="J419" s="50"/>
      <c r="K419" s="50"/>
    </row>
    <row r="420" spans="1:11" ht="12.75">
      <c r="A420" s="71" t="s">
        <v>831</v>
      </c>
      <c r="B420" s="58">
        <v>220</v>
      </c>
      <c r="C420" s="58">
        <v>220</v>
      </c>
      <c r="D420" s="59">
        <v>220</v>
      </c>
      <c r="E420" s="57">
        <v>220</v>
      </c>
      <c r="F420" s="57">
        <v>220</v>
      </c>
      <c r="G420" s="57">
        <v>220</v>
      </c>
      <c r="H420" s="50"/>
      <c r="I420" s="50"/>
      <c r="J420" s="50"/>
      <c r="K420" s="50"/>
    </row>
    <row r="421" spans="1:11" ht="12.75">
      <c r="A421" s="71" t="s">
        <v>832</v>
      </c>
      <c r="B421" s="58">
        <v>150</v>
      </c>
      <c r="C421" s="58">
        <v>150</v>
      </c>
      <c r="D421" s="59">
        <v>150</v>
      </c>
      <c r="E421" s="57">
        <v>150</v>
      </c>
      <c r="F421" s="57">
        <v>150</v>
      </c>
      <c r="G421" s="57">
        <v>150</v>
      </c>
      <c r="H421" s="50"/>
      <c r="I421" s="50"/>
      <c r="J421" s="50"/>
      <c r="K421" s="50"/>
    </row>
    <row r="422" spans="1:11" ht="12.75">
      <c r="A422" s="72" t="s">
        <v>828</v>
      </c>
      <c r="B422" s="69">
        <f aca="true" t="shared" si="3" ref="B422:G422">SUM(B417:B421)</f>
        <v>1106</v>
      </c>
      <c r="C422" s="69">
        <f t="shared" si="3"/>
        <v>1106</v>
      </c>
      <c r="D422" s="69">
        <f t="shared" si="3"/>
        <v>1106</v>
      </c>
      <c r="E422" s="69">
        <f t="shared" si="3"/>
        <v>1106</v>
      </c>
      <c r="F422" s="69">
        <f t="shared" si="3"/>
        <v>1106</v>
      </c>
      <c r="G422" s="69">
        <f t="shared" si="3"/>
        <v>1106</v>
      </c>
      <c r="H422" s="50"/>
      <c r="I422" s="50"/>
      <c r="J422" s="50"/>
      <c r="K422" s="50"/>
    </row>
    <row r="423" spans="1:11" ht="12.75">
      <c r="A423" s="70"/>
      <c r="B423" s="58"/>
      <c r="C423" s="58"/>
      <c r="D423" s="59"/>
      <c r="E423" s="57"/>
      <c r="F423" s="57"/>
      <c r="H423" s="50"/>
      <c r="I423" s="50"/>
      <c r="J423" s="50"/>
      <c r="K423" s="50"/>
    </row>
    <row r="424" spans="1:11" ht="12.75">
      <c r="A424" t="s">
        <v>971</v>
      </c>
      <c r="B424" s="50">
        <v>178</v>
      </c>
      <c r="C424" s="50">
        <v>178</v>
      </c>
      <c r="D424" s="50">
        <v>178</v>
      </c>
      <c r="E424" s="50">
        <v>178</v>
      </c>
      <c r="F424" s="50">
        <v>178</v>
      </c>
      <c r="G424" s="50">
        <v>178</v>
      </c>
      <c r="H424" s="50"/>
      <c r="I424" s="50"/>
      <c r="J424" s="50"/>
      <c r="K424" s="50"/>
    </row>
    <row r="425" spans="1:11" ht="12.75">
      <c r="A425" t="s">
        <v>972</v>
      </c>
      <c r="B425" s="50">
        <v>178</v>
      </c>
      <c r="C425" s="50">
        <v>178</v>
      </c>
      <c r="D425" s="50">
        <v>178</v>
      </c>
      <c r="E425" s="50">
        <v>178</v>
      </c>
      <c r="F425" s="50">
        <v>178</v>
      </c>
      <c r="G425" s="50">
        <v>178</v>
      </c>
      <c r="H425" s="50"/>
      <c r="I425" s="50"/>
      <c r="J425" s="50"/>
      <c r="K425" s="50"/>
    </row>
    <row r="426" spans="1:11" ht="12.75">
      <c r="A426" t="s">
        <v>973</v>
      </c>
      <c r="B426" s="50">
        <v>314</v>
      </c>
      <c r="C426" s="50">
        <v>314</v>
      </c>
      <c r="D426" s="50">
        <v>314</v>
      </c>
      <c r="E426" s="50">
        <v>314</v>
      </c>
      <c r="F426" s="50">
        <v>314</v>
      </c>
      <c r="G426" s="50">
        <v>314</v>
      </c>
      <c r="H426" s="50"/>
      <c r="I426" s="50"/>
      <c r="J426" s="50"/>
      <c r="K426" s="50"/>
    </row>
    <row r="427" spans="1:11" ht="12.75">
      <c r="A427" t="s">
        <v>974</v>
      </c>
      <c r="B427" s="50">
        <v>176</v>
      </c>
      <c r="C427" s="50">
        <v>176</v>
      </c>
      <c r="D427" s="50">
        <v>176</v>
      </c>
      <c r="E427" s="50">
        <v>176</v>
      </c>
      <c r="F427" s="50">
        <v>176</v>
      </c>
      <c r="G427" s="50">
        <v>176</v>
      </c>
      <c r="H427" s="50"/>
      <c r="I427" s="50"/>
      <c r="J427" s="50"/>
      <c r="K427" s="50"/>
    </row>
    <row r="428" spans="1:11" ht="12.75">
      <c r="A428" t="s">
        <v>975</v>
      </c>
      <c r="B428" s="50">
        <v>173</v>
      </c>
      <c r="C428" s="50">
        <v>173</v>
      </c>
      <c r="D428" s="50">
        <v>173</v>
      </c>
      <c r="E428" s="50">
        <v>173</v>
      </c>
      <c r="F428" s="50">
        <v>173</v>
      </c>
      <c r="G428" s="50">
        <v>173</v>
      </c>
      <c r="H428" s="50"/>
      <c r="I428" s="50"/>
      <c r="J428" s="50"/>
      <c r="K428" s="50"/>
    </row>
    <row r="429" spans="1:11" ht="12.75">
      <c r="A429" t="s">
        <v>976</v>
      </c>
      <c r="B429" s="50">
        <v>312</v>
      </c>
      <c r="C429" s="50">
        <v>312</v>
      </c>
      <c r="D429" s="50">
        <v>312</v>
      </c>
      <c r="E429" s="50">
        <v>312</v>
      </c>
      <c r="F429" s="50">
        <v>312</v>
      </c>
      <c r="G429" s="50">
        <v>312</v>
      </c>
      <c r="H429" s="50"/>
      <c r="I429" s="50"/>
      <c r="J429" s="50"/>
      <c r="K429" s="50"/>
    </row>
    <row r="430" spans="1:11" ht="12.75">
      <c r="A430" t="s">
        <v>777</v>
      </c>
      <c r="B430" s="50">
        <v>156.6</v>
      </c>
      <c r="C430" s="50">
        <v>156.6</v>
      </c>
      <c r="D430" s="50">
        <v>156.6</v>
      </c>
      <c r="E430" s="50">
        <v>156.6</v>
      </c>
      <c r="F430" s="50">
        <v>156.6</v>
      </c>
      <c r="G430" s="50">
        <v>156.6</v>
      </c>
      <c r="H430" s="50"/>
      <c r="I430" s="50"/>
      <c r="J430" s="50"/>
      <c r="K430" s="50"/>
    </row>
    <row r="431" spans="1:11" ht="12.75">
      <c r="A431" t="s">
        <v>778</v>
      </c>
      <c r="B431" s="50">
        <v>158</v>
      </c>
      <c r="C431" s="50">
        <v>158</v>
      </c>
      <c r="D431" s="50">
        <v>158</v>
      </c>
      <c r="E431" s="50">
        <v>158</v>
      </c>
      <c r="F431" s="50">
        <v>158</v>
      </c>
      <c r="G431" s="50">
        <v>158</v>
      </c>
      <c r="H431" s="50"/>
      <c r="I431" s="50"/>
      <c r="J431" s="50"/>
      <c r="K431" s="50"/>
    </row>
    <row r="432" spans="1:7" ht="12.75">
      <c r="A432" t="s">
        <v>779</v>
      </c>
      <c r="B432" s="50">
        <v>165</v>
      </c>
      <c r="C432" s="50">
        <v>165</v>
      </c>
      <c r="D432" s="50">
        <v>165</v>
      </c>
      <c r="E432" s="50">
        <v>165</v>
      </c>
      <c r="F432" s="50">
        <v>165</v>
      </c>
      <c r="G432" s="50">
        <v>165</v>
      </c>
    </row>
    <row r="433" spans="1:7" ht="12.75">
      <c r="A433" t="s">
        <v>780</v>
      </c>
      <c r="B433" s="50">
        <v>385</v>
      </c>
      <c r="C433" s="50">
        <v>385</v>
      </c>
      <c r="D433" s="50">
        <v>385</v>
      </c>
      <c r="E433" s="50">
        <v>385</v>
      </c>
      <c r="F433" s="50">
        <v>385</v>
      </c>
      <c r="G433" s="50">
        <v>385</v>
      </c>
    </row>
    <row r="434" spans="1:13" ht="12.75">
      <c r="A434" t="s">
        <v>781</v>
      </c>
      <c r="B434" s="50">
        <v>170</v>
      </c>
      <c r="C434" s="50">
        <v>170</v>
      </c>
      <c r="D434" s="50">
        <v>170</v>
      </c>
      <c r="E434" s="50">
        <v>170</v>
      </c>
      <c r="F434" s="50">
        <v>170</v>
      </c>
      <c r="G434" s="50">
        <v>170</v>
      </c>
      <c r="H434" s="50"/>
      <c r="I434" s="74"/>
      <c r="J434" s="74"/>
      <c r="M434" s="75"/>
    </row>
    <row r="435" spans="1:13" ht="12.75">
      <c r="A435" t="s">
        <v>782</v>
      </c>
      <c r="B435" s="50">
        <v>168</v>
      </c>
      <c r="C435" s="50">
        <v>168</v>
      </c>
      <c r="D435" s="50">
        <v>168</v>
      </c>
      <c r="E435" s="50">
        <v>168</v>
      </c>
      <c r="F435" s="50">
        <v>168</v>
      </c>
      <c r="G435" s="50">
        <v>168</v>
      </c>
      <c r="H435" s="50"/>
      <c r="I435" s="74"/>
      <c r="J435" s="74"/>
      <c r="M435" s="75"/>
    </row>
    <row r="436" spans="1:13" ht="12.75">
      <c r="A436" t="s">
        <v>783</v>
      </c>
      <c r="B436" s="50">
        <v>179</v>
      </c>
      <c r="C436" s="50">
        <v>179</v>
      </c>
      <c r="D436" s="50">
        <v>179</v>
      </c>
      <c r="E436" s="50">
        <v>179</v>
      </c>
      <c r="F436" s="50">
        <v>179</v>
      </c>
      <c r="G436" s="50">
        <v>179</v>
      </c>
      <c r="H436" s="50"/>
      <c r="I436" s="74"/>
      <c r="J436" s="74"/>
      <c r="M436" s="75"/>
    </row>
    <row r="437" spans="1:13" ht="12.75">
      <c r="A437" t="s">
        <v>784</v>
      </c>
      <c r="B437" s="50">
        <v>387</v>
      </c>
      <c r="C437" s="50">
        <v>387</v>
      </c>
      <c r="D437" s="50">
        <v>387</v>
      </c>
      <c r="E437" s="50">
        <v>387</v>
      </c>
      <c r="F437" s="50">
        <v>387</v>
      </c>
      <c r="G437" s="50">
        <v>387</v>
      </c>
      <c r="H437" s="50"/>
      <c r="I437" s="74"/>
      <c r="M437" s="75"/>
    </row>
    <row r="438" spans="1:13" ht="12.75">
      <c r="A438" s="68" t="s">
        <v>797</v>
      </c>
      <c r="B438" s="69">
        <f aca="true" t="shared" si="4" ref="B438:G438">SUM(B424:B437)</f>
        <v>3099.6</v>
      </c>
      <c r="C438" s="69">
        <f t="shared" si="4"/>
        <v>3099.6</v>
      </c>
      <c r="D438" s="69">
        <f t="shared" si="4"/>
        <v>3099.6</v>
      </c>
      <c r="E438" s="69">
        <f t="shared" si="4"/>
        <v>3099.6</v>
      </c>
      <c r="F438" s="69">
        <f t="shared" si="4"/>
        <v>3099.6</v>
      </c>
      <c r="G438" s="69">
        <f t="shared" si="4"/>
        <v>3099.6</v>
      </c>
      <c r="H438" s="50"/>
      <c r="I438" s="74"/>
      <c r="M438" s="75"/>
    </row>
    <row r="439" spans="1:13" ht="12.75">
      <c r="A439" s="70"/>
      <c r="B439" s="58"/>
      <c r="C439" s="58"/>
      <c r="D439" s="59"/>
      <c r="E439" s="57"/>
      <c r="F439" s="57"/>
      <c r="H439" s="50"/>
      <c r="I439" s="74"/>
      <c r="M439" s="75"/>
    </row>
    <row r="440" spans="1:13" ht="12.75">
      <c r="A440" t="s">
        <v>0</v>
      </c>
      <c r="B440">
        <v>120</v>
      </c>
      <c r="C440">
        <v>120</v>
      </c>
      <c r="D440">
        <v>120</v>
      </c>
      <c r="E440">
        <v>120</v>
      </c>
      <c r="F440">
        <v>120</v>
      </c>
      <c r="G440">
        <v>120</v>
      </c>
      <c r="H440" s="50"/>
      <c r="I440" s="74"/>
      <c r="M440" s="75"/>
    </row>
    <row r="441" spans="1:13" ht="12.75">
      <c r="A441" t="s">
        <v>834</v>
      </c>
      <c r="B441">
        <v>120</v>
      </c>
      <c r="C441">
        <v>120</v>
      </c>
      <c r="D441">
        <v>120</v>
      </c>
      <c r="E441">
        <v>120</v>
      </c>
      <c r="F441">
        <v>120</v>
      </c>
      <c r="G441">
        <v>120</v>
      </c>
      <c r="H441" s="50"/>
      <c r="I441" s="74"/>
      <c r="M441" s="75"/>
    </row>
    <row r="442" spans="1:13" ht="12.75">
      <c r="A442" t="s">
        <v>872</v>
      </c>
      <c r="B442">
        <v>233</v>
      </c>
      <c r="C442">
        <v>233</v>
      </c>
      <c r="D442">
        <v>233</v>
      </c>
      <c r="E442">
        <v>233</v>
      </c>
      <c r="F442">
        <v>233</v>
      </c>
      <c r="G442">
        <v>233</v>
      </c>
      <c r="H442" s="50"/>
      <c r="I442" s="74"/>
      <c r="M442" s="75"/>
    </row>
    <row r="443" spans="1:13" ht="12.75">
      <c r="A443" t="s">
        <v>1</v>
      </c>
      <c r="B443">
        <v>150</v>
      </c>
      <c r="C443">
        <v>150</v>
      </c>
      <c r="D443">
        <v>150</v>
      </c>
      <c r="E443">
        <v>150</v>
      </c>
      <c r="F443">
        <v>150</v>
      </c>
      <c r="G443">
        <v>150</v>
      </c>
      <c r="H443" s="50"/>
      <c r="I443" s="74"/>
      <c r="M443" s="75"/>
    </row>
    <row r="444" spans="1:13" ht="12.75">
      <c r="A444" t="s">
        <v>889</v>
      </c>
      <c r="B444">
        <v>91</v>
      </c>
      <c r="C444">
        <v>91</v>
      </c>
      <c r="D444">
        <v>91</v>
      </c>
      <c r="E444">
        <v>91</v>
      </c>
      <c r="F444">
        <v>91</v>
      </c>
      <c r="G444">
        <v>91</v>
      </c>
      <c r="H444" s="50"/>
      <c r="I444" s="74"/>
      <c r="M444" s="75"/>
    </row>
    <row r="445" spans="1:13" ht="12.75">
      <c r="A445" t="s">
        <v>889</v>
      </c>
      <c r="B445">
        <v>89</v>
      </c>
      <c r="C445">
        <v>89</v>
      </c>
      <c r="D445">
        <v>89</v>
      </c>
      <c r="E445">
        <v>89</v>
      </c>
      <c r="F445">
        <v>89</v>
      </c>
      <c r="G445">
        <v>89</v>
      </c>
      <c r="H445" s="50"/>
      <c r="I445" s="74"/>
      <c r="M445" s="75"/>
    </row>
    <row r="446" spans="1:13" ht="12.75">
      <c r="A446" t="s">
        <v>2</v>
      </c>
      <c r="B446">
        <v>114</v>
      </c>
      <c r="C446">
        <v>114</v>
      </c>
      <c r="D446">
        <v>114</v>
      </c>
      <c r="E446">
        <v>114</v>
      </c>
      <c r="F446">
        <v>114</v>
      </c>
      <c r="G446">
        <v>114</v>
      </c>
      <c r="H446" s="50"/>
      <c r="I446" s="74"/>
      <c r="M446" s="75"/>
    </row>
    <row r="447" spans="1:13" ht="12.75">
      <c r="A447" t="s">
        <v>516</v>
      </c>
      <c r="B447">
        <v>130</v>
      </c>
      <c r="C447">
        <v>130</v>
      </c>
      <c r="D447">
        <v>130</v>
      </c>
      <c r="E447">
        <v>130</v>
      </c>
      <c r="F447">
        <v>130</v>
      </c>
      <c r="G447">
        <v>130</v>
      </c>
      <c r="H447" s="50"/>
      <c r="I447" s="74"/>
      <c r="M447" s="75"/>
    </row>
    <row r="448" spans="1:13" ht="12.75">
      <c r="A448" t="s">
        <v>517</v>
      </c>
      <c r="B448">
        <v>120</v>
      </c>
      <c r="C448">
        <v>120</v>
      </c>
      <c r="D448">
        <v>120</v>
      </c>
      <c r="E448">
        <v>120</v>
      </c>
      <c r="F448">
        <v>120</v>
      </c>
      <c r="G448">
        <v>120</v>
      </c>
      <c r="H448" s="50"/>
      <c r="I448" s="74"/>
      <c r="M448" s="75"/>
    </row>
    <row r="449" spans="1:13" ht="12.75">
      <c r="A449" t="s">
        <v>3</v>
      </c>
      <c r="B449">
        <v>200</v>
      </c>
      <c r="C449">
        <v>200</v>
      </c>
      <c r="D449">
        <v>200</v>
      </c>
      <c r="E449">
        <v>200</v>
      </c>
      <c r="F449">
        <v>200</v>
      </c>
      <c r="G449">
        <v>200</v>
      </c>
      <c r="H449" s="50"/>
      <c r="I449" s="74"/>
      <c r="M449" s="75"/>
    </row>
    <row r="450" spans="1:13" ht="12.75">
      <c r="A450" t="s">
        <v>4</v>
      </c>
      <c r="B450">
        <v>186</v>
      </c>
      <c r="C450">
        <v>186</v>
      </c>
      <c r="D450">
        <v>186</v>
      </c>
      <c r="E450">
        <v>186</v>
      </c>
      <c r="F450">
        <v>186</v>
      </c>
      <c r="G450">
        <v>186</v>
      </c>
      <c r="H450" s="50"/>
      <c r="I450" s="74"/>
      <c r="M450" s="75"/>
    </row>
    <row r="451" spans="1:13" ht="12.75">
      <c r="A451" t="s">
        <v>5</v>
      </c>
      <c r="B451">
        <v>140</v>
      </c>
      <c r="C451">
        <v>140</v>
      </c>
      <c r="D451">
        <v>140</v>
      </c>
      <c r="E451">
        <v>140</v>
      </c>
      <c r="F451">
        <v>140</v>
      </c>
      <c r="G451">
        <v>140</v>
      </c>
      <c r="H451" s="50"/>
      <c r="I451" s="74"/>
      <c r="M451" s="75"/>
    </row>
    <row r="452" spans="1:13" ht="12.75">
      <c r="A452" t="s">
        <v>6</v>
      </c>
      <c r="B452">
        <v>115</v>
      </c>
      <c r="C452">
        <v>115</v>
      </c>
      <c r="D452">
        <v>115</v>
      </c>
      <c r="E452">
        <v>115</v>
      </c>
      <c r="F452">
        <v>115</v>
      </c>
      <c r="G452">
        <v>115</v>
      </c>
      <c r="H452" s="50"/>
      <c r="I452" s="74"/>
      <c r="M452" s="75"/>
    </row>
    <row r="453" spans="1:13" ht="12.75">
      <c r="A453" t="s">
        <v>7</v>
      </c>
      <c r="B453">
        <v>120</v>
      </c>
      <c r="C453">
        <v>120</v>
      </c>
      <c r="D453">
        <v>120</v>
      </c>
      <c r="E453">
        <v>120</v>
      </c>
      <c r="F453">
        <v>120</v>
      </c>
      <c r="G453">
        <v>120</v>
      </c>
      <c r="H453" s="50"/>
      <c r="I453" s="74"/>
      <c r="M453" s="75"/>
    </row>
    <row r="454" spans="1:13" ht="12.75">
      <c r="A454" t="s">
        <v>8</v>
      </c>
      <c r="B454">
        <v>30</v>
      </c>
      <c r="C454">
        <v>30</v>
      </c>
      <c r="D454">
        <v>30</v>
      </c>
      <c r="E454">
        <v>30</v>
      </c>
      <c r="F454">
        <v>30</v>
      </c>
      <c r="G454">
        <v>30</v>
      </c>
      <c r="H454" s="50"/>
      <c r="I454" s="74"/>
      <c r="M454" s="75"/>
    </row>
    <row r="455" spans="1:13" ht="12.75">
      <c r="A455" t="s">
        <v>9</v>
      </c>
      <c r="B455">
        <v>25</v>
      </c>
      <c r="C455">
        <v>25</v>
      </c>
      <c r="D455">
        <v>25</v>
      </c>
      <c r="E455">
        <v>25</v>
      </c>
      <c r="F455">
        <v>25</v>
      </c>
      <c r="G455">
        <v>25</v>
      </c>
      <c r="H455" s="50"/>
      <c r="I455" s="74"/>
      <c r="M455" s="75"/>
    </row>
    <row r="456" spans="1:13" ht="12.75">
      <c r="A456" t="s">
        <v>10</v>
      </c>
      <c r="B456">
        <v>135</v>
      </c>
      <c r="C456">
        <v>135</v>
      </c>
      <c r="D456">
        <v>135</v>
      </c>
      <c r="E456">
        <v>135</v>
      </c>
      <c r="F456">
        <v>135</v>
      </c>
      <c r="G456">
        <v>135</v>
      </c>
      <c r="H456" s="50"/>
      <c r="I456" s="74"/>
      <c r="M456" s="75"/>
    </row>
    <row r="457" spans="1:13" ht="12.75">
      <c r="A457" t="s">
        <v>940</v>
      </c>
      <c r="B457">
        <v>117</v>
      </c>
      <c r="C457">
        <v>117</v>
      </c>
      <c r="D457">
        <v>117</v>
      </c>
      <c r="E457">
        <v>117</v>
      </c>
      <c r="F457">
        <v>117</v>
      </c>
      <c r="G457">
        <v>117</v>
      </c>
      <c r="H457" s="50"/>
      <c r="I457" s="74"/>
      <c r="M457" s="75"/>
    </row>
    <row r="458" spans="1:13" ht="12.75">
      <c r="A458" t="s">
        <v>11</v>
      </c>
      <c r="B458">
        <v>124</v>
      </c>
      <c r="C458">
        <v>124</v>
      </c>
      <c r="D458">
        <v>124</v>
      </c>
      <c r="E458">
        <v>124</v>
      </c>
      <c r="F458">
        <v>124</v>
      </c>
      <c r="G458">
        <v>124</v>
      </c>
      <c r="H458" s="50"/>
      <c r="I458" s="74"/>
      <c r="M458" s="75"/>
    </row>
    <row r="459" spans="1:13" ht="12.75">
      <c r="A459" t="s">
        <v>511</v>
      </c>
      <c r="B459" s="23">
        <v>150</v>
      </c>
      <c r="C459" s="23">
        <v>150</v>
      </c>
      <c r="D459" s="23">
        <v>150</v>
      </c>
      <c r="E459" s="23">
        <v>150</v>
      </c>
      <c r="F459" s="23">
        <v>150</v>
      </c>
      <c r="G459" s="23">
        <v>150</v>
      </c>
      <c r="H459" s="50"/>
      <c r="I459" s="74"/>
      <c r="M459" s="75"/>
    </row>
    <row r="460" spans="1:13" ht="12.75">
      <c r="A460" t="s">
        <v>47</v>
      </c>
      <c r="B460">
        <v>99</v>
      </c>
      <c r="C460">
        <v>99</v>
      </c>
      <c r="D460">
        <v>99</v>
      </c>
      <c r="E460">
        <v>99</v>
      </c>
      <c r="F460">
        <v>99</v>
      </c>
      <c r="G460">
        <v>99</v>
      </c>
      <c r="H460" s="50"/>
      <c r="I460" s="74"/>
      <c r="M460" s="75"/>
    </row>
    <row r="461" spans="1:13" ht="12.75">
      <c r="A461" t="s">
        <v>48</v>
      </c>
      <c r="B461">
        <v>61</v>
      </c>
      <c r="C461">
        <v>61</v>
      </c>
      <c r="D461">
        <v>61</v>
      </c>
      <c r="E461">
        <v>61</v>
      </c>
      <c r="F461">
        <v>61</v>
      </c>
      <c r="G461">
        <v>61</v>
      </c>
      <c r="H461" s="50"/>
      <c r="I461" s="74"/>
      <c r="M461" s="75"/>
    </row>
    <row r="462" spans="1:13" ht="12.75">
      <c r="A462" t="s">
        <v>12</v>
      </c>
      <c r="B462">
        <v>143</v>
      </c>
      <c r="C462">
        <v>143</v>
      </c>
      <c r="D462">
        <v>143</v>
      </c>
      <c r="E462">
        <v>143</v>
      </c>
      <c r="F462">
        <v>143</v>
      </c>
      <c r="G462">
        <v>143</v>
      </c>
      <c r="H462" s="50"/>
      <c r="I462" s="74"/>
      <c r="J462" s="74"/>
      <c r="M462" s="75"/>
    </row>
    <row r="463" spans="1:13" ht="12.75">
      <c r="A463" t="s">
        <v>12</v>
      </c>
      <c r="B463">
        <v>140</v>
      </c>
      <c r="C463">
        <v>140</v>
      </c>
      <c r="D463">
        <v>140</v>
      </c>
      <c r="E463">
        <v>140</v>
      </c>
      <c r="F463">
        <v>140</v>
      </c>
      <c r="G463">
        <v>140</v>
      </c>
      <c r="H463" s="50"/>
      <c r="I463" s="74"/>
      <c r="J463" s="74"/>
      <c r="M463" s="75"/>
    </row>
    <row r="464" spans="1:13" ht="12.75">
      <c r="A464" t="s">
        <v>846</v>
      </c>
      <c r="B464">
        <v>165</v>
      </c>
      <c r="C464">
        <v>165</v>
      </c>
      <c r="D464">
        <v>165</v>
      </c>
      <c r="E464">
        <v>165</v>
      </c>
      <c r="F464">
        <v>165</v>
      </c>
      <c r="G464">
        <v>165</v>
      </c>
      <c r="H464" s="50"/>
      <c r="I464" s="74"/>
      <c r="M464" s="75"/>
    </row>
    <row r="465" spans="1:13" ht="12.75">
      <c r="A465" t="s">
        <v>13</v>
      </c>
      <c r="B465">
        <v>210</v>
      </c>
      <c r="C465">
        <v>210</v>
      </c>
      <c r="D465">
        <v>210</v>
      </c>
      <c r="E465">
        <v>210</v>
      </c>
      <c r="F465">
        <v>210</v>
      </c>
      <c r="G465">
        <v>210</v>
      </c>
      <c r="H465" s="50"/>
      <c r="I465" s="74"/>
      <c r="M465" s="75"/>
    </row>
    <row r="466" spans="1:13" ht="12.75">
      <c r="A466" t="s">
        <v>14</v>
      </c>
      <c r="B466">
        <v>115</v>
      </c>
      <c r="C466">
        <v>115</v>
      </c>
      <c r="D466">
        <v>115</v>
      </c>
      <c r="E466">
        <v>115</v>
      </c>
      <c r="F466">
        <v>115</v>
      </c>
      <c r="G466">
        <v>115</v>
      </c>
      <c r="H466" s="50"/>
      <c r="I466" s="74"/>
      <c r="M466" s="75"/>
    </row>
    <row r="467" spans="1:13" ht="12.75">
      <c r="A467" t="s">
        <v>15</v>
      </c>
      <c r="B467">
        <v>220</v>
      </c>
      <c r="C467">
        <v>220</v>
      </c>
      <c r="D467">
        <v>220</v>
      </c>
      <c r="E467">
        <v>220</v>
      </c>
      <c r="F467">
        <v>220</v>
      </c>
      <c r="G467">
        <v>220</v>
      </c>
      <c r="H467" s="50"/>
      <c r="I467" s="74"/>
      <c r="M467" s="75"/>
    </row>
    <row r="468" spans="1:13" ht="12.75">
      <c r="A468" t="s">
        <v>16</v>
      </c>
      <c r="B468">
        <v>180</v>
      </c>
      <c r="C468">
        <v>180</v>
      </c>
      <c r="D468">
        <v>180</v>
      </c>
      <c r="E468">
        <v>180</v>
      </c>
      <c r="F468">
        <v>180</v>
      </c>
      <c r="G468">
        <v>180</v>
      </c>
      <c r="H468" s="50"/>
      <c r="I468" s="74"/>
      <c r="M468" s="75"/>
    </row>
    <row r="469" spans="1:13" ht="12.75">
      <c r="A469" t="s">
        <v>17</v>
      </c>
      <c r="B469">
        <v>197</v>
      </c>
      <c r="C469">
        <v>197</v>
      </c>
      <c r="D469">
        <v>197</v>
      </c>
      <c r="E469">
        <v>197</v>
      </c>
      <c r="F469">
        <v>197</v>
      </c>
      <c r="G469">
        <v>197</v>
      </c>
      <c r="H469" s="50"/>
      <c r="I469" s="74"/>
      <c r="M469" s="75"/>
    </row>
    <row r="470" spans="1:13" ht="12.75">
      <c r="A470" t="s">
        <v>18</v>
      </c>
      <c r="B470">
        <v>80</v>
      </c>
      <c r="C470">
        <v>80</v>
      </c>
      <c r="D470">
        <v>80</v>
      </c>
      <c r="E470">
        <v>80</v>
      </c>
      <c r="F470">
        <v>80</v>
      </c>
      <c r="G470">
        <v>80</v>
      </c>
      <c r="H470" s="50"/>
      <c r="I470" s="74"/>
      <c r="M470" s="75"/>
    </row>
    <row r="471" spans="1:13" ht="12.75">
      <c r="A471" t="s">
        <v>19</v>
      </c>
      <c r="B471">
        <v>80</v>
      </c>
      <c r="C471">
        <v>80</v>
      </c>
      <c r="D471">
        <v>80</v>
      </c>
      <c r="E471">
        <v>80</v>
      </c>
      <c r="F471">
        <v>80</v>
      </c>
      <c r="G471">
        <v>80</v>
      </c>
      <c r="H471" s="50"/>
      <c r="I471" s="74"/>
      <c r="M471" s="75"/>
    </row>
    <row r="472" spans="1:13" ht="12.75">
      <c r="A472" t="s">
        <v>20</v>
      </c>
      <c r="B472">
        <v>80</v>
      </c>
      <c r="C472">
        <v>80</v>
      </c>
      <c r="D472">
        <v>80</v>
      </c>
      <c r="E472">
        <v>80</v>
      </c>
      <c r="F472">
        <v>80</v>
      </c>
      <c r="G472">
        <v>80</v>
      </c>
      <c r="H472" s="50"/>
      <c r="I472" s="74"/>
      <c r="J472" s="74"/>
      <c r="M472" s="75"/>
    </row>
    <row r="473" spans="1:13" ht="12.75">
      <c r="A473" t="s">
        <v>21</v>
      </c>
      <c r="B473">
        <v>43</v>
      </c>
      <c r="C473">
        <v>43</v>
      </c>
      <c r="D473">
        <v>43</v>
      </c>
      <c r="E473">
        <v>43</v>
      </c>
      <c r="F473">
        <v>43</v>
      </c>
      <c r="G473">
        <v>43</v>
      </c>
      <c r="H473" s="50"/>
      <c r="I473" s="74"/>
      <c r="M473" s="75"/>
    </row>
    <row r="474" spans="1:13" ht="12.75">
      <c r="A474" t="s">
        <v>22</v>
      </c>
      <c r="B474">
        <v>80</v>
      </c>
      <c r="C474">
        <v>80</v>
      </c>
      <c r="D474">
        <v>80</v>
      </c>
      <c r="E474">
        <v>80</v>
      </c>
      <c r="F474">
        <v>80</v>
      </c>
      <c r="G474">
        <v>80</v>
      </c>
      <c r="H474" s="50"/>
      <c r="I474" s="74"/>
      <c r="M474" s="75"/>
    </row>
    <row r="475" spans="1:13" ht="12.75">
      <c r="A475" t="s">
        <v>23</v>
      </c>
      <c r="B475">
        <v>35</v>
      </c>
      <c r="C475">
        <v>35</v>
      </c>
      <c r="D475">
        <v>35</v>
      </c>
      <c r="E475">
        <v>35</v>
      </c>
      <c r="F475">
        <v>35</v>
      </c>
      <c r="G475">
        <v>35</v>
      </c>
      <c r="H475" s="50"/>
      <c r="I475" s="74"/>
      <c r="M475" s="75"/>
    </row>
    <row r="476" spans="1:13" ht="12.75">
      <c r="A476" t="s">
        <v>46</v>
      </c>
      <c r="B476">
        <v>150</v>
      </c>
      <c r="C476">
        <v>150</v>
      </c>
      <c r="D476">
        <v>150</v>
      </c>
      <c r="E476">
        <v>150</v>
      </c>
      <c r="F476">
        <v>150</v>
      </c>
      <c r="G476">
        <v>150</v>
      </c>
      <c r="H476" s="50"/>
      <c r="I476" s="74"/>
      <c r="M476" s="75"/>
    </row>
    <row r="477" spans="1:13" ht="12.75">
      <c r="A477" t="s">
        <v>24</v>
      </c>
      <c r="B477">
        <v>200</v>
      </c>
      <c r="C477">
        <v>200</v>
      </c>
      <c r="D477">
        <v>200</v>
      </c>
      <c r="E477">
        <v>200</v>
      </c>
      <c r="F477">
        <v>200</v>
      </c>
      <c r="G477">
        <v>200</v>
      </c>
      <c r="H477" s="50"/>
      <c r="I477" s="74"/>
      <c r="M477" s="75"/>
    </row>
    <row r="478" spans="1:13" ht="12.75">
      <c r="A478" t="s">
        <v>891</v>
      </c>
      <c r="B478">
        <v>153</v>
      </c>
      <c r="C478">
        <v>153</v>
      </c>
      <c r="D478">
        <v>153</v>
      </c>
      <c r="E478">
        <v>153</v>
      </c>
      <c r="F478">
        <v>153</v>
      </c>
      <c r="G478">
        <v>153</v>
      </c>
      <c r="H478" s="50"/>
      <c r="I478" s="74"/>
      <c r="M478" s="75"/>
    </row>
    <row r="479" spans="1:13" ht="12.75">
      <c r="A479" t="s">
        <v>25</v>
      </c>
      <c r="B479">
        <v>59</v>
      </c>
      <c r="C479">
        <v>59</v>
      </c>
      <c r="D479">
        <v>59</v>
      </c>
      <c r="E479">
        <v>59</v>
      </c>
      <c r="F479">
        <v>59</v>
      </c>
      <c r="G479">
        <v>59</v>
      </c>
      <c r="H479" s="50"/>
      <c r="I479" s="74"/>
      <c r="M479" s="75"/>
    </row>
    <row r="480" spans="1:13" ht="12.75">
      <c r="A480" t="s">
        <v>26</v>
      </c>
      <c r="B480">
        <v>143</v>
      </c>
      <c r="C480">
        <v>143</v>
      </c>
      <c r="D480">
        <v>143</v>
      </c>
      <c r="E480">
        <v>143</v>
      </c>
      <c r="F480">
        <v>143</v>
      </c>
      <c r="G480">
        <v>143</v>
      </c>
      <c r="H480" s="50"/>
      <c r="I480" s="74"/>
      <c r="J480" s="74"/>
      <c r="M480" s="75"/>
    </row>
    <row r="481" spans="1:13" ht="12.75">
      <c r="A481" t="s">
        <v>27</v>
      </c>
      <c r="B481">
        <v>115</v>
      </c>
      <c r="C481">
        <v>115</v>
      </c>
      <c r="D481">
        <v>115</v>
      </c>
      <c r="E481">
        <v>115</v>
      </c>
      <c r="F481">
        <v>115</v>
      </c>
      <c r="G481">
        <v>115</v>
      </c>
      <c r="H481" s="50"/>
      <c r="I481" s="74"/>
      <c r="M481" s="75"/>
    </row>
    <row r="482" spans="1:13" ht="12.75">
      <c r="A482" t="s">
        <v>513</v>
      </c>
      <c r="B482">
        <v>80</v>
      </c>
      <c r="C482">
        <v>80</v>
      </c>
      <c r="D482">
        <v>80</v>
      </c>
      <c r="E482">
        <v>80</v>
      </c>
      <c r="F482">
        <v>80</v>
      </c>
      <c r="G482">
        <v>80</v>
      </c>
      <c r="H482" s="50"/>
      <c r="I482" s="74"/>
      <c r="J482" s="74"/>
      <c r="M482" s="75"/>
    </row>
    <row r="483" spans="1:13" ht="12.75">
      <c r="A483" t="s">
        <v>514</v>
      </c>
      <c r="B483">
        <v>80</v>
      </c>
      <c r="C483">
        <v>80</v>
      </c>
      <c r="D483">
        <v>80</v>
      </c>
      <c r="E483">
        <v>80</v>
      </c>
      <c r="F483">
        <v>80</v>
      </c>
      <c r="G483">
        <v>80</v>
      </c>
      <c r="H483" s="50"/>
      <c r="I483" s="74"/>
      <c r="M483" s="75"/>
    </row>
    <row r="484" spans="1:13" ht="12.75">
      <c r="A484" t="s">
        <v>28</v>
      </c>
      <c r="B484">
        <v>101</v>
      </c>
      <c r="C484">
        <v>101</v>
      </c>
      <c r="D484">
        <v>101</v>
      </c>
      <c r="E484">
        <v>101</v>
      </c>
      <c r="F484">
        <v>101</v>
      </c>
      <c r="G484">
        <v>101</v>
      </c>
      <c r="H484" s="50"/>
      <c r="I484" s="74"/>
      <c r="M484" s="75"/>
    </row>
    <row r="485" spans="1:13" ht="12.75">
      <c r="A485" t="s">
        <v>28</v>
      </c>
      <c r="B485">
        <v>101</v>
      </c>
      <c r="C485">
        <v>101</v>
      </c>
      <c r="D485">
        <v>101</v>
      </c>
      <c r="E485">
        <v>101</v>
      </c>
      <c r="F485">
        <v>101</v>
      </c>
      <c r="G485">
        <v>101</v>
      </c>
      <c r="H485" s="50"/>
      <c r="I485" s="74"/>
      <c r="M485" s="75"/>
    </row>
    <row r="486" spans="1:13" ht="12.75">
      <c r="A486" t="s">
        <v>29</v>
      </c>
      <c r="B486">
        <v>100</v>
      </c>
      <c r="C486">
        <v>100</v>
      </c>
      <c r="D486">
        <v>100</v>
      </c>
      <c r="E486">
        <v>100</v>
      </c>
      <c r="F486">
        <v>100</v>
      </c>
      <c r="G486">
        <v>100</v>
      </c>
      <c r="H486" s="50"/>
      <c r="I486" s="74"/>
      <c r="M486" s="75"/>
    </row>
    <row r="487" spans="1:13" ht="12.75">
      <c r="A487" t="s">
        <v>30</v>
      </c>
      <c r="B487">
        <v>100</v>
      </c>
      <c r="C487">
        <v>100</v>
      </c>
      <c r="D487">
        <v>100</v>
      </c>
      <c r="E487">
        <v>100</v>
      </c>
      <c r="F487">
        <v>100</v>
      </c>
      <c r="G487">
        <v>100</v>
      </c>
      <c r="H487" s="50"/>
      <c r="I487" s="74"/>
      <c r="M487" s="75"/>
    </row>
    <row r="488" spans="1:13" ht="12.75">
      <c r="A488" t="s">
        <v>31</v>
      </c>
      <c r="B488">
        <v>249</v>
      </c>
      <c r="C488">
        <v>249</v>
      </c>
      <c r="D488">
        <v>249</v>
      </c>
      <c r="E488">
        <v>249</v>
      </c>
      <c r="F488">
        <v>249</v>
      </c>
      <c r="G488">
        <v>249</v>
      </c>
      <c r="H488" s="50"/>
      <c r="I488" s="74"/>
      <c r="M488" s="75"/>
    </row>
    <row r="489" spans="1:13" ht="12.75">
      <c r="A489" t="s">
        <v>512</v>
      </c>
      <c r="B489">
        <v>84</v>
      </c>
      <c r="C489">
        <v>84</v>
      </c>
      <c r="D489">
        <v>84</v>
      </c>
      <c r="E489">
        <v>84</v>
      </c>
      <c r="F489">
        <v>84</v>
      </c>
      <c r="G489">
        <v>84</v>
      </c>
      <c r="H489" s="50"/>
      <c r="I489" s="74"/>
      <c r="M489" s="75"/>
    </row>
    <row r="490" spans="1:13" ht="12.75">
      <c r="A490" t="s">
        <v>32</v>
      </c>
      <c r="B490">
        <v>200</v>
      </c>
      <c r="C490">
        <v>200</v>
      </c>
      <c r="D490">
        <v>200</v>
      </c>
      <c r="E490">
        <v>200</v>
      </c>
      <c r="F490">
        <v>200</v>
      </c>
      <c r="G490">
        <v>200</v>
      </c>
      <c r="H490" s="50"/>
      <c r="I490" s="74"/>
      <c r="M490" s="75"/>
    </row>
    <row r="491" spans="1:13" ht="12.75">
      <c r="A491" t="s">
        <v>33</v>
      </c>
      <c r="B491">
        <v>90</v>
      </c>
      <c r="C491">
        <v>90</v>
      </c>
      <c r="D491">
        <v>90</v>
      </c>
      <c r="E491">
        <v>90</v>
      </c>
      <c r="F491">
        <v>90</v>
      </c>
      <c r="G491">
        <v>90</v>
      </c>
      <c r="H491" s="50"/>
      <c r="I491" s="74"/>
      <c r="M491" s="75"/>
    </row>
    <row r="492" spans="1:13" ht="12.75">
      <c r="A492" t="s">
        <v>34</v>
      </c>
      <c r="B492">
        <v>150</v>
      </c>
      <c r="C492">
        <v>150</v>
      </c>
      <c r="D492">
        <v>150</v>
      </c>
      <c r="E492">
        <v>150</v>
      </c>
      <c r="F492">
        <v>150</v>
      </c>
      <c r="G492">
        <v>150</v>
      </c>
      <c r="H492" s="50"/>
      <c r="I492" s="74"/>
      <c r="M492" s="75"/>
    </row>
    <row r="493" spans="1:13" ht="12.75">
      <c r="A493" t="s">
        <v>35</v>
      </c>
      <c r="B493">
        <v>60</v>
      </c>
      <c r="C493">
        <v>60</v>
      </c>
      <c r="D493">
        <v>60</v>
      </c>
      <c r="E493">
        <v>60</v>
      </c>
      <c r="F493">
        <v>60</v>
      </c>
      <c r="G493">
        <v>60</v>
      </c>
      <c r="H493" s="50"/>
      <c r="I493" s="74"/>
      <c r="M493" s="75"/>
    </row>
    <row r="494" spans="1:13" ht="12.75">
      <c r="A494" t="s">
        <v>36</v>
      </c>
      <c r="B494">
        <v>63</v>
      </c>
      <c r="C494">
        <v>63</v>
      </c>
      <c r="D494">
        <v>63</v>
      </c>
      <c r="E494">
        <v>63</v>
      </c>
      <c r="F494">
        <v>63</v>
      </c>
      <c r="G494">
        <v>63</v>
      </c>
      <c r="H494" s="50"/>
      <c r="I494" s="74"/>
      <c r="M494" s="75"/>
    </row>
    <row r="495" spans="1:13" ht="12.75">
      <c r="A495" t="s">
        <v>892</v>
      </c>
      <c r="B495">
        <v>98</v>
      </c>
      <c r="C495">
        <v>98</v>
      </c>
      <c r="D495">
        <v>98</v>
      </c>
      <c r="E495">
        <v>98</v>
      </c>
      <c r="F495">
        <v>98</v>
      </c>
      <c r="G495">
        <v>98</v>
      </c>
      <c r="H495" s="50"/>
      <c r="I495" s="74"/>
      <c r="M495" s="75"/>
    </row>
    <row r="496" spans="1:13" ht="12.75">
      <c r="A496" t="s">
        <v>37</v>
      </c>
      <c r="B496">
        <v>120</v>
      </c>
      <c r="C496">
        <v>120</v>
      </c>
      <c r="D496">
        <v>120</v>
      </c>
      <c r="E496">
        <v>120</v>
      </c>
      <c r="F496">
        <v>120</v>
      </c>
      <c r="G496">
        <v>120</v>
      </c>
      <c r="H496" s="50"/>
      <c r="I496" s="74"/>
      <c r="M496" s="75"/>
    </row>
    <row r="497" spans="1:13" ht="12.75">
      <c r="A497" t="s">
        <v>909</v>
      </c>
      <c r="B497">
        <v>37</v>
      </c>
      <c r="C497">
        <v>37</v>
      </c>
      <c r="D497">
        <v>37</v>
      </c>
      <c r="E497">
        <v>37</v>
      </c>
      <c r="F497">
        <v>37</v>
      </c>
      <c r="G497">
        <v>37</v>
      </c>
      <c r="H497" s="50"/>
      <c r="I497" s="74"/>
      <c r="M497" s="75"/>
    </row>
    <row r="498" spans="1:13" ht="12.75">
      <c r="A498" t="s">
        <v>912</v>
      </c>
      <c r="B498">
        <v>16</v>
      </c>
      <c r="C498">
        <v>16</v>
      </c>
      <c r="D498">
        <v>16</v>
      </c>
      <c r="E498">
        <v>16</v>
      </c>
      <c r="F498">
        <v>16</v>
      </c>
      <c r="G498">
        <v>16</v>
      </c>
      <c r="H498" s="50"/>
      <c r="I498" s="74"/>
      <c r="M498" s="75"/>
    </row>
    <row r="499" spans="1:13" ht="12.75">
      <c r="A499" t="s">
        <v>833</v>
      </c>
      <c r="B499">
        <v>100</v>
      </c>
      <c r="C499">
        <v>100</v>
      </c>
      <c r="D499">
        <v>100</v>
      </c>
      <c r="E499">
        <v>100</v>
      </c>
      <c r="F499">
        <v>100</v>
      </c>
      <c r="G499">
        <v>100</v>
      </c>
      <c r="H499" s="50"/>
      <c r="I499" s="74"/>
      <c r="M499" s="75"/>
    </row>
    <row r="500" spans="1:13" ht="12.75">
      <c r="A500" t="s">
        <v>883</v>
      </c>
      <c r="B500">
        <v>130</v>
      </c>
      <c r="C500">
        <v>130</v>
      </c>
      <c r="D500">
        <v>130</v>
      </c>
      <c r="E500">
        <v>130</v>
      </c>
      <c r="F500">
        <v>130</v>
      </c>
      <c r="G500">
        <v>130</v>
      </c>
      <c r="H500" s="50"/>
      <c r="I500" s="74"/>
      <c r="M500" s="75"/>
    </row>
    <row r="501" spans="1:13" ht="12.75">
      <c r="A501" t="s">
        <v>515</v>
      </c>
      <c r="B501">
        <v>80</v>
      </c>
      <c r="C501">
        <v>80</v>
      </c>
      <c r="D501">
        <v>80</v>
      </c>
      <c r="E501">
        <v>80</v>
      </c>
      <c r="F501">
        <v>80</v>
      </c>
      <c r="G501">
        <v>80</v>
      </c>
      <c r="H501" s="50"/>
      <c r="I501" s="74"/>
      <c r="M501" s="75"/>
    </row>
    <row r="502" spans="1:13" ht="12.75">
      <c r="A502" t="s">
        <v>518</v>
      </c>
      <c r="B502">
        <v>105</v>
      </c>
      <c r="C502">
        <v>105</v>
      </c>
      <c r="D502">
        <v>105</v>
      </c>
      <c r="E502">
        <v>105</v>
      </c>
      <c r="F502">
        <v>105</v>
      </c>
      <c r="G502">
        <v>105</v>
      </c>
      <c r="H502" s="50"/>
      <c r="I502" s="74"/>
      <c r="M502" s="75"/>
    </row>
    <row r="503" spans="1:13" ht="12.75">
      <c r="A503" t="s">
        <v>519</v>
      </c>
      <c r="B503">
        <v>119</v>
      </c>
      <c r="C503">
        <v>119</v>
      </c>
      <c r="D503">
        <v>119</v>
      </c>
      <c r="E503">
        <v>119</v>
      </c>
      <c r="F503">
        <v>119</v>
      </c>
      <c r="G503">
        <v>119</v>
      </c>
      <c r="H503" s="50"/>
      <c r="I503" s="74"/>
      <c r="M503" s="75"/>
    </row>
    <row r="504" spans="1:9" ht="12.75">
      <c r="A504" t="s">
        <v>38</v>
      </c>
      <c r="B504">
        <v>40</v>
      </c>
      <c r="C504">
        <v>40</v>
      </c>
      <c r="D504">
        <v>40</v>
      </c>
      <c r="E504">
        <v>40</v>
      </c>
      <c r="F504">
        <v>40</v>
      </c>
      <c r="G504">
        <v>40</v>
      </c>
      <c r="H504" s="50"/>
      <c r="I504" s="74"/>
    </row>
    <row r="505" spans="1:9" ht="12.75">
      <c r="A505" t="s">
        <v>39</v>
      </c>
      <c r="B505">
        <v>150</v>
      </c>
      <c r="C505">
        <v>150</v>
      </c>
      <c r="D505">
        <v>150</v>
      </c>
      <c r="E505">
        <v>150</v>
      </c>
      <c r="F505">
        <v>150</v>
      </c>
      <c r="G505">
        <v>150</v>
      </c>
      <c r="H505" s="50"/>
      <c r="I505" s="74"/>
    </row>
    <row r="506" spans="1:8" ht="12.75">
      <c r="A506" t="s">
        <v>596</v>
      </c>
      <c r="B506">
        <v>2</v>
      </c>
      <c r="C506">
        <v>2</v>
      </c>
      <c r="D506">
        <v>2</v>
      </c>
      <c r="E506">
        <v>2</v>
      </c>
      <c r="F506">
        <v>2</v>
      </c>
      <c r="G506">
        <v>2</v>
      </c>
      <c r="H506" s="77"/>
    </row>
    <row r="507" spans="1:7" ht="12.75">
      <c r="A507" t="s">
        <v>40</v>
      </c>
      <c r="B507">
        <v>170</v>
      </c>
      <c r="C507">
        <v>170</v>
      </c>
      <c r="D507">
        <v>170</v>
      </c>
      <c r="E507">
        <v>170</v>
      </c>
      <c r="F507">
        <v>170</v>
      </c>
      <c r="G507">
        <v>170</v>
      </c>
    </row>
    <row r="508" spans="1:7" ht="12.75">
      <c r="A508" t="s">
        <v>41</v>
      </c>
      <c r="B508">
        <v>70</v>
      </c>
      <c r="C508">
        <v>70</v>
      </c>
      <c r="D508">
        <v>70</v>
      </c>
      <c r="E508">
        <v>70</v>
      </c>
      <c r="F508">
        <v>70</v>
      </c>
      <c r="G508">
        <v>70</v>
      </c>
    </row>
    <row r="509" spans="1:7" ht="12.75">
      <c r="A509" t="s">
        <v>44</v>
      </c>
      <c r="B509">
        <v>60</v>
      </c>
      <c r="C509">
        <v>60</v>
      </c>
      <c r="D509">
        <v>60</v>
      </c>
      <c r="E509">
        <v>60</v>
      </c>
      <c r="F509">
        <v>60</v>
      </c>
      <c r="G509">
        <v>60</v>
      </c>
    </row>
    <row r="510" spans="1:7" ht="12.75">
      <c r="A510" t="s">
        <v>42</v>
      </c>
      <c r="B510">
        <v>10</v>
      </c>
      <c r="C510">
        <v>10</v>
      </c>
      <c r="D510">
        <v>10</v>
      </c>
      <c r="E510">
        <v>10</v>
      </c>
      <c r="F510">
        <v>10</v>
      </c>
      <c r="G510">
        <v>10</v>
      </c>
    </row>
    <row r="511" spans="1:7" ht="12.75">
      <c r="A511" t="s">
        <v>43</v>
      </c>
      <c r="B511">
        <v>113</v>
      </c>
      <c r="C511">
        <v>113</v>
      </c>
      <c r="D511">
        <v>113</v>
      </c>
      <c r="E511">
        <v>113</v>
      </c>
      <c r="F511">
        <v>113</v>
      </c>
      <c r="G511">
        <v>113</v>
      </c>
    </row>
    <row r="512" spans="1:7" ht="12.75">
      <c r="A512" s="68" t="s">
        <v>798</v>
      </c>
      <c r="B512" s="69">
        <f aca="true" t="shared" si="5" ref="B512:G512">SUM(B440:B511)</f>
        <v>8135</v>
      </c>
      <c r="C512" s="69">
        <f t="shared" si="5"/>
        <v>8135</v>
      </c>
      <c r="D512" s="69">
        <f t="shared" si="5"/>
        <v>8135</v>
      </c>
      <c r="E512" s="69">
        <f t="shared" si="5"/>
        <v>8135</v>
      </c>
      <c r="F512" s="69">
        <f t="shared" si="5"/>
        <v>8135</v>
      </c>
      <c r="G512" s="69">
        <f t="shared" si="5"/>
        <v>8135</v>
      </c>
    </row>
    <row r="513" spans="1:7" ht="12.75">
      <c r="A513" s="68"/>
      <c r="B513" s="69"/>
      <c r="C513" s="69"/>
      <c r="D513" s="69"/>
      <c r="E513" s="69"/>
      <c r="F513" s="69"/>
      <c r="G513" s="14"/>
    </row>
    <row r="514" spans="1:7" ht="12.75">
      <c r="A514" s="86" t="s">
        <v>943</v>
      </c>
      <c r="B514">
        <v>327</v>
      </c>
      <c r="C514">
        <v>327</v>
      </c>
      <c r="D514">
        <v>327</v>
      </c>
      <c r="E514">
        <v>327</v>
      </c>
      <c r="F514">
        <v>327</v>
      </c>
      <c r="G514">
        <v>327</v>
      </c>
    </row>
    <row r="515" spans="1:10" ht="12.75">
      <c r="A515" s="86" t="s">
        <v>936</v>
      </c>
      <c r="B515">
        <v>200</v>
      </c>
      <c r="C515">
        <v>200</v>
      </c>
      <c r="D515">
        <v>200</v>
      </c>
      <c r="E515">
        <v>200</v>
      </c>
      <c r="F515">
        <v>200</v>
      </c>
      <c r="G515">
        <v>200</v>
      </c>
      <c r="H515" s="74"/>
      <c r="I515" s="74"/>
      <c r="J515" s="74"/>
    </row>
    <row r="516" spans="1:10" ht="12.75">
      <c r="A516" s="86" t="s">
        <v>473</v>
      </c>
      <c r="B516">
        <v>48</v>
      </c>
      <c r="C516">
        <v>48</v>
      </c>
      <c r="D516">
        <v>48</v>
      </c>
      <c r="E516">
        <v>48</v>
      </c>
      <c r="F516">
        <v>48</v>
      </c>
      <c r="G516">
        <v>48</v>
      </c>
      <c r="H516" s="74"/>
      <c r="I516" s="74"/>
      <c r="J516" s="74"/>
    </row>
    <row r="517" spans="1:10" ht="12.75">
      <c r="A517" s="86" t="s">
        <v>939</v>
      </c>
      <c r="B517">
        <v>45</v>
      </c>
      <c r="C517">
        <v>45</v>
      </c>
      <c r="D517">
        <v>45</v>
      </c>
      <c r="E517">
        <v>45</v>
      </c>
      <c r="F517">
        <v>45</v>
      </c>
      <c r="G517">
        <v>45</v>
      </c>
      <c r="H517" s="74"/>
      <c r="I517" s="74"/>
      <c r="J517" s="74"/>
    </row>
    <row r="518" spans="1:10" ht="12.75">
      <c r="A518" s="86" t="s">
        <v>843</v>
      </c>
      <c r="B518">
        <v>185</v>
      </c>
      <c r="C518">
        <v>185</v>
      </c>
      <c r="D518">
        <v>185</v>
      </c>
      <c r="E518">
        <v>185</v>
      </c>
      <c r="F518">
        <v>185</v>
      </c>
      <c r="G518">
        <v>185</v>
      </c>
      <c r="H518" s="74"/>
      <c r="I518" s="74"/>
      <c r="J518" s="74"/>
    </row>
    <row r="519" spans="1:10" ht="12.75">
      <c r="A519" s="86" t="s">
        <v>942</v>
      </c>
      <c r="B519">
        <v>0</v>
      </c>
      <c r="C519">
        <v>360</v>
      </c>
      <c r="D519">
        <v>360</v>
      </c>
      <c r="E519">
        <v>360</v>
      </c>
      <c r="F519">
        <v>360</v>
      </c>
      <c r="G519">
        <v>360</v>
      </c>
      <c r="H519" s="74"/>
      <c r="I519" s="74"/>
      <c r="J519" s="74"/>
    </row>
    <row r="520" spans="1:10" ht="12.75">
      <c r="A520" s="86" t="s">
        <v>469</v>
      </c>
      <c r="B520">
        <v>0</v>
      </c>
      <c r="C520">
        <v>855</v>
      </c>
      <c r="D520">
        <v>855</v>
      </c>
      <c r="E520">
        <v>855</v>
      </c>
      <c r="F520">
        <v>855</v>
      </c>
      <c r="G520">
        <v>855</v>
      </c>
      <c r="H520" s="74"/>
      <c r="I520" s="74"/>
      <c r="J520" s="74"/>
    </row>
    <row r="521" spans="1:10" ht="12.75">
      <c r="A521" s="86" t="s">
        <v>471</v>
      </c>
      <c r="B521">
        <v>0</v>
      </c>
      <c r="C521">
        <v>50</v>
      </c>
      <c r="D521">
        <v>50</v>
      </c>
      <c r="E521">
        <v>50</v>
      </c>
      <c r="F521">
        <v>50</v>
      </c>
      <c r="G521">
        <v>50</v>
      </c>
      <c r="H521" s="74"/>
      <c r="I521" s="74"/>
      <c r="J521" s="74"/>
    </row>
    <row r="522" spans="1:7" ht="12.75">
      <c r="A522" s="179" t="s">
        <v>465</v>
      </c>
      <c r="B522">
        <v>0</v>
      </c>
      <c r="C522">
        <v>855</v>
      </c>
      <c r="D522">
        <v>855</v>
      </c>
      <c r="E522">
        <v>855</v>
      </c>
      <c r="F522">
        <v>855</v>
      </c>
      <c r="G522">
        <v>855</v>
      </c>
    </row>
    <row r="523" spans="1:7" ht="12.75">
      <c r="A523" s="179" t="s">
        <v>896</v>
      </c>
      <c r="B523">
        <v>0</v>
      </c>
      <c r="C523">
        <v>750</v>
      </c>
      <c r="D523">
        <v>750</v>
      </c>
      <c r="E523">
        <v>750</v>
      </c>
      <c r="F523">
        <v>750</v>
      </c>
      <c r="G523">
        <v>750</v>
      </c>
    </row>
    <row r="524" spans="1:7" ht="12.75">
      <c r="A524" s="170" t="s">
        <v>941</v>
      </c>
      <c r="B524" s="73">
        <v>0</v>
      </c>
      <c r="C524" s="73">
        <v>0</v>
      </c>
      <c r="D524" s="73">
        <v>0</v>
      </c>
      <c r="E524" s="73">
        <v>100</v>
      </c>
      <c r="F524" s="73">
        <v>100</v>
      </c>
      <c r="G524" s="73">
        <v>100</v>
      </c>
    </row>
    <row r="525" spans="1:10" ht="12.75">
      <c r="A525" s="179" t="s">
        <v>844</v>
      </c>
      <c r="B525">
        <v>0</v>
      </c>
      <c r="C525">
        <v>94</v>
      </c>
      <c r="D525">
        <v>94</v>
      </c>
      <c r="E525">
        <v>94</v>
      </c>
      <c r="F525">
        <v>94</v>
      </c>
      <c r="G525">
        <v>94</v>
      </c>
      <c r="H525" s="74"/>
      <c r="I525" s="74"/>
      <c r="J525" s="74"/>
    </row>
    <row r="526" spans="1:7" ht="12.75">
      <c r="A526" s="179" t="s">
        <v>944</v>
      </c>
      <c r="B526">
        <v>0</v>
      </c>
      <c r="C526">
        <v>0</v>
      </c>
      <c r="D526">
        <v>620</v>
      </c>
      <c r="E526">
        <v>620</v>
      </c>
      <c r="F526">
        <v>620</v>
      </c>
      <c r="G526">
        <v>620</v>
      </c>
    </row>
    <row r="527" spans="1:7" ht="12.75">
      <c r="A527" s="179" t="s">
        <v>882</v>
      </c>
      <c r="B527">
        <v>0</v>
      </c>
      <c r="C527">
        <v>0</v>
      </c>
      <c r="D527">
        <v>0</v>
      </c>
      <c r="E527">
        <v>925</v>
      </c>
      <c r="F527">
        <v>925</v>
      </c>
      <c r="G527">
        <v>925</v>
      </c>
    </row>
    <row r="528" spans="1:7" ht="12.75">
      <c r="A528" s="179" t="s">
        <v>884</v>
      </c>
      <c r="B528">
        <v>0</v>
      </c>
      <c r="C528">
        <v>0</v>
      </c>
      <c r="D528">
        <v>0</v>
      </c>
      <c r="E528">
        <v>0</v>
      </c>
      <c r="F528">
        <v>1792</v>
      </c>
      <c r="G528">
        <v>1792</v>
      </c>
    </row>
    <row r="529" spans="1:7" ht="12.75">
      <c r="A529" s="79" t="s">
        <v>895</v>
      </c>
      <c r="B529" s="69">
        <f aca="true" t="shared" si="6" ref="B529:G529">SUM(B514:B528)</f>
        <v>805</v>
      </c>
      <c r="C529" s="69">
        <f t="shared" si="6"/>
        <v>3769</v>
      </c>
      <c r="D529" s="69">
        <f t="shared" si="6"/>
        <v>4389</v>
      </c>
      <c r="E529" s="69">
        <f t="shared" si="6"/>
        <v>5414</v>
      </c>
      <c r="F529" s="69">
        <f t="shared" si="6"/>
        <v>7206</v>
      </c>
      <c r="G529" s="69">
        <f t="shared" si="6"/>
        <v>7206</v>
      </c>
    </row>
    <row r="530" spans="1:7" ht="12.75">
      <c r="A530" s="80"/>
      <c r="B530" s="81"/>
      <c r="C530" s="81"/>
      <c r="D530" s="82"/>
      <c r="E530" s="82"/>
      <c r="F530" s="82"/>
      <c r="G530" s="83"/>
    </row>
    <row r="531" spans="1:7" ht="12.75">
      <c r="A531" s="78" t="s">
        <v>948</v>
      </c>
      <c r="B531" s="81">
        <v>180</v>
      </c>
      <c r="C531" s="81">
        <v>180</v>
      </c>
      <c r="D531" s="84">
        <v>180</v>
      </c>
      <c r="E531" s="81">
        <v>180</v>
      </c>
      <c r="F531" s="84">
        <v>180</v>
      </c>
      <c r="G531" s="81">
        <v>180</v>
      </c>
    </row>
    <row r="532" spans="1:7" ht="12.75">
      <c r="A532" s="78" t="s">
        <v>951</v>
      </c>
      <c r="B532" s="81">
        <v>0</v>
      </c>
      <c r="C532" s="81">
        <v>200</v>
      </c>
      <c r="D532" s="84">
        <v>200</v>
      </c>
      <c r="E532" s="82">
        <v>200</v>
      </c>
      <c r="F532" s="82">
        <v>200</v>
      </c>
      <c r="G532" s="83">
        <v>200</v>
      </c>
    </row>
    <row r="533" spans="1:7" ht="12.75">
      <c r="A533" s="78" t="s">
        <v>950</v>
      </c>
      <c r="B533" s="76">
        <v>0</v>
      </c>
      <c r="C533" s="85">
        <v>251</v>
      </c>
      <c r="D533" s="85">
        <v>251</v>
      </c>
      <c r="E533" s="85">
        <v>251</v>
      </c>
      <c r="F533" s="85">
        <v>251</v>
      </c>
      <c r="G533" s="85">
        <v>251</v>
      </c>
    </row>
    <row r="534" spans="1:7" ht="12.75">
      <c r="A534" s="78" t="s">
        <v>523</v>
      </c>
      <c r="B534" s="85">
        <v>0</v>
      </c>
      <c r="C534" s="85">
        <v>150</v>
      </c>
      <c r="D534" s="85">
        <v>150</v>
      </c>
      <c r="E534" s="85">
        <v>150</v>
      </c>
      <c r="F534" s="85">
        <v>150</v>
      </c>
      <c r="G534" s="85">
        <v>150</v>
      </c>
    </row>
    <row r="535" spans="1:7" ht="12.75">
      <c r="A535" s="78" t="s">
        <v>946</v>
      </c>
      <c r="B535" s="81">
        <v>0</v>
      </c>
      <c r="C535" s="81">
        <v>90</v>
      </c>
      <c r="D535" s="84">
        <v>90</v>
      </c>
      <c r="E535" s="81">
        <v>90</v>
      </c>
      <c r="F535" s="84">
        <v>90</v>
      </c>
      <c r="G535" s="81">
        <v>90</v>
      </c>
    </row>
    <row r="536" spans="1:7" ht="12.75">
      <c r="A536" s="78" t="s">
        <v>464</v>
      </c>
      <c r="B536" s="81">
        <v>0</v>
      </c>
      <c r="C536" s="81">
        <v>150</v>
      </c>
      <c r="D536" s="81">
        <v>150</v>
      </c>
      <c r="E536" s="81">
        <v>150</v>
      </c>
      <c r="F536" s="81">
        <v>150</v>
      </c>
      <c r="G536" s="81">
        <v>150</v>
      </c>
    </row>
    <row r="537" spans="1:7" ht="12.75">
      <c r="A537" s="78" t="s">
        <v>947</v>
      </c>
      <c r="B537" s="81">
        <v>0</v>
      </c>
      <c r="C537" s="81">
        <v>0</v>
      </c>
      <c r="D537" s="81">
        <v>150</v>
      </c>
      <c r="E537" s="81">
        <v>150</v>
      </c>
      <c r="F537" s="81">
        <v>150</v>
      </c>
      <c r="G537" s="81">
        <v>150</v>
      </c>
    </row>
    <row r="538" spans="1:7" ht="12.75">
      <c r="A538" s="78" t="s">
        <v>945</v>
      </c>
      <c r="B538" s="81">
        <v>0</v>
      </c>
      <c r="C538" s="81">
        <v>0</v>
      </c>
      <c r="D538" s="81">
        <v>225</v>
      </c>
      <c r="E538" s="81">
        <v>225</v>
      </c>
      <c r="F538" s="81">
        <v>225</v>
      </c>
      <c r="G538" s="81">
        <v>225</v>
      </c>
    </row>
    <row r="539" spans="1:7" ht="12.75">
      <c r="A539" s="78" t="s">
        <v>466</v>
      </c>
      <c r="B539" s="81">
        <v>0</v>
      </c>
      <c r="C539" s="81">
        <v>0</v>
      </c>
      <c r="D539" s="81">
        <v>120</v>
      </c>
      <c r="E539" s="81">
        <v>120</v>
      </c>
      <c r="F539" s="81">
        <v>120</v>
      </c>
      <c r="G539" s="81">
        <v>120</v>
      </c>
    </row>
    <row r="540" spans="1:7" ht="12.75">
      <c r="A540" s="78" t="s">
        <v>893</v>
      </c>
      <c r="B540" s="81">
        <v>0</v>
      </c>
      <c r="C540" s="81">
        <v>0</v>
      </c>
      <c r="D540" s="81">
        <v>0</v>
      </c>
      <c r="E540" s="81">
        <v>120</v>
      </c>
      <c r="F540" s="81">
        <v>120</v>
      </c>
      <c r="G540" s="81">
        <v>120</v>
      </c>
    </row>
    <row r="541" spans="1:7" ht="12.75">
      <c r="A541" s="78" t="s">
        <v>850</v>
      </c>
      <c r="B541" s="81">
        <v>0</v>
      </c>
      <c r="C541" s="81">
        <v>0</v>
      </c>
      <c r="D541" s="81">
        <v>0</v>
      </c>
      <c r="E541" s="81">
        <v>300</v>
      </c>
      <c r="F541" s="81">
        <v>300</v>
      </c>
      <c r="G541" s="81">
        <v>300</v>
      </c>
    </row>
    <row r="542" spans="1:7" ht="12.75">
      <c r="A542" s="78" t="s">
        <v>849</v>
      </c>
      <c r="B542" s="81">
        <v>0</v>
      </c>
      <c r="C542" s="81">
        <v>0</v>
      </c>
      <c r="D542" s="81">
        <v>0</v>
      </c>
      <c r="E542" s="81">
        <v>251</v>
      </c>
      <c r="F542" s="81">
        <v>251</v>
      </c>
      <c r="G542" s="81">
        <v>251</v>
      </c>
    </row>
    <row r="543" spans="1:7" ht="12.75">
      <c r="A543" s="78" t="s">
        <v>468</v>
      </c>
      <c r="B543" s="81">
        <v>0</v>
      </c>
      <c r="C543" s="81">
        <v>0</v>
      </c>
      <c r="D543" s="81">
        <v>0</v>
      </c>
      <c r="E543" s="81">
        <v>0</v>
      </c>
      <c r="F543" s="81">
        <v>100</v>
      </c>
      <c r="G543" s="81">
        <v>100</v>
      </c>
    </row>
    <row r="544" spans="1:7" ht="12.75">
      <c r="A544" s="78" t="s">
        <v>467</v>
      </c>
      <c r="B544" s="81">
        <v>0</v>
      </c>
      <c r="C544" s="81">
        <v>0</v>
      </c>
      <c r="D544" s="81">
        <v>0</v>
      </c>
      <c r="E544" s="81">
        <v>0</v>
      </c>
      <c r="F544" s="81">
        <v>136</v>
      </c>
      <c r="G544" s="81">
        <v>136</v>
      </c>
    </row>
    <row r="545" spans="1:7" ht="12.75">
      <c r="A545" s="79" t="s">
        <v>785</v>
      </c>
      <c r="B545" s="69">
        <f aca="true" t="shared" si="7" ref="B545:G545">SUM(B531:B544)</f>
        <v>180</v>
      </c>
      <c r="C545" s="69">
        <f t="shared" si="7"/>
        <v>1021</v>
      </c>
      <c r="D545" s="69">
        <f t="shared" si="7"/>
        <v>1516</v>
      </c>
      <c r="E545" s="69">
        <f t="shared" si="7"/>
        <v>2187</v>
      </c>
      <c r="F545" s="69">
        <f t="shared" si="7"/>
        <v>2423</v>
      </c>
      <c r="G545" s="69">
        <f t="shared" si="7"/>
        <v>2423</v>
      </c>
    </row>
    <row r="546" spans="1:7" ht="12.75">
      <c r="A546" s="80"/>
      <c r="B546" s="81"/>
      <c r="C546" s="81"/>
      <c r="D546" s="82"/>
      <c r="E546" s="82"/>
      <c r="F546" s="82"/>
      <c r="G546" s="14"/>
    </row>
    <row r="547" spans="1:7" ht="12.75">
      <c r="A547" s="86"/>
      <c r="B547" s="81"/>
      <c r="C547" s="81"/>
      <c r="D547" s="81"/>
      <c r="E547" s="81"/>
      <c r="F547" s="81"/>
      <c r="G547" s="14"/>
    </row>
    <row r="548" spans="1:7" ht="12.75">
      <c r="A548" s="86" t="s">
        <v>924</v>
      </c>
      <c r="B548" s="105">
        <v>12</v>
      </c>
      <c r="C548" s="115">
        <f aca="true" t="shared" si="8" ref="C548:G560">B548</f>
        <v>12</v>
      </c>
      <c r="D548" s="115">
        <f t="shared" si="8"/>
        <v>12</v>
      </c>
      <c r="E548" s="115">
        <f t="shared" si="8"/>
        <v>12</v>
      </c>
      <c r="F548" s="115">
        <f t="shared" si="8"/>
        <v>12</v>
      </c>
      <c r="G548" s="115">
        <f t="shared" si="8"/>
        <v>12</v>
      </c>
    </row>
    <row r="549" spans="1:7" ht="12.75">
      <c r="A549" s="86" t="s">
        <v>925</v>
      </c>
      <c r="B549" s="105">
        <v>22</v>
      </c>
      <c r="C549" s="115">
        <f t="shared" si="8"/>
        <v>22</v>
      </c>
      <c r="D549" s="115">
        <f t="shared" si="8"/>
        <v>22</v>
      </c>
      <c r="E549" s="115">
        <f t="shared" si="8"/>
        <v>22</v>
      </c>
      <c r="F549" s="115">
        <f t="shared" si="8"/>
        <v>22</v>
      </c>
      <c r="G549" s="115">
        <f t="shared" si="8"/>
        <v>22</v>
      </c>
    </row>
    <row r="550" spans="1:7" ht="12.75">
      <c r="A550" s="86" t="s">
        <v>926</v>
      </c>
      <c r="B550" s="105">
        <v>25</v>
      </c>
      <c r="C550" s="115">
        <f t="shared" si="8"/>
        <v>25</v>
      </c>
      <c r="D550" s="115">
        <f t="shared" si="8"/>
        <v>25</v>
      </c>
      <c r="E550" s="115">
        <f t="shared" si="8"/>
        <v>25</v>
      </c>
      <c r="F550" s="115">
        <f t="shared" si="8"/>
        <v>25</v>
      </c>
      <c r="G550" s="115">
        <f t="shared" si="8"/>
        <v>25</v>
      </c>
    </row>
    <row r="551" spans="1:7" ht="12.75">
      <c r="A551" s="86" t="s">
        <v>927</v>
      </c>
      <c r="B551" s="105">
        <v>50</v>
      </c>
      <c r="C551" s="115">
        <f t="shared" si="8"/>
        <v>50</v>
      </c>
      <c r="D551" s="115">
        <f t="shared" si="8"/>
        <v>50</v>
      </c>
      <c r="E551" s="115">
        <f t="shared" si="8"/>
        <v>50</v>
      </c>
      <c r="F551" s="115">
        <f t="shared" si="8"/>
        <v>50</v>
      </c>
      <c r="G551" s="115">
        <f t="shared" si="8"/>
        <v>50</v>
      </c>
    </row>
    <row r="552" spans="1:7" ht="12.75">
      <c r="A552" s="86" t="s">
        <v>815</v>
      </c>
      <c r="B552" s="105">
        <v>138</v>
      </c>
      <c r="C552" s="115">
        <f t="shared" si="8"/>
        <v>138</v>
      </c>
      <c r="D552" s="115">
        <f t="shared" si="8"/>
        <v>138</v>
      </c>
      <c r="E552" s="115">
        <f t="shared" si="8"/>
        <v>138</v>
      </c>
      <c r="F552" s="115">
        <f t="shared" si="8"/>
        <v>138</v>
      </c>
      <c r="G552" s="115">
        <f t="shared" si="8"/>
        <v>138</v>
      </c>
    </row>
    <row r="553" spans="1:7" ht="12.75">
      <c r="A553" s="86" t="s">
        <v>765</v>
      </c>
      <c r="B553" s="188">
        <v>51</v>
      </c>
      <c r="C553" s="115">
        <f t="shared" si="8"/>
        <v>51</v>
      </c>
      <c r="D553" s="115">
        <f t="shared" si="8"/>
        <v>51</v>
      </c>
      <c r="E553" s="115">
        <f t="shared" si="8"/>
        <v>51</v>
      </c>
      <c r="F553" s="115">
        <f t="shared" si="8"/>
        <v>51</v>
      </c>
      <c r="G553" s="115">
        <f t="shared" si="8"/>
        <v>51</v>
      </c>
    </row>
    <row r="554" spans="1:7" ht="12.75">
      <c r="A554" s="86" t="s">
        <v>766</v>
      </c>
      <c r="B554" s="188">
        <v>96</v>
      </c>
      <c r="C554" s="115">
        <f t="shared" si="8"/>
        <v>96</v>
      </c>
      <c r="D554" s="115">
        <f t="shared" si="8"/>
        <v>96</v>
      </c>
      <c r="E554" s="115">
        <f t="shared" si="8"/>
        <v>96</v>
      </c>
      <c r="F554" s="115">
        <f t="shared" si="8"/>
        <v>96</v>
      </c>
      <c r="G554" s="115">
        <f t="shared" si="8"/>
        <v>96</v>
      </c>
    </row>
    <row r="555" spans="1:7" ht="12.75">
      <c r="A555" s="86" t="s">
        <v>767</v>
      </c>
      <c r="B555" s="188">
        <v>151</v>
      </c>
      <c r="C555" s="115">
        <f t="shared" si="8"/>
        <v>151</v>
      </c>
      <c r="D555" s="115">
        <f t="shared" si="8"/>
        <v>151</v>
      </c>
      <c r="E555" s="115">
        <f t="shared" si="8"/>
        <v>151</v>
      </c>
      <c r="F555" s="115">
        <f t="shared" si="8"/>
        <v>151</v>
      </c>
      <c r="G555" s="115">
        <f t="shared" si="8"/>
        <v>151</v>
      </c>
    </row>
    <row r="556" spans="1:7" ht="12.75">
      <c r="A556" s="86" t="s">
        <v>548</v>
      </c>
      <c r="B556" s="188">
        <v>811</v>
      </c>
      <c r="C556" s="115">
        <f t="shared" si="8"/>
        <v>811</v>
      </c>
      <c r="D556" s="115">
        <f t="shared" si="8"/>
        <v>811</v>
      </c>
      <c r="E556" s="115">
        <f t="shared" si="8"/>
        <v>811</v>
      </c>
      <c r="F556" s="115">
        <f t="shared" si="8"/>
        <v>811</v>
      </c>
      <c r="G556" s="115">
        <f t="shared" si="8"/>
        <v>811</v>
      </c>
    </row>
    <row r="557" spans="1:7" ht="12.75">
      <c r="A557" s="86" t="s">
        <v>816</v>
      </c>
      <c r="B557" s="105">
        <v>112</v>
      </c>
      <c r="C557" s="115">
        <f t="shared" si="8"/>
        <v>112</v>
      </c>
      <c r="D557" s="115">
        <f t="shared" si="8"/>
        <v>112</v>
      </c>
      <c r="E557" s="115">
        <f t="shared" si="8"/>
        <v>112</v>
      </c>
      <c r="F557" s="115">
        <f t="shared" si="8"/>
        <v>112</v>
      </c>
      <c r="G557" s="115">
        <f t="shared" si="8"/>
        <v>112</v>
      </c>
    </row>
    <row r="558" spans="1:7" ht="12.75">
      <c r="A558" s="86" t="s">
        <v>817</v>
      </c>
      <c r="B558" s="105">
        <v>100</v>
      </c>
      <c r="C558" s="115">
        <f t="shared" si="8"/>
        <v>100</v>
      </c>
      <c r="D558" s="115">
        <f t="shared" si="8"/>
        <v>100</v>
      </c>
      <c r="E558" s="115">
        <f t="shared" si="8"/>
        <v>100</v>
      </c>
      <c r="F558" s="115">
        <f t="shared" si="8"/>
        <v>100</v>
      </c>
      <c r="G558" s="115">
        <f t="shared" si="8"/>
        <v>100</v>
      </c>
    </row>
    <row r="559" spans="1:7" ht="12.75">
      <c r="A559" s="86" t="s">
        <v>818</v>
      </c>
      <c r="B559" s="105">
        <v>378</v>
      </c>
      <c r="C559" s="115">
        <f t="shared" si="8"/>
        <v>378</v>
      </c>
      <c r="D559" s="115">
        <f t="shared" si="8"/>
        <v>378</v>
      </c>
      <c r="E559" s="115">
        <f t="shared" si="8"/>
        <v>378</v>
      </c>
      <c r="F559" s="115">
        <f t="shared" si="8"/>
        <v>378</v>
      </c>
      <c r="G559" s="115">
        <f t="shared" si="8"/>
        <v>378</v>
      </c>
    </row>
    <row r="560" spans="1:7" ht="12.75">
      <c r="A560" s="86" t="s">
        <v>608</v>
      </c>
      <c r="B560" s="188">
        <v>81</v>
      </c>
      <c r="C560" s="115">
        <f t="shared" si="8"/>
        <v>81</v>
      </c>
      <c r="D560" s="115">
        <f t="shared" si="8"/>
        <v>81</v>
      </c>
      <c r="E560" s="115">
        <f t="shared" si="8"/>
        <v>81</v>
      </c>
      <c r="F560" s="115">
        <f t="shared" si="8"/>
        <v>81</v>
      </c>
      <c r="G560" s="115">
        <f t="shared" si="8"/>
        <v>81</v>
      </c>
    </row>
    <row r="561" spans="1:7" ht="12.75">
      <c r="A561" s="86" t="s">
        <v>609</v>
      </c>
      <c r="B561" s="115">
        <v>229</v>
      </c>
      <c r="C561" s="115">
        <f aca="true" t="shared" si="9" ref="C561:G571">B561</f>
        <v>229</v>
      </c>
      <c r="D561" s="115">
        <f t="shared" si="9"/>
        <v>229</v>
      </c>
      <c r="E561" s="115">
        <f t="shared" si="9"/>
        <v>229</v>
      </c>
      <c r="F561" s="115">
        <f t="shared" si="9"/>
        <v>229</v>
      </c>
      <c r="G561" s="115">
        <f t="shared" si="9"/>
        <v>229</v>
      </c>
    </row>
    <row r="562" spans="1:7" ht="12.75">
      <c r="A562" s="70" t="s">
        <v>820</v>
      </c>
      <c r="B562" s="115">
        <v>137</v>
      </c>
      <c r="C562" s="115">
        <f t="shared" si="9"/>
        <v>137</v>
      </c>
      <c r="D562" s="115">
        <f t="shared" si="9"/>
        <v>137</v>
      </c>
      <c r="E562" s="115">
        <f t="shared" si="9"/>
        <v>137</v>
      </c>
      <c r="F562" s="115">
        <f t="shared" si="9"/>
        <v>137</v>
      </c>
      <c r="G562" s="115">
        <f t="shared" si="9"/>
        <v>137</v>
      </c>
    </row>
    <row r="563" spans="1:7" ht="12.75">
      <c r="A563" s="70" t="s">
        <v>821</v>
      </c>
      <c r="B563" s="105">
        <v>457</v>
      </c>
      <c r="C563" s="115">
        <f t="shared" si="9"/>
        <v>457</v>
      </c>
      <c r="D563" s="115">
        <f t="shared" si="9"/>
        <v>457</v>
      </c>
      <c r="E563" s="115">
        <f t="shared" si="9"/>
        <v>457</v>
      </c>
      <c r="F563" s="115">
        <f t="shared" si="9"/>
        <v>457</v>
      </c>
      <c r="G563" s="115">
        <f t="shared" si="9"/>
        <v>457</v>
      </c>
    </row>
    <row r="564" spans="1:7" ht="12.75">
      <c r="A564" s="70" t="s">
        <v>822</v>
      </c>
      <c r="B564" s="115">
        <v>176</v>
      </c>
      <c r="C564" s="115">
        <f t="shared" si="9"/>
        <v>176</v>
      </c>
      <c r="D564" s="115">
        <f t="shared" si="9"/>
        <v>176</v>
      </c>
      <c r="E564" s="115">
        <f t="shared" si="9"/>
        <v>176</v>
      </c>
      <c r="F564" s="115">
        <f t="shared" si="9"/>
        <v>176</v>
      </c>
      <c r="G564" s="115">
        <f t="shared" si="9"/>
        <v>176</v>
      </c>
    </row>
    <row r="565" spans="1:7" ht="12.75">
      <c r="A565" s="87" t="s">
        <v>823</v>
      </c>
      <c r="B565" s="115">
        <v>182</v>
      </c>
      <c r="C565" s="115">
        <f t="shared" si="9"/>
        <v>182</v>
      </c>
      <c r="D565" s="115">
        <f t="shared" si="9"/>
        <v>182</v>
      </c>
      <c r="E565" s="115">
        <f t="shared" si="9"/>
        <v>182</v>
      </c>
      <c r="F565" s="115">
        <f t="shared" si="9"/>
        <v>182</v>
      </c>
      <c r="G565" s="115">
        <f t="shared" si="9"/>
        <v>182</v>
      </c>
    </row>
    <row r="566" spans="1:7" ht="12.75">
      <c r="A566" s="87" t="s">
        <v>824</v>
      </c>
      <c r="B566" s="115">
        <v>353</v>
      </c>
      <c r="C566" s="115">
        <f t="shared" si="9"/>
        <v>353</v>
      </c>
      <c r="D566" s="115">
        <f t="shared" si="9"/>
        <v>353</v>
      </c>
      <c r="E566" s="115">
        <f t="shared" si="9"/>
        <v>353</v>
      </c>
      <c r="F566" s="115">
        <f t="shared" si="9"/>
        <v>353</v>
      </c>
      <c r="G566" s="115">
        <f t="shared" si="9"/>
        <v>353</v>
      </c>
    </row>
    <row r="567" spans="1:7" ht="12.75">
      <c r="A567" s="87" t="s">
        <v>211</v>
      </c>
      <c r="B567" s="14">
        <v>0</v>
      </c>
      <c r="C567" s="193">
        <v>515</v>
      </c>
      <c r="D567" s="193">
        <v>515</v>
      </c>
      <c r="E567" s="193">
        <v>515</v>
      </c>
      <c r="F567" s="193">
        <v>515</v>
      </c>
      <c r="G567" s="193">
        <v>515</v>
      </c>
    </row>
    <row r="568" spans="1:7" ht="12.75">
      <c r="A568" s="87" t="s">
        <v>50</v>
      </c>
      <c r="B568" s="115">
        <v>30</v>
      </c>
      <c r="C568" s="115">
        <f t="shared" si="9"/>
        <v>30</v>
      </c>
      <c r="D568" s="115">
        <f t="shared" si="9"/>
        <v>30</v>
      </c>
      <c r="E568" s="115">
        <f t="shared" si="9"/>
        <v>30</v>
      </c>
      <c r="F568" s="115">
        <f t="shared" si="9"/>
        <v>30</v>
      </c>
      <c r="G568" s="115">
        <f t="shared" si="9"/>
        <v>30</v>
      </c>
    </row>
    <row r="569" spans="1:7" ht="12.75">
      <c r="A569" s="87" t="s">
        <v>51</v>
      </c>
      <c r="B569" s="115">
        <v>72</v>
      </c>
      <c r="C569" s="115">
        <f t="shared" si="9"/>
        <v>72</v>
      </c>
      <c r="D569" s="115">
        <f t="shared" si="9"/>
        <v>72</v>
      </c>
      <c r="E569" s="115">
        <f t="shared" si="9"/>
        <v>72</v>
      </c>
      <c r="F569" s="115">
        <f t="shared" si="9"/>
        <v>72</v>
      </c>
      <c r="G569" s="115">
        <f t="shared" si="9"/>
        <v>72</v>
      </c>
    </row>
    <row r="570" spans="1:7" ht="12.75">
      <c r="A570" s="87" t="s">
        <v>52</v>
      </c>
      <c r="B570" s="115">
        <v>68</v>
      </c>
      <c r="C570" s="115">
        <f t="shared" si="9"/>
        <v>68</v>
      </c>
      <c r="D570" s="115">
        <f t="shared" si="9"/>
        <v>68</v>
      </c>
      <c r="E570" s="115">
        <f t="shared" si="9"/>
        <v>68</v>
      </c>
      <c r="F570" s="115">
        <f t="shared" si="9"/>
        <v>68</v>
      </c>
      <c r="G570" s="115">
        <f t="shared" si="9"/>
        <v>68</v>
      </c>
    </row>
    <row r="571" spans="1:7" ht="12.75">
      <c r="A571" s="87" t="s">
        <v>53</v>
      </c>
      <c r="B571" s="115">
        <v>61</v>
      </c>
      <c r="C571" s="115">
        <f t="shared" si="9"/>
        <v>61</v>
      </c>
      <c r="D571" s="115">
        <f t="shared" si="9"/>
        <v>61</v>
      </c>
      <c r="E571" s="115">
        <f t="shared" si="9"/>
        <v>61</v>
      </c>
      <c r="F571" s="115">
        <f t="shared" si="9"/>
        <v>61</v>
      </c>
      <c r="G571" s="115">
        <f t="shared" si="9"/>
        <v>61</v>
      </c>
    </row>
    <row r="572" spans="1:7" ht="12.75">
      <c r="A572" s="86" t="s">
        <v>841</v>
      </c>
      <c r="B572" s="105">
        <v>444</v>
      </c>
      <c r="C572" s="115">
        <f aca="true" t="shared" si="10" ref="C572:D580">B572</f>
        <v>444</v>
      </c>
      <c r="D572" s="115">
        <f t="shared" si="10"/>
        <v>444</v>
      </c>
      <c r="E572" s="115">
        <f aca="true" t="shared" si="11" ref="E572:E580">D572</f>
        <v>444</v>
      </c>
      <c r="F572" s="115">
        <f aca="true" t="shared" si="12" ref="F572:G580">E572</f>
        <v>444</v>
      </c>
      <c r="G572" s="115">
        <f t="shared" si="12"/>
        <v>444</v>
      </c>
    </row>
    <row r="573" spans="1:7" ht="12.75">
      <c r="A573" s="86" t="s">
        <v>662</v>
      </c>
      <c r="B573" s="105">
        <v>459</v>
      </c>
      <c r="C573" s="115">
        <f t="shared" si="10"/>
        <v>459</v>
      </c>
      <c r="D573" s="115">
        <f t="shared" si="10"/>
        <v>459</v>
      </c>
      <c r="E573" s="115">
        <f t="shared" si="11"/>
        <v>459</v>
      </c>
      <c r="F573" s="115">
        <f t="shared" si="12"/>
        <v>459</v>
      </c>
      <c r="G573" s="115">
        <f t="shared" si="12"/>
        <v>459</v>
      </c>
    </row>
    <row r="574" spans="1:7" ht="12.75">
      <c r="A574" s="86" t="s">
        <v>839</v>
      </c>
      <c r="B574" s="105">
        <v>551</v>
      </c>
      <c r="C574" s="189">
        <f t="shared" si="10"/>
        <v>551</v>
      </c>
      <c r="D574" s="189">
        <f t="shared" si="10"/>
        <v>551</v>
      </c>
      <c r="E574" s="189">
        <f t="shared" si="11"/>
        <v>551</v>
      </c>
      <c r="F574" s="189">
        <f t="shared" si="12"/>
        <v>551</v>
      </c>
      <c r="G574" s="189">
        <f t="shared" si="12"/>
        <v>551</v>
      </c>
    </row>
    <row r="575" spans="1:7" ht="12.75">
      <c r="A575" s="86" t="s">
        <v>840</v>
      </c>
      <c r="B575" s="105">
        <v>733</v>
      </c>
      <c r="C575" s="115">
        <f t="shared" si="10"/>
        <v>733</v>
      </c>
      <c r="D575" s="115">
        <f t="shared" si="10"/>
        <v>733</v>
      </c>
      <c r="E575" s="115">
        <f t="shared" si="11"/>
        <v>733</v>
      </c>
      <c r="F575" s="115">
        <f t="shared" si="12"/>
        <v>733</v>
      </c>
      <c r="G575" s="115">
        <f t="shared" si="12"/>
        <v>733</v>
      </c>
    </row>
    <row r="576" spans="1:7" ht="12.75">
      <c r="A576" s="51" t="s">
        <v>597</v>
      </c>
      <c r="B576" s="105">
        <v>32</v>
      </c>
      <c r="C576" s="115">
        <f t="shared" si="10"/>
        <v>32</v>
      </c>
      <c r="D576" s="115">
        <f t="shared" si="10"/>
        <v>32</v>
      </c>
      <c r="E576" s="115">
        <f t="shared" si="11"/>
        <v>32</v>
      </c>
      <c r="F576" s="115">
        <f t="shared" si="12"/>
        <v>32</v>
      </c>
      <c r="G576" s="115">
        <f t="shared" si="12"/>
        <v>32</v>
      </c>
    </row>
    <row r="577" spans="1:7" ht="12.75">
      <c r="A577" s="86" t="s">
        <v>604</v>
      </c>
      <c r="B577" s="105">
        <v>71</v>
      </c>
      <c r="C577" s="115">
        <f t="shared" si="10"/>
        <v>71</v>
      </c>
      <c r="D577" s="115">
        <f t="shared" si="10"/>
        <v>71</v>
      </c>
      <c r="E577" s="115">
        <f t="shared" si="11"/>
        <v>71</v>
      </c>
      <c r="F577" s="115">
        <f t="shared" si="12"/>
        <v>71</v>
      </c>
      <c r="G577" s="115">
        <f t="shared" si="12"/>
        <v>71</v>
      </c>
    </row>
    <row r="578" spans="1:7" s="52" customFormat="1" ht="12.75">
      <c r="A578" s="86" t="s">
        <v>605</v>
      </c>
      <c r="B578" s="105">
        <v>110</v>
      </c>
      <c r="C578" s="115">
        <f t="shared" si="10"/>
        <v>110</v>
      </c>
      <c r="D578" s="115">
        <f t="shared" si="10"/>
        <v>110</v>
      </c>
      <c r="E578" s="115">
        <f t="shared" si="11"/>
        <v>110</v>
      </c>
      <c r="F578" s="115">
        <f t="shared" si="12"/>
        <v>110</v>
      </c>
      <c r="G578" s="115">
        <f t="shared" si="12"/>
        <v>110</v>
      </c>
    </row>
    <row r="579" spans="1:7" ht="12.75">
      <c r="A579" s="86" t="s">
        <v>825</v>
      </c>
      <c r="B579" s="105">
        <v>367</v>
      </c>
      <c r="C579" s="115">
        <f t="shared" si="10"/>
        <v>367</v>
      </c>
      <c r="D579" s="115">
        <f t="shared" si="10"/>
        <v>367</v>
      </c>
      <c r="E579" s="115">
        <f t="shared" si="11"/>
        <v>367</v>
      </c>
      <c r="F579" s="115">
        <f t="shared" si="12"/>
        <v>367</v>
      </c>
      <c r="G579" s="115">
        <f t="shared" si="12"/>
        <v>367</v>
      </c>
    </row>
    <row r="580" spans="1:7" ht="12.75">
      <c r="A580" s="86" t="s">
        <v>747</v>
      </c>
      <c r="B580" s="105">
        <v>581</v>
      </c>
      <c r="C580" s="115">
        <f t="shared" si="10"/>
        <v>581</v>
      </c>
      <c r="D580" s="115">
        <f t="shared" si="10"/>
        <v>581</v>
      </c>
      <c r="E580" s="115">
        <f t="shared" si="11"/>
        <v>581</v>
      </c>
      <c r="F580" s="115">
        <f t="shared" si="12"/>
        <v>581</v>
      </c>
      <c r="G580" s="115">
        <f t="shared" si="12"/>
        <v>581</v>
      </c>
    </row>
    <row r="581" spans="1:7" ht="12.75">
      <c r="A581" s="68" t="s">
        <v>786</v>
      </c>
      <c r="B581" s="190">
        <f aca="true" t="shared" si="13" ref="B581:G581">SUM(B548:B580)</f>
        <v>7140</v>
      </c>
      <c r="C581" s="190">
        <f t="shared" si="13"/>
        <v>7655</v>
      </c>
      <c r="D581" s="190">
        <f t="shared" si="13"/>
        <v>7655</v>
      </c>
      <c r="E581" s="190">
        <f t="shared" si="13"/>
        <v>7655</v>
      </c>
      <c r="F581" s="190">
        <f t="shared" si="13"/>
        <v>7655</v>
      </c>
      <c r="G581" s="190">
        <f t="shared" si="13"/>
        <v>7655</v>
      </c>
    </row>
    <row r="582" spans="1:7" ht="12.75">
      <c r="A582" s="89"/>
      <c r="B582" s="89"/>
      <c r="C582" s="89"/>
      <c r="D582" s="89"/>
      <c r="E582" s="89"/>
      <c r="F582" s="89"/>
      <c r="G582" s="14"/>
    </row>
    <row r="583" spans="1:7" ht="12.75">
      <c r="A583" s="78" t="s">
        <v>885</v>
      </c>
      <c r="B583" s="90">
        <v>0</v>
      </c>
      <c r="C583" s="90">
        <v>0</v>
      </c>
      <c r="D583" s="90">
        <v>86</v>
      </c>
      <c r="E583" s="90">
        <v>86</v>
      </c>
      <c r="F583" s="90">
        <v>86</v>
      </c>
      <c r="G583" s="90">
        <v>86</v>
      </c>
    </row>
    <row r="584" spans="1:7" ht="12.75">
      <c r="A584" s="78" t="s">
        <v>842</v>
      </c>
      <c r="B584" s="90">
        <v>0</v>
      </c>
      <c r="C584" s="90">
        <v>0</v>
      </c>
      <c r="D584" s="90">
        <v>0</v>
      </c>
      <c r="E584" s="90">
        <v>0</v>
      </c>
      <c r="F584" s="90">
        <v>165</v>
      </c>
      <c r="G584" s="90">
        <v>165</v>
      </c>
    </row>
    <row r="585" spans="1:7" ht="12.75">
      <c r="A585" s="68" t="s">
        <v>900</v>
      </c>
      <c r="B585" s="88">
        <f aca="true" t="shared" si="14" ref="B585:G585">SUM(B583:B584)</f>
        <v>0</v>
      </c>
      <c r="C585" s="88">
        <f t="shared" si="14"/>
        <v>0</v>
      </c>
      <c r="D585" s="88">
        <f t="shared" si="14"/>
        <v>86</v>
      </c>
      <c r="E585" s="88">
        <f t="shared" si="14"/>
        <v>86</v>
      </c>
      <c r="F585" s="88">
        <f t="shared" si="14"/>
        <v>251</v>
      </c>
      <c r="G585" s="88">
        <f t="shared" si="14"/>
        <v>251</v>
      </c>
    </row>
    <row r="586" spans="1:7" ht="12.75">
      <c r="A586" s="86"/>
      <c r="B586" s="73"/>
      <c r="C586" s="73"/>
      <c r="D586" s="73"/>
      <c r="E586" s="73"/>
      <c r="F586" s="73"/>
      <c r="G586" s="73"/>
    </row>
    <row r="587" spans="1:7" ht="12.75">
      <c r="A587" s="78" t="s">
        <v>890</v>
      </c>
      <c r="B587" s="73">
        <v>0</v>
      </c>
      <c r="C587" s="85">
        <v>194</v>
      </c>
      <c r="D587" s="85">
        <v>194</v>
      </c>
      <c r="E587" s="85">
        <v>194</v>
      </c>
      <c r="F587" s="85">
        <v>194</v>
      </c>
      <c r="G587" s="85">
        <v>194</v>
      </c>
    </row>
    <row r="588" spans="1:7" ht="12.75">
      <c r="A588" s="78" t="s">
        <v>847</v>
      </c>
      <c r="B588" s="73">
        <v>0</v>
      </c>
      <c r="C588" s="85">
        <v>141</v>
      </c>
      <c r="D588" s="85">
        <v>141</v>
      </c>
      <c r="E588" s="85">
        <v>141</v>
      </c>
      <c r="F588" s="85">
        <v>141</v>
      </c>
      <c r="G588" s="85">
        <v>141</v>
      </c>
    </row>
    <row r="589" spans="1:7" ht="12.75">
      <c r="A589" s="78" t="s">
        <v>845</v>
      </c>
      <c r="B589" s="73">
        <v>0</v>
      </c>
      <c r="C589" s="85">
        <v>165</v>
      </c>
      <c r="D589" s="85">
        <v>165</v>
      </c>
      <c r="E589" s="85">
        <v>165</v>
      </c>
      <c r="F589" s="85">
        <v>165</v>
      </c>
      <c r="G589" s="85">
        <v>165</v>
      </c>
    </row>
    <row r="590" spans="1:7" ht="12.75">
      <c r="A590" s="78" t="s">
        <v>472</v>
      </c>
      <c r="B590" s="73">
        <v>0</v>
      </c>
      <c r="C590" s="85">
        <v>300</v>
      </c>
      <c r="D590" s="85">
        <v>300</v>
      </c>
      <c r="E590" s="85">
        <v>300</v>
      </c>
      <c r="F590" s="85">
        <v>300</v>
      </c>
      <c r="G590" s="85">
        <v>300</v>
      </c>
    </row>
    <row r="591" spans="1:9" s="52" customFormat="1" ht="12.75">
      <c r="A591" s="78" t="s">
        <v>848</v>
      </c>
      <c r="B591" s="73">
        <v>0</v>
      </c>
      <c r="C591" s="85">
        <v>378</v>
      </c>
      <c r="D591" s="85">
        <v>378</v>
      </c>
      <c r="E591" s="85">
        <v>378</v>
      </c>
      <c r="F591" s="85">
        <v>378</v>
      </c>
      <c r="G591" s="85">
        <v>378</v>
      </c>
      <c r="I591"/>
    </row>
    <row r="592" spans="1:7" ht="12.75">
      <c r="A592" s="78" t="s">
        <v>851</v>
      </c>
      <c r="B592" s="73">
        <v>0</v>
      </c>
      <c r="C592" s="85">
        <v>141</v>
      </c>
      <c r="D592" s="85">
        <v>141</v>
      </c>
      <c r="E592" s="85">
        <v>141</v>
      </c>
      <c r="F592" s="85">
        <v>141</v>
      </c>
      <c r="G592" s="85">
        <v>141</v>
      </c>
    </row>
    <row r="593" spans="1:7" ht="12.75">
      <c r="A593" s="78" t="s">
        <v>886</v>
      </c>
      <c r="B593" s="73">
        <v>0</v>
      </c>
      <c r="C593" s="85">
        <v>300</v>
      </c>
      <c r="D593" s="85">
        <v>300</v>
      </c>
      <c r="E593" s="85">
        <v>300</v>
      </c>
      <c r="F593" s="85">
        <v>300</v>
      </c>
      <c r="G593" s="85">
        <v>300</v>
      </c>
    </row>
    <row r="594" spans="1:7" ht="12.75">
      <c r="A594" s="78" t="s">
        <v>853</v>
      </c>
      <c r="B594" s="73">
        <v>0</v>
      </c>
      <c r="C594" s="85">
        <v>500</v>
      </c>
      <c r="D594" s="85">
        <v>500</v>
      </c>
      <c r="E594" s="85">
        <v>500</v>
      </c>
      <c r="F594" s="85">
        <v>500</v>
      </c>
      <c r="G594" s="85">
        <v>500</v>
      </c>
    </row>
    <row r="595" spans="1:7" ht="12.75">
      <c r="A595" s="78" t="s">
        <v>474</v>
      </c>
      <c r="B595" s="73">
        <v>0</v>
      </c>
      <c r="C595" s="73">
        <v>0</v>
      </c>
      <c r="D595" s="85">
        <v>0</v>
      </c>
      <c r="E595" s="85">
        <v>0</v>
      </c>
      <c r="F595" s="85">
        <v>1001</v>
      </c>
      <c r="G595" s="85">
        <v>1001</v>
      </c>
    </row>
    <row r="596" spans="1:7" ht="12.75">
      <c r="A596" s="78" t="s">
        <v>887</v>
      </c>
      <c r="B596" s="73">
        <v>0</v>
      </c>
      <c r="C596" s="73">
        <v>0</v>
      </c>
      <c r="D596" s="85">
        <v>400</v>
      </c>
      <c r="E596" s="85">
        <v>400</v>
      </c>
      <c r="F596" s="85">
        <v>400</v>
      </c>
      <c r="G596" s="85">
        <v>400</v>
      </c>
    </row>
    <row r="597" spans="1:7" ht="12.75">
      <c r="A597" s="78" t="s">
        <v>521</v>
      </c>
      <c r="B597" s="73">
        <v>0</v>
      </c>
      <c r="C597" s="73">
        <v>0</v>
      </c>
      <c r="D597" s="85">
        <v>200</v>
      </c>
      <c r="E597" s="85">
        <v>200</v>
      </c>
      <c r="F597" s="85">
        <v>200</v>
      </c>
      <c r="G597" s="85">
        <v>200</v>
      </c>
    </row>
    <row r="598" spans="1:7" ht="12.75">
      <c r="A598" s="78" t="s">
        <v>852</v>
      </c>
      <c r="B598" s="73">
        <v>0</v>
      </c>
      <c r="C598" s="73">
        <v>0</v>
      </c>
      <c r="D598" s="85">
        <v>350</v>
      </c>
      <c r="E598" s="85">
        <v>350</v>
      </c>
      <c r="F598" s="85">
        <v>350</v>
      </c>
      <c r="G598" s="85">
        <v>350</v>
      </c>
    </row>
    <row r="599" spans="1:7" ht="12.75">
      <c r="A599" s="78" t="s">
        <v>854</v>
      </c>
      <c r="B599" s="73">
        <v>0</v>
      </c>
      <c r="C599" s="73">
        <v>0</v>
      </c>
      <c r="D599" s="73">
        <v>0</v>
      </c>
      <c r="E599" s="85">
        <v>400</v>
      </c>
      <c r="F599" s="85">
        <v>400</v>
      </c>
      <c r="G599" s="85">
        <v>400</v>
      </c>
    </row>
    <row r="600" spans="1:7" ht="12.75">
      <c r="A600" s="68" t="s">
        <v>901</v>
      </c>
      <c r="B600" s="191">
        <f aca="true" t="shared" si="15" ref="B600:G600">SUM(B587:B599)</f>
        <v>0</v>
      </c>
      <c r="C600" s="191">
        <f t="shared" si="15"/>
        <v>2119</v>
      </c>
      <c r="D600" s="191">
        <f t="shared" si="15"/>
        <v>3069</v>
      </c>
      <c r="E600" s="191">
        <f t="shared" si="15"/>
        <v>3469</v>
      </c>
      <c r="F600" s="191">
        <f t="shared" si="15"/>
        <v>4470</v>
      </c>
      <c r="G600" s="191">
        <f t="shared" si="15"/>
        <v>4470</v>
      </c>
    </row>
    <row r="601" spans="1:7" ht="12.75">
      <c r="A601" s="92"/>
      <c r="B601" s="73"/>
      <c r="C601" s="73"/>
      <c r="D601" s="73"/>
      <c r="E601" s="73"/>
      <c r="F601" s="73"/>
      <c r="G601" s="73"/>
    </row>
    <row r="602" spans="1:7" ht="12.75">
      <c r="A602" s="93"/>
      <c r="B602" s="85">
        <v>20</v>
      </c>
      <c r="C602" s="73">
        <v>20</v>
      </c>
      <c r="D602" s="73">
        <v>20</v>
      </c>
      <c r="E602" s="73">
        <v>20</v>
      </c>
      <c r="F602" s="73">
        <v>20</v>
      </c>
      <c r="G602" s="73">
        <v>20</v>
      </c>
    </row>
    <row r="603" spans="1:7" ht="12.75">
      <c r="A603" s="93"/>
      <c r="B603" s="73">
        <v>400</v>
      </c>
      <c r="C603" s="73">
        <v>400</v>
      </c>
      <c r="D603" s="73">
        <v>400</v>
      </c>
      <c r="E603" s="73">
        <v>400</v>
      </c>
      <c r="F603" s="73">
        <v>400</v>
      </c>
      <c r="G603" s="73">
        <v>400</v>
      </c>
    </row>
    <row r="604" spans="1:7" ht="12.75">
      <c r="A604" s="93"/>
      <c r="B604" s="73">
        <v>0</v>
      </c>
      <c r="C604" s="73">
        <v>263</v>
      </c>
      <c r="D604" s="73">
        <v>263</v>
      </c>
      <c r="E604" s="73">
        <v>263</v>
      </c>
      <c r="F604" s="73">
        <v>263</v>
      </c>
      <c r="G604" s="73">
        <v>263</v>
      </c>
    </row>
    <row r="605" spans="1:7" ht="12.75">
      <c r="A605" s="93"/>
      <c r="B605" s="73">
        <v>0</v>
      </c>
      <c r="C605" s="73">
        <v>275</v>
      </c>
      <c r="D605" s="73">
        <v>275</v>
      </c>
      <c r="E605" s="73">
        <v>275</v>
      </c>
      <c r="F605" s="73">
        <v>275</v>
      </c>
      <c r="G605" s="73">
        <v>275</v>
      </c>
    </row>
    <row r="606" spans="1:7" ht="12.75">
      <c r="A606" s="93"/>
      <c r="B606" s="73">
        <v>0</v>
      </c>
      <c r="C606" s="73">
        <v>3500</v>
      </c>
      <c r="D606" s="73">
        <v>3500</v>
      </c>
      <c r="E606" s="73">
        <v>3500</v>
      </c>
      <c r="F606" s="73">
        <v>3500</v>
      </c>
      <c r="G606" s="73">
        <v>3500</v>
      </c>
    </row>
    <row r="607" spans="1:7" ht="12.75">
      <c r="A607" s="93"/>
      <c r="B607" s="73">
        <v>0</v>
      </c>
      <c r="C607" s="73">
        <v>685</v>
      </c>
      <c r="D607" s="73">
        <v>685</v>
      </c>
      <c r="E607" s="73">
        <v>685</v>
      </c>
      <c r="F607" s="73">
        <v>685</v>
      </c>
      <c r="G607" s="73">
        <v>685</v>
      </c>
    </row>
    <row r="608" spans="1:7" ht="12.75">
      <c r="A608" s="93"/>
      <c r="B608" s="73">
        <v>0</v>
      </c>
      <c r="C608" s="73">
        <v>13</v>
      </c>
      <c r="D608" s="73">
        <v>13</v>
      </c>
      <c r="E608" s="73">
        <v>13</v>
      </c>
      <c r="F608" s="73">
        <v>13</v>
      </c>
      <c r="G608" s="73">
        <v>13</v>
      </c>
    </row>
    <row r="609" spans="1:7" ht="12.75">
      <c r="A609" s="93"/>
      <c r="B609" s="73">
        <v>0</v>
      </c>
      <c r="C609" s="73">
        <v>18</v>
      </c>
      <c r="D609" s="73">
        <v>18</v>
      </c>
      <c r="E609" s="73">
        <v>18</v>
      </c>
      <c r="F609" s="73">
        <v>18</v>
      </c>
      <c r="G609" s="73">
        <v>18</v>
      </c>
    </row>
    <row r="610" spans="1:7" ht="12.75">
      <c r="A610" s="93"/>
      <c r="B610" s="73">
        <v>0</v>
      </c>
      <c r="C610" s="73">
        <v>810</v>
      </c>
      <c r="D610" s="73">
        <v>810</v>
      </c>
      <c r="E610" s="73">
        <v>810</v>
      </c>
      <c r="F610" s="73">
        <v>810</v>
      </c>
      <c r="G610" s="73">
        <v>810</v>
      </c>
    </row>
    <row r="611" spans="1:7" ht="12.75">
      <c r="A611" s="93"/>
      <c r="B611" s="73">
        <v>0</v>
      </c>
      <c r="C611" s="73">
        <v>416</v>
      </c>
      <c r="D611" s="73">
        <v>416</v>
      </c>
      <c r="E611" s="73">
        <v>416</v>
      </c>
      <c r="F611" s="73">
        <v>416</v>
      </c>
      <c r="G611" s="73">
        <v>416</v>
      </c>
    </row>
    <row r="612" spans="1:7" ht="12.75">
      <c r="A612" s="93"/>
      <c r="B612" s="73">
        <v>0</v>
      </c>
      <c r="C612" s="73">
        <v>300</v>
      </c>
      <c r="D612" s="73">
        <v>300</v>
      </c>
      <c r="E612" s="73">
        <v>300</v>
      </c>
      <c r="F612" s="73">
        <v>300</v>
      </c>
      <c r="G612" s="73">
        <v>300</v>
      </c>
    </row>
    <row r="613" spans="1:7" ht="12.75">
      <c r="A613" s="93"/>
      <c r="B613" s="73">
        <v>0</v>
      </c>
      <c r="C613" s="73">
        <v>0</v>
      </c>
      <c r="D613" s="73">
        <v>50</v>
      </c>
      <c r="E613" s="73">
        <v>50</v>
      </c>
      <c r="F613" s="73">
        <v>50</v>
      </c>
      <c r="G613" s="73">
        <v>50</v>
      </c>
    </row>
    <row r="614" spans="1:7" ht="12.75">
      <c r="A614" s="93"/>
      <c r="B614" s="73">
        <v>0</v>
      </c>
      <c r="C614" s="73">
        <v>0</v>
      </c>
      <c r="D614" s="73">
        <v>275</v>
      </c>
      <c r="E614" s="73">
        <v>275</v>
      </c>
      <c r="F614" s="73">
        <v>275</v>
      </c>
      <c r="G614" s="73">
        <v>275</v>
      </c>
    </row>
    <row r="615" spans="1:7" ht="12.75">
      <c r="A615" s="93"/>
      <c r="B615" s="73">
        <v>0</v>
      </c>
      <c r="C615" s="73">
        <v>0</v>
      </c>
      <c r="D615" s="73">
        <v>775</v>
      </c>
      <c r="E615" s="73">
        <v>775</v>
      </c>
      <c r="F615" s="73">
        <v>775</v>
      </c>
      <c r="G615" s="73">
        <v>775</v>
      </c>
    </row>
    <row r="616" spans="1:7" ht="12.75">
      <c r="A616" s="93"/>
      <c r="B616" s="73">
        <v>0</v>
      </c>
      <c r="C616" s="73">
        <v>0</v>
      </c>
      <c r="D616" s="73">
        <v>50</v>
      </c>
      <c r="E616" s="73">
        <v>50</v>
      </c>
      <c r="F616" s="73">
        <v>50</v>
      </c>
      <c r="G616" s="73">
        <v>50</v>
      </c>
    </row>
    <row r="617" spans="1:7" ht="12.75">
      <c r="A617" s="93"/>
      <c r="B617" s="73">
        <v>0</v>
      </c>
      <c r="C617" s="73">
        <v>0</v>
      </c>
      <c r="D617" s="73">
        <v>1092</v>
      </c>
      <c r="E617" s="73">
        <v>1092</v>
      </c>
      <c r="F617" s="73">
        <v>1092</v>
      </c>
      <c r="G617" s="73">
        <v>1092</v>
      </c>
    </row>
    <row r="618" spans="1:7" ht="12.75">
      <c r="A618" s="93"/>
      <c r="B618" s="73">
        <v>0</v>
      </c>
      <c r="C618" s="73">
        <v>0</v>
      </c>
      <c r="D618" s="73">
        <v>300</v>
      </c>
      <c r="E618" s="73">
        <v>300</v>
      </c>
      <c r="F618" s="73">
        <v>300</v>
      </c>
      <c r="G618" s="73">
        <v>300</v>
      </c>
    </row>
    <row r="619" spans="1:7" ht="12.75">
      <c r="A619" s="93"/>
      <c r="B619" s="73">
        <v>0</v>
      </c>
      <c r="C619" s="73">
        <v>0</v>
      </c>
      <c r="D619" s="73">
        <v>1280</v>
      </c>
      <c r="E619" s="73">
        <v>1280</v>
      </c>
      <c r="F619" s="73">
        <v>1280</v>
      </c>
      <c r="G619" s="73">
        <v>1280</v>
      </c>
    </row>
    <row r="620" spans="1:7" ht="12.75">
      <c r="A620" s="93"/>
      <c r="B620" s="73">
        <v>0</v>
      </c>
      <c r="C620" s="73">
        <v>0</v>
      </c>
      <c r="D620" s="73">
        <v>90</v>
      </c>
      <c r="E620" s="73">
        <v>90</v>
      </c>
      <c r="F620" s="73">
        <v>90</v>
      </c>
      <c r="G620" s="73">
        <v>90</v>
      </c>
    </row>
    <row r="621" spans="1:7" ht="12.75">
      <c r="A621" s="93"/>
      <c r="B621" s="73">
        <v>0</v>
      </c>
      <c r="C621" s="73">
        <v>0</v>
      </c>
      <c r="D621" s="73">
        <v>135</v>
      </c>
      <c r="E621" s="73">
        <v>135</v>
      </c>
      <c r="F621" s="73">
        <v>135</v>
      </c>
      <c r="G621" s="73">
        <v>135</v>
      </c>
    </row>
    <row r="622" spans="1:7" ht="12.75">
      <c r="A622" s="93"/>
      <c r="B622" s="73">
        <v>0</v>
      </c>
      <c r="C622" s="73">
        <v>0</v>
      </c>
      <c r="D622" s="73">
        <v>1200</v>
      </c>
      <c r="E622" s="73">
        <v>1200</v>
      </c>
      <c r="F622" s="73">
        <v>1200</v>
      </c>
      <c r="G622" s="73">
        <v>1200</v>
      </c>
    </row>
    <row r="623" spans="1:7" ht="12.75">
      <c r="A623" s="93"/>
      <c r="B623" s="73">
        <v>0</v>
      </c>
      <c r="C623" s="73">
        <v>0</v>
      </c>
      <c r="D623" s="73">
        <v>1200</v>
      </c>
      <c r="E623" s="73">
        <v>1200</v>
      </c>
      <c r="F623" s="73">
        <v>1200</v>
      </c>
      <c r="G623" s="73">
        <v>1200</v>
      </c>
    </row>
    <row r="624" spans="1:7" ht="12.75">
      <c r="A624" s="93"/>
      <c r="B624" s="73">
        <v>0</v>
      </c>
      <c r="C624" s="73">
        <v>0</v>
      </c>
      <c r="D624" s="73">
        <v>579</v>
      </c>
      <c r="E624" s="73">
        <v>579</v>
      </c>
      <c r="F624" s="73">
        <v>579</v>
      </c>
      <c r="G624" s="73">
        <v>579</v>
      </c>
    </row>
    <row r="625" spans="1:7" ht="12.75">
      <c r="A625" s="93"/>
      <c r="B625" s="73">
        <v>0</v>
      </c>
      <c r="C625" s="73">
        <v>0</v>
      </c>
      <c r="D625" s="73">
        <v>1160</v>
      </c>
      <c r="E625" s="73">
        <v>1160</v>
      </c>
      <c r="F625" s="73">
        <v>1160</v>
      </c>
      <c r="G625" s="73">
        <v>1160</v>
      </c>
    </row>
    <row r="626" spans="1:7" ht="12.75">
      <c r="A626" s="93"/>
      <c r="B626" s="73">
        <v>0</v>
      </c>
      <c r="C626" s="73">
        <v>0</v>
      </c>
      <c r="D626" s="73">
        <v>640</v>
      </c>
      <c r="E626" s="73">
        <v>640</v>
      </c>
      <c r="F626" s="73">
        <v>640</v>
      </c>
      <c r="G626" s="73">
        <v>640</v>
      </c>
    </row>
    <row r="627" spans="1:7" ht="12.75">
      <c r="A627" s="93"/>
      <c r="B627" s="73">
        <v>0</v>
      </c>
      <c r="C627" s="73">
        <v>0</v>
      </c>
      <c r="D627" s="73">
        <v>0</v>
      </c>
      <c r="E627" s="73">
        <v>680</v>
      </c>
      <c r="F627" s="73">
        <v>680</v>
      </c>
      <c r="G627" s="73">
        <v>680</v>
      </c>
    </row>
    <row r="628" spans="1:7" ht="12.75">
      <c r="A628" s="93"/>
      <c r="B628" s="73">
        <v>0</v>
      </c>
      <c r="C628" s="73">
        <v>0</v>
      </c>
      <c r="D628" s="73">
        <v>0</v>
      </c>
      <c r="E628" s="73">
        <v>646</v>
      </c>
      <c r="F628" s="73">
        <v>646</v>
      </c>
      <c r="G628" s="73">
        <v>646</v>
      </c>
    </row>
    <row r="629" spans="1:7" ht="12.75">
      <c r="A629" s="93"/>
      <c r="B629" s="73">
        <v>0</v>
      </c>
      <c r="C629" s="73">
        <v>0</v>
      </c>
      <c r="D629" s="73">
        <v>0</v>
      </c>
      <c r="E629" s="73">
        <v>550</v>
      </c>
      <c r="F629" s="73">
        <v>550</v>
      </c>
      <c r="G629" s="73">
        <v>550</v>
      </c>
    </row>
    <row r="630" spans="1:7" ht="12.75">
      <c r="A630" s="93"/>
      <c r="B630" s="73">
        <v>0</v>
      </c>
      <c r="C630" s="73">
        <v>0</v>
      </c>
      <c r="D630" s="73">
        <v>0</v>
      </c>
      <c r="E630" s="73">
        <v>296</v>
      </c>
      <c r="F630" s="73">
        <v>296</v>
      </c>
      <c r="G630" s="73">
        <v>296</v>
      </c>
    </row>
    <row r="631" spans="1:7" ht="12.75">
      <c r="A631" s="93"/>
      <c r="B631" s="73">
        <v>0</v>
      </c>
      <c r="C631" s="73">
        <v>0</v>
      </c>
      <c r="D631" s="73">
        <v>0</v>
      </c>
      <c r="E631" s="73">
        <v>875</v>
      </c>
      <c r="F631" s="73">
        <v>875</v>
      </c>
      <c r="G631" s="73">
        <v>875</v>
      </c>
    </row>
    <row r="632" spans="1:7" ht="12.75">
      <c r="A632" s="93"/>
      <c r="B632" s="73">
        <v>0</v>
      </c>
      <c r="C632" s="73">
        <v>0</v>
      </c>
      <c r="D632" s="73">
        <v>0</v>
      </c>
      <c r="E632" s="73">
        <v>0</v>
      </c>
      <c r="F632" s="73">
        <v>1200</v>
      </c>
      <c r="G632" s="73">
        <v>1200</v>
      </c>
    </row>
    <row r="633" spans="1:7" ht="12.75">
      <c r="A633" s="93"/>
      <c r="B633" s="73">
        <v>0</v>
      </c>
      <c r="C633" s="73">
        <v>0</v>
      </c>
      <c r="D633" s="73">
        <v>0</v>
      </c>
      <c r="E633" s="73">
        <v>0</v>
      </c>
      <c r="F633" s="73">
        <v>875</v>
      </c>
      <c r="G633" s="73">
        <v>875</v>
      </c>
    </row>
    <row r="634" spans="1:7" ht="12.75">
      <c r="A634" s="93"/>
      <c r="B634" s="73">
        <v>0</v>
      </c>
      <c r="C634" s="73">
        <v>0</v>
      </c>
      <c r="D634" s="73">
        <v>0</v>
      </c>
      <c r="E634" s="73">
        <v>0</v>
      </c>
      <c r="F634" s="73">
        <v>0</v>
      </c>
      <c r="G634" s="73">
        <v>756</v>
      </c>
    </row>
    <row r="635" spans="1:7" ht="12.75">
      <c r="A635" s="93"/>
      <c r="B635" s="73">
        <v>0</v>
      </c>
      <c r="C635" s="73">
        <v>0</v>
      </c>
      <c r="D635" s="73">
        <v>0</v>
      </c>
      <c r="E635" s="73">
        <v>0</v>
      </c>
      <c r="F635" s="73">
        <v>0</v>
      </c>
      <c r="G635" s="73">
        <v>850</v>
      </c>
    </row>
    <row r="636" spans="1:7" ht="12.75">
      <c r="A636" s="68" t="s">
        <v>1109</v>
      </c>
      <c r="B636" s="191">
        <f aca="true" t="shared" si="16" ref="B636:G636">SUM(B602:B635)</f>
        <v>420</v>
      </c>
      <c r="C636" s="191">
        <f t="shared" si="16"/>
        <v>6700</v>
      </c>
      <c r="D636" s="191">
        <f t="shared" si="16"/>
        <v>15526</v>
      </c>
      <c r="E636" s="191">
        <f t="shared" si="16"/>
        <v>18573</v>
      </c>
      <c r="F636" s="191">
        <f t="shared" si="16"/>
        <v>20648</v>
      </c>
      <c r="G636" s="191">
        <f t="shared" si="16"/>
        <v>22254</v>
      </c>
    </row>
    <row r="637" spans="1:7" ht="12.75">
      <c r="A637" s="86"/>
      <c r="B637" s="73"/>
      <c r="C637" s="73"/>
      <c r="D637" s="73"/>
      <c r="E637" s="73"/>
      <c r="F637" s="73"/>
      <c r="G637" s="73"/>
    </row>
    <row r="638" spans="1:7" ht="12.75">
      <c r="A638" s="93"/>
      <c r="B638" s="94">
        <v>200</v>
      </c>
      <c r="C638" s="94">
        <v>200</v>
      </c>
      <c r="D638" s="94">
        <v>200</v>
      </c>
      <c r="E638" s="94">
        <v>200</v>
      </c>
      <c r="F638" s="94">
        <v>200</v>
      </c>
      <c r="G638" s="94">
        <v>200</v>
      </c>
    </row>
    <row r="639" spans="1:7" ht="12.75">
      <c r="A639" s="93"/>
      <c r="B639" s="94">
        <v>200</v>
      </c>
      <c r="C639" s="94">
        <v>200</v>
      </c>
      <c r="D639" s="94">
        <v>200</v>
      </c>
      <c r="E639" s="94">
        <v>200</v>
      </c>
      <c r="F639" s="94">
        <v>200</v>
      </c>
      <c r="G639" s="94">
        <v>200</v>
      </c>
    </row>
    <row r="640" spans="1:7" ht="12.75">
      <c r="A640" s="93"/>
      <c r="B640" s="94">
        <v>249</v>
      </c>
      <c r="C640" s="94">
        <v>249</v>
      </c>
      <c r="D640" s="94">
        <v>249</v>
      </c>
      <c r="E640" s="94">
        <v>249</v>
      </c>
      <c r="F640" s="94">
        <v>249</v>
      </c>
      <c r="G640" s="94">
        <v>249</v>
      </c>
    </row>
    <row r="641" spans="1:7" ht="12.75">
      <c r="A641" s="93"/>
      <c r="B641" s="94">
        <v>50</v>
      </c>
      <c r="C641" s="94">
        <v>50</v>
      </c>
      <c r="D641" s="94">
        <v>50</v>
      </c>
      <c r="E641" s="94">
        <v>50</v>
      </c>
      <c r="F641" s="94">
        <v>50</v>
      </c>
      <c r="G641" s="94">
        <v>50</v>
      </c>
    </row>
    <row r="642" spans="1:7" ht="12.75">
      <c r="A642" s="93"/>
      <c r="B642" s="94">
        <v>200</v>
      </c>
      <c r="C642" s="94">
        <v>200</v>
      </c>
      <c r="D642" s="94">
        <v>200</v>
      </c>
      <c r="E642" s="94">
        <v>200</v>
      </c>
      <c r="F642" s="94">
        <v>200</v>
      </c>
      <c r="G642" s="94">
        <v>200</v>
      </c>
    </row>
    <row r="643" spans="1:7" ht="12.75">
      <c r="A643" s="93"/>
      <c r="B643" s="94">
        <v>200</v>
      </c>
      <c r="C643" s="94">
        <v>200</v>
      </c>
      <c r="D643" s="94">
        <v>200</v>
      </c>
      <c r="E643" s="94">
        <v>200</v>
      </c>
      <c r="F643" s="94">
        <v>200</v>
      </c>
      <c r="G643" s="94">
        <v>200</v>
      </c>
    </row>
    <row r="644" spans="1:7" ht="12.75">
      <c r="A644" s="93"/>
      <c r="B644" s="94">
        <v>41</v>
      </c>
      <c r="C644" s="94">
        <v>41</v>
      </c>
      <c r="D644" s="94">
        <v>41</v>
      </c>
      <c r="E644" s="94">
        <v>41</v>
      </c>
      <c r="F644" s="94">
        <v>41</v>
      </c>
      <c r="G644" s="94">
        <v>41</v>
      </c>
    </row>
    <row r="645" spans="1:7" ht="12.75">
      <c r="A645" s="93"/>
      <c r="B645" s="94">
        <v>180</v>
      </c>
      <c r="C645" s="94">
        <v>180</v>
      </c>
      <c r="D645" s="94">
        <v>180</v>
      </c>
      <c r="E645" s="94">
        <v>180</v>
      </c>
      <c r="F645" s="94">
        <v>180</v>
      </c>
      <c r="G645" s="94">
        <v>180</v>
      </c>
    </row>
    <row r="646" spans="1:7" ht="12.75">
      <c r="A646" s="93"/>
      <c r="B646" s="94">
        <v>60</v>
      </c>
      <c r="C646" s="94">
        <v>60</v>
      </c>
      <c r="D646" s="94">
        <v>60</v>
      </c>
      <c r="E646" s="94">
        <v>60</v>
      </c>
      <c r="F646" s="94">
        <v>60</v>
      </c>
      <c r="G646" s="94">
        <v>60</v>
      </c>
    </row>
    <row r="647" spans="1:7" ht="12.75">
      <c r="A647" s="93"/>
      <c r="B647" s="94">
        <v>300</v>
      </c>
      <c r="C647" s="94">
        <v>300</v>
      </c>
      <c r="D647" s="94">
        <v>300</v>
      </c>
      <c r="E647" s="94">
        <v>300</v>
      </c>
      <c r="F647" s="94">
        <v>300</v>
      </c>
      <c r="G647" s="94">
        <v>300</v>
      </c>
    </row>
    <row r="648" spans="1:7" ht="12.75">
      <c r="A648" s="93"/>
      <c r="B648" s="94">
        <v>140</v>
      </c>
      <c r="C648" s="94">
        <v>140</v>
      </c>
      <c r="D648" s="94">
        <v>140</v>
      </c>
      <c r="E648" s="94">
        <v>140</v>
      </c>
      <c r="F648" s="94">
        <v>140</v>
      </c>
      <c r="G648" s="94">
        <v>140</v>
      </c>
    </row>
    <row r="649" spans="1:7" ht="12.75">
      <c r="A649" s="93"/>
      <c r="B649" s="94">
        <v>35</v>
      </c>
      <c r="C649" s="94">
        <v>35</v>
      </c>
      <c r="D649" s="94">
        <v>35</v>
      </c>
      <c r="E649" s="94">
        <v>35</v>
      </c>
      <c r="F649" s="94">
        <v>35</v>
      </c>
      <c r="G649" s="94">
        <v>35</v>
      </c>
    </row>
    <row r="650" spans="1:7" ht="12.75">
      <c r="A650" s="93"/>
      <c r="B650" s="94">
        <v>248</v>
      </c>
      <c r="C650" s="94">
        <v>248</v>
      </c>
      <c r="D650" s="94">
        <v>248</v>
      </c>
      <c r="E650" s="94">
        <v>248</v>
      </c>
      <c r="F650" s="94">
        <v>248</v>
      </c>
      <c r="G650" s="94">
        <v>248</v>
      </c>
    </row>
    <row r="651" spans="1:7" ht="12.75">
      <c r="A651" s="93"/>
      <c r="B651" s="94">
        <v>299</v>
      </c>
      <c r="C651" s="94">
        <v>299</v>
      </c>
      <c r="D651" s="94">
        <v>299</v>
      </c>
      <c r="E651" s="94">
        <v>299</v>
      </c>
      <c r="F651" s="94">
        <v>299</v>
      </c>
      <c r="G651" s="94">
        <v>299</v>
      </c>
    </row>
    <row r="652" spans="1:7" ht="12.75">
      <c r="A652" s="93"/>
      <c r="B652" s="94">
        <v>70</v>
      </c>
      <c r="C652" s="94">
        <v>70</v>
      </c>
      <c r="D652" s="94">
        <v>70</v>
      </c>
      <c r="E652" s="94">
        <v>70</v>
      </c>
      <c r="F652" s="94">
        <v>70</v>
      </c>
      <c r="G652" s="94">
        <v>70</v>
      </c>
    </row>
    <row r="653" spans="1:7" ht="12.75">
      <c r="A653" s="93"/>
      <c r="B653" s="94">
        <v>401</v>
      </c>
      <c r="C653" s="94">
        <v>401</v>
      </c>
      <c r="D653" s="94">
        <v>401</v>
      </c>
      <c r="E653" s="94">
        <v>401</v>
      </c>
      <c r="F653" s="94">
        <v>401</v>
      </c>
      <c r="G653" s="94">
        <v>401</v>
      </c>
    </row>
    <row r="654" spans="1:7" ht="12.75">
      <c r="A654" s="93"/>
      <c r="B654" s="94">
        <v>150</v>
      </c>
      <c r="C654" s="94">
        <v>150</v>
      </c>
      <c r="D654" s="94">
        <v>150</v>
      </c>
      <c r="E654" s="94">
        <v>150</v>
      </c>
      <c r="F654" s="94">
        <v>150</v>
      </c>
      <c r="G654" s="94">
        <v>150</v>
      </c>
    </row>
    <row r="655" spans="1:7" ht="12.75">
      <c r="A655" s="93"/>
      <c r="B655" s="94">
        <v>0</v>
      </c>
      <c r="C655" s="94">
        <v>100</v>
      </c>
      <c r="D655" s="94">
        <v>100</v>
      </c>
      <c r="E655" s="94">
        <v>100</v>
      </c>
      <c r="F655" s="94">
        <v>100</v>
      </c>
      <c r="G655" s="94">
        <v>100</v>
      </c>
    </row>
    <row r="656" spans="1:7" ht="12.75">
      <c r="A656" s="93"/>
      <c r="B656" s="94">
        <v>0</v>
      </c>
      <c r="C656" s="94">
        <v>200</v>
      </c>
      <c r="D656" s="94">
        <v>200</v>
      </c>
      <c r="E656" s="94">
        <v>200</v>
      </c>
      <c r="F656" s="94">
        <v>200</v>
      </c>
      <c r="G656" s="94">
        <v>200</v>
      </c>
    </row>
    <row r="657" spans="1:7" ht="12.75">
      <c r="A657" s="93"/>
      <c r="B657" s="94">
        <v>0</v>
      </c>
      <c r="C657" s="94">
        <v>90</v>
      </c>
      <c r="D657" s="94">
        <v>90</v>
      </c>
      <c r="E657" s="94">
        <v>90</v>
      </c>
      <c r="F657" s="94">
        <v>90</v>
      </c>
      <c r="G657" s="94">
        <v>90</v>
      </c>
    </row>
    <row r="658" spans="1:7" ht="12.75">
      <c r="A658" s="93"/>
      <c r="B658" s="94">
        <v>0</v>
      </c>
      <c r="C658" s="94">
        <v>148.5</v>
      </c>
      <c r="D658" s="94">
        <v>148.5</v>
      </c>
      <c r="E658" s="94">
        <v>148.5</v>
      </c>
      <c r="F658" s="94">
        <v>148.5</v>
      </c>
      <c r="G658" s="94">
        <v>148.5</v>
      </c>
    </row>
    <row r="659" spans="1:7" ht="12.75">
      <c r="A659" s="93"/>
      <c r="B659" s="94">
        <v>0</v>
      </c>
      <c r="C659" s="94">
        <v>149</v>
      </c>
      <c r="D659" s="94">
        <v>149</v>
      </c>
      <c r="E659" s="94">
        <v>149</v>
      </c>
      <c r="F659" s="94">
        <v>149</v>
      </c>
      <c r="G659" s="94">
        <v>149</v>
      </c>
    </row>
    <row r="660" spans="1:7" ht="12.75">
      <c r="A660" s="93"/>
      <c r="B660" s="94">
        <v>0</v>
      </c>
      <c r="C660" s="94">
        <v>100</v>
      </c>
      <c r="D660" s="94">
        <v>100</v>
      </c>
      <c r="E660" s="94">
        <v>100</v>
      </c>
      <c r="F660" s="94">
        <v>100</v>
      </c>
      <c r="G660" s="94">
        <v>100</v>
      </c>
    </row>
    <row r="661" spans="1:7" ht="12.75">
      <c r="A661" s="93"/>
      <c r="B661" s="94">
        <v>0</v>
      </c>
      <c r="C661" s="94">
        <v>249</v>
      </c>
      <c r="D661" s="94">
        <v>249</v>
      </c>
      <c r="E661" s="94">
        <v>249</v>
      </c>
      <c r="F661" s="94">
        <v>249</v>
      </c>
      <c r="G661" s="94">
        <v>249</v>
      </c>
    </row>
    <row r="662" spans="1:7" ht="12.75">
      <c r="A662" s="93"/>
      <c r="B662" s="94">
        <v>0</v>
      </c>
      <c r="C662" s="94">
        <v>35</v>
      </c>
      <c r="D662" s="94">
        <v>35</v>
      </c>
      <c r="E662" s="94">
        <v>35</v>
      </c>
      <c r="F662" s="94">
        <v>35</v>
      </c>
      <c r="G662" s="94">
        <v>35</v>
      </c>
    </row>
    <row r="663" spans="1:7" ht="12.75">
      <c r="A663" s="93"/>
      <c r="B663" s="94">
        <v>0</v>
      </c>
      <c r="C663" s="94">
        <v>100</v>
      </c>
      <c r="D663" s="94">
        <v>100</v>
      </c>
      <c r="E663" s="94">
        <v>100</v>
      </c>
      <c r="F663" s="94">
        <v>100</v>
      </c>
      <c r="G663" s="94">
        <v>100</v>
      </c>
    </row>
    <row r="664" spans="1:7" ht="12.75">
      <c r="A664" s="93"/>
      <c r="B664" s="94">
        <v>0</v>
      </c>
      <c r="C664" s="94">
        <v>258</v>
      </c>
      <c r="D664" s="94">
        <v>258</v>
      </c>
      <c r="E664" s="94">
        <v>258</v>
      </c>
      <c r="F664" s="94">
        <v>258</v>
      </c>
      <c r="G664" s="94">
        <v>258</v>
      </c>
    </row>
    <row r="665" spans="1:7" ht="12.75">
      <c r="A665" s="93"/>
      <c r="B665" s="94">
        <v>0</v>
      </c>
      <c r="C665" s="94">
        <v>500</v>
      </c>
      <c r="D665" s="94">
        <v>500</v>
      </c>
      <c r="E665" s="94">
        <v>500</v>
      </c>
      <c r="F665" s="94">
        <v>500</v>
      </c>
      <c r="G665" s="94">
        <v>500</v>
      </c>
    </row>
    <row r="666" spans="1:7" ht="12.75">
      <c r="A666" s="93"/>
      <c r="B666" s="94">
        <v>0</v>
      </c>
      <c r="C666" s="94">
        <v>300</v>
      </c>
      <c r="D666" s="94">
        <v>300</v>
      </c>
      <c r="E666" s="94">
        <v>300</v>
      </c>
      <c r="F666" s="94">
        <v>300</v>
      </c>
      <c r="G666" s="94">
        <v>300</v>
      </c>
    </row>
    <row r="667" spans="1:7" ht="12.75">
      <c r="A667" s="93"/>
      <c r="B667" s="94">
        <v>0</v>
      </c>
      <c r="C667" s="94">
        <v>150</v>
      </c>
      <c r="D667" s="94">
        <v>150</v>
      </c>
      <c r="E667" s="94">
        <v>150</v>
      </c>
      <c r="F667" s="94">
        <v>150</v>
      </c>
      <c r="G667" s="94">
        <v>150</v>
      </c>
    </row>
    <row r="668" spans="1:7" ht="12.75">
      <c r="A668" s="93"/>
      <c r="B668" s="94">
        <v>0</v>
      </c>
      <c r="C668" s="94">
        <v>400</v>
      </c>
      <c r="D668" s="94">
        <v>400</v>
      </c>
      <c r="E668" s="94">
        <v>400</v>
      </c>
      <c r="F668" s="94">
        <v>400</v>
      </c>
      <c r="G668" s="94">
        <v>400</v>
      </c>
    </row>
    <row r="669" spans="1:7" ht="12.75">
      <c r="A669" s="93"/>
      <c r="B669" s="94">
        <v>0</v>
      </c>
      <c r="C669" s="94">
        <v>250</v>
      </c>
      <c r="D669" s="94">
        <v>250</v>
      </c>
      <c r="E669" s="94">
        <v>250</v>
      </c>
      <c r="F669" s="94">
        <v>250</v>
      </c>
      <c r="G669" s="94">
        <v>250</v>
      </c>
    </row>
    <row r="670" spans="1:7" ht="12.75">
      <c r="A670" s="93"/>
      <c r="B670" s="94">
        <v>0</v>
      </c>
      <c r="C670" s="94">
        <v>150</v>
      </c>
      <c r="D670" s="94">
        <v>150</v>
      </c>
      <c r="E670" s="94">
        <v>150</v>
      </c>
      <c r="F670" s="94">
        <v>150</v>
      </c>
      <c r="G670" s="94">
        <v>150</v>
      </c>
    </row>
    <row r="671" spans="1:7" ht="12.75">
      <c r="A671" s="93"/>
      <c r="B671" s="94">
        <v>0</v>
      </c>
      <c r="C671" s="94">
        <v>1000</v>
      </c>
      <c r="D671" s="94">
        <v>1000</v>
      </c>
      <c r="E671" s="94">
        <v>1000</v>
      </c>
      <c r="F671" s="94">
        <v>1000</v>
      </c>
      <c r="G671" s="94">
        <v>1000</v>
      </c>
    </row>
    <row r="672" spans="1:7" ht="12.75">
      <c r="A672" s="93"/>
      <c r="B672" s="94">
        <v>0</v>
      </c>
      <c r="C672" s="94">
        <v>1000</v>
      </c>
      <c r="D672" s="94">
        <v>1000</v>
      </c>
      <c r="E672" s="94">
        <v>1000</v>
      </c>
      <c r="F672" s="94">
        <v>1000</v>
      </c>
      <c r="G672" s="94">
        <v>1000</v>
      </c>
    </row>
    <row r="673" spans="1:7" ht="12.75">
      <c r="A673" s="93"/>
      <c r="B673" s="94">
        <v>0</v>
      </c>
      <c r="C673" s="94">
        <v>200</v>
      </c>
      <c r="D673" s="94">
        <v>200</v>
      </c>
      <c r="E673" s="94">
        <v>200</v>
      </c>
      <c r="F673" s="94">
        <v>200</v>
      </c>
      <c r="G673" s="94">
        <v>200</v>
      </c>
    </row>
    <row r="674" spans="1:7" ht="12.75">
      <c r="A674" s="93"/>
      <c r="B674" s="94">
        <v>0</v>
      </c>
      <c r="C674" s="94">
        <v>200</v>
      </c>
      <c r="D674" s="94">
        <v>200</v>
      </c>
      <c r="E674" s="94">
        <v>200</v>
      </c>
      <c r="F674" s="94">
        <v>200</v>
      </c>
      <c r="G674" s="94">
        <v>200</v>
      </c>
    </row>
    <row r="675" spans="1:7" ht="12.75">
      <c r="A675" s="93"/>
      <c r="B675" s="94">
        <v>0</v>
      </c>
      <c r="C675" s="94">
        <v>2940</v>
      </c>
      <c r="D675" s="94">
        <v>2940</v>
      </c>
      <c r="E675" s="94">
        <v>2940</v>
      </c>
      <c r="F675" s="94">
        <v>2940</v>
      </c>
      <c r="G675" s="94">
        <v>2940</v>
      </c>
    </row>
    <row r="676" spans="1:7" ht="12.75">
      <c r="A676" s="93"/>
      <c r="B676" s="94">
        <v>0</v>
      </c>
      <c r="C676" s="94">
        <v>140</v>
      </c>
      <c r="D676" s="94">
        <v>140</v>
      </c>
      <c r="E676" s="94">
        <v>140</v>
      </c>
      <c r="F676" s="94">
        <v>140</v>
      </c>
      <c r="G676" s="94">
        <v>140</v>
      </c>
    </row>
    <row r="677" spans="1:7" ht="12.75">
      <c r="A677" s="93"/>
      <c r="B677" s="94">
        <v>0</v>
      </c>
      <c r="C677" s="94">
        <v>264</v>
      </c>
      <c r="D677" s="94">
        <v>264</v>
      </c>
      <c r="E677" s="94">
        <v>264</v>
      </c>
      <c r="F677" s="94">
        <v>264</v>
      </c>
      <c r="G677" s="94">
        <v>264</v>
      </c>
    </row>
    <row r="678" spans="1:7" ht="12.75">
      <c r="A678" s="93"/>
      <c r="B678" s="94">
        <v>0</v>
      </c>
      <c r="C678" s="94">
        <v>734</v>
      </c>
      <c r="D678" s="94">
        <v>734</v>
      </c>
      <c r="E678" s="94">
        <v>734</v>
      </c>
      <c r="F678" s="94">
        <v>734</v>
      </c>
      <c r="G678" s="94">
        <v>734</v>
      </c>
    </row>
    <row r="679" spans="1:7" ht="12.75">
      <c r="A679" s="93"/>
      <c r="B679" s="94">
        <v>0</v>
      </c>
      <c r="C679" s="94">
        <v>150</v>
      </c>
      <c r="D679" s="94">
        <v>150</v>
      </c>
      <c r="E679" s="94">
        <v>150</v>
      </c>
      <c r="F679" s="94">
        <v>150</v>
      </c>
      <c r="G679" s="94">
        <v>150</v>
      </c>
    </row>
    <row r="680" spans="1:7" ht="12.75">
      <c r="A680" s="93"/>
      <c r="B680" s="94">
        <v>0</v>
      </c>
      <c r="C680" s="94">
        <v>249</v>
      </c>
      <c r="D680" s="94">
        <v>249</v>
      </c>
      <c r="E680" s="94">
        <v>249</v>
      </c>
      <c r="F680" s="94">
        <v>249</v>
      </c>
      <c r="G680" s="94">
        <v>249</v>
      </c>
    </row>
    <row r="681" spans="1:7" ht="12.75">
      <c r="A681" s="93"/>
      <c r="B681" s="94">
        <v>0</v>
      </c>
      <c r="C681" s="94">
        <v>249</v>
      </c>
      <c r="D681" s="94">
        <v>249</v>
      </c>
      <c r="E681" s="94">
        <v>249</v>
      </c>
      <c r="F681" s="94">
        <v>249</v>
      </c>
      <c r="G681" s="94">
        <v>249</v>
      </c>
    </row>
    <row r="682" spans="1:7" ht="12.75">
      <c r="A682" s="93"/>
      <c r="B682" s="94">
        <v>0</v>
      </c>
      <c r="C682" s="94">
        <v>750</v>
      </c>
      <c r="D682" s="94">
        <v>750</v>
      </c>
      <c r="E682" s="94">
        <v>750</v>
      </c>
      <c r="F682" s="94">
        <v>750</v>
      </c>
      <c r="G682" s="94">
        <v>750</v>
      </c>
    </row>
    <row r="683" spans="1:7" ht="12.75">
      <c r="A683" s="93"/>
      <c r="B683" s="94">
        <v>0</v>
      </c>
      <c r="C683" s="94">
        <v>36</v>
      </c>
      <c r="D683" s="94">
        <v>36</v>
      </c>
      <c r="E683" s="94">
        <v>36</v>
      </c>
      <c r="F683" s="94">
        <v>36</v>
      </c>
      <c r="G683" s="94">
        <v>36</v>
      </c>
    </row>
    <row r="684" spans="1:7" ht="12.75">
      <c r="A684" s="93"/>
      <c r="B684" s="94">
        <v>0</v>
      </c>
      <c r="C684" s="94">
        <v>60</v>
      </c>
      <c r="D684" s="94">
        <v>60</v>
      </c>
      <c r="E684" s="94">
        <v>60</v>
      </c>
      <c r="F684" s="94">
        <v>60</v>
      </c>
      <c r="G684" s="94">
        <v>60</v>
      </c>
    </row>
    <row r="685" spans="1:7" ht="12.75">
      <c r="A685" s="93"/>
      <c r="B685" s="94">
        <v>0</v>
      </c>
      <c r="C685" s="94">
        <v>386</v>
      </c>
      <c r="D685" s="94">
        <v>386</v>
      </c>
      <c r="E685" s="94">
        <v>386</v>
      </c>
      <c r="F685" s="94">
        <v>386</v>
      </c>
      <c r="G685" s="94">
        <v>386</v>
      </c>
    </row>
    <row r="686" spans="1:7" ht="12.75">
      <c r="A686" s="93"/>
      <c r="B686" s="94">
        <v>0</v>
      </c>
      <c r="C686" s="94">
        <v>36</v>
      </c>
      <c r="D686" s="94">
        <v>36</v>
      </c>
      <c r="E686" s="94">
        <v>36</v>
      </c>
      <c r="F686" s="94">
        <v>36</v>
      </c>
      <c r="G686" s="94">
        <v>36</v>
      </c>
    </row>
    <row r="687" spans="1:7" ht="12" customHeight="1">
      <c r="A687" s="93"/>
      <c r="B687" s="94">
        <v>0</v>
      </c>
      <c r="C687" s="94">
        <v>42</v>
      </c>
      <c r="D687" s="94">
        <v>42</v>
      </c>
      <c r="E687" s="94">
        <v>42</v>
      </c>
      <c r="F687" s="94">
        <v>42</v>
      </c>
      <c r="G687" s="94">
        <v>42</v>
      </c>
    </row>
    <row r="688" spans="1:7" ht="12.75">
      <c r="A688" s="93"/>
      <c r="B688" s="94">
        <v>0</v>
      </c>
      <c r="C688" s="94">
        <v>400</v>
      </c>
      <c r="D688" s="94">
        <v>400</v>
      </c>
      <c r="E688" s="94">
        <v>400</v>
      </c>
      <c r="F688" s="94">
        <v>400</v>
      </c>
      <c r="G688" s="94">
        <v>400</v>
      </c>
    </row>
    <row r="689" spans="1:7" ht="12.75">
      <c r="A689" s="93"/>
      <c r="B689" s="94">
        <v>0</v>
      </c>
      <c r="C689" s="94">
        <v>21</v>
      </c>
      <c r="D689" s="94">
        <v>21</v>
      </c>
      <c r="E689" s="94">
        <v>21</v>
      </c>
      <c r="F689" s="94">
        <v>21</v>
      </c>
      <c r="G689" s="94">
        <v>21</v>
      </c>
    </row>
    <row r="690" spans="1:7" ht="12.75">
      <c r="A690" s="93"/>
      <c r="B690" s="94">
        <v>0</v>
      </c>
      <c r="C690" s="94">
        <v>350</v>
      </c>
      <c r="D690" s="94">
        <v>350</v>
      </c>
      <c r="E690" s="94">
        <v>350</v>
      </c>
      <c r="F690" s="94">
        <v>350</v>
      </c>
      <c r="G690" s="94">
        <v>350</v>
      </c>
    </row>
    <row r="691" spans="1:7" ht="12.75">
      <c r="A691" s="93"/>
      <c r="B691" s="50">
        <v>0</v>
      </c>
      <c r="C691" s="94">
        <v>88</v>
      </c>
      <c r="D691" s="94">
        <v>88</v>
      </c>
      <c r="E691" s="94">
        <v>88</v>
      </c>
      <c r="F691" s="94">
        <v>88</v>
      </c>
      <c r="G691" s="94">
        <v>88</v>
      </c>
    </row>
    <row r="692" spans="1:7" ht="12.75">
      <c r="A692" s="93"/>
      <c r="B692" s="50">
        <v>0</v>
      </c>
      <c r="C692" s="94">
        <v>350</v>
      </c>
      <c r="D692" s="94">
        <v>350</v>
      </c>
      <c r="E692" s="94">
        <v>350</v>
      </c>
      <c r="F692" s="94">
        <v>350</v>
      </c>
      <c r="G692" s="94">
        <v>350</v>
      </c>
    </row>
    <row r="693" spans="1:7" ht="12.75">
      <c r="A693" s="93"/>
      <c r="B693" s="50">
        <v>0</v>
      </c>
      <c r="C693" s="94">
        <v>70</v>
      </c>
      <c r="D693" s="94">
        <v>70</v>
      </c>
      <c r="E693" s="94">
        <v>70</v>
      </c>
      <c r="F693" s="94">
        <v>70</v>
      </c>
      <c r="G693" s="94">
        <v>70</v>
      </c>
    </row>
    <row r="694" spans="1:7" ht="12.75">
      <c r="A694" s="93"/>
      <c r="B694" s="50">
        <v>0</v>
      </c>
      <c r="C694" s="94">
        <v>0</v>
      </c>
      <c r="D694" s="94">
        <v>200</v>
      </c>
      <c r="E694" s="94">
        <v>200</v>
      </c>
      <c r="F694" s="94">
        <v>200</v>
      </c>
      <c r="G694" s="94">
        <v>200</v>
      </c>
    </row>
    <row r="695" spans="1:7" ht="12.75">
      <c r="A695" s="93"/>
      <c r="B695" s="50">
        <v>0</v>
      </c>
      <c r="C695" s="94">
        <v>0</v>
      </c>
      <c r="D695" s="94">
        <v>200</v>
      </c>
      <c r="E695" s="94">
        <v>200</v>
      </c>
      <c r="F695" s="94">
        <v>200</v>
      </c>
      <c r="G695" s="94">
        <v>200</v>
      </c>
    </row>
    <row r="696" spans="1:7" ht="12.75">
      <c r="A696" s="93"/>
      <c r="B696" s="50">
        <v>0</v>
      </c>
      <c r="C696" s="94">
        <v>0</v>
      </c>
      <c r="D696" s="94">
        <v>500</v>
      </c>
      <c r="E696" s="94">
        <v>500</v>
      </c>
      <c r="F696" s="94">
        <v>500</v>
      </c>
      <c r="G696" s="94">
        <v>500</v>
      </c>
    </row>
    <row r="697" spans="1:7" ht="12.75">
      <c r="A697" s="93"/>
      <c r="B697" s="50">
        <v>0</v>
      </c>
      <c r="C697" s="94">
        <v>0</v>
      </c>
      <c r="D697" s="94">
        <v>180</v>
      </c>
      <c r="E697" s="94">
        <v>180</v>
      </c>
      <c r="F697" s="94">
        <v>180</v>
      </c>
      <c r="G697" s="94">
        <v>180</v>
      </c>
    </row>
    <row r="698" spans="1:7" ht="12.75">
      <c r="A698" s="93"/>
      <c r="B698" s="50">
        <v>0</v>
      </c>
      <c r="C698" s="94">
        <v>0</v>
      </c>
      <c r="D698" s="94">
        <v>210</v>
      </c>
      <c r="E698" s="94">
        <v>210</v>
      </c>
      <c r="F698" s="94">
        <v>210</v>
      </c>
      <c r="G698" s="94">
        <v>210</v>
      </c>
    </row>
    <row r="699" spans="1:7" ht="12.75">
      <c r="A699" s="93"/>
      <c r="B699" s="50">
        <v>0</v>
      </c>
      <c r="C699" s="94">
        <v>0</v>
      </c>
      <c r="D699" s="94">
        <v>200</v>
      </c>
      <c r="E699" s="94">
        <v>200</v>
      </c>
      <c r="F699" s="94">
        <v>200</v>
      </c>
      <c r="G699" s="94">
        <v>200</v>
      </c>
    </row>
    <row r="700" spans="1:7" ht="12.75">
      <c r="A700" s="93"/>
      <c r="B700" s="50">
        <v>0</v>
      </c>
      <c r="C700" s="94">
        <v>0</v>
      </c>
      <c r="D700" s="94">
        <v>270</v>
      </c>
      <c r="E700" s="94">
        <v>270</v>
      </c>
      <c r="F700" s="94">
        <v>270</v>
      </c>
      <c r="G700" s="94">
        <v>270</v>
      </c>
    </row>
    <row r="701" spans="1:7" ht="12.75">
      <c r="A701" s="93"/>
      <c r="B701" s="50">
        <v>0</v>
      </c>
      <c r="C701" s="94">
        <v>0</v>
      </c>
      <c r="D701" s="94">
        <v>400</v>
      </c>
      <c r="E701" s="94">
        <v>400</v>
      </c>
      <c r="F701" s="94">
        <v>400</v>
      </c>
      <c r="G701" s="94">
        <v>400</v>
      </c>
    </row>
    <row r="702" spans="1:7" ht="12.75">
      <c r="A702" s="93"/>
      <c r="B702" s="50">
        <v>0</v>
      </c>
      <c r="C702" s="94">
        <v>0</v>
      </c>
      <c r="D702" s="94">
        <v>249</v>
      </c>
      <c r="E702" s="94">
        <v>249</v>
      </c>
      <c r="F702" s="94">
        <v>249</v>
      </c>
      <c r="G702" s="94">
        <v>249</v>
      </c>
    </row>
    <row r="703" spans="1:7" ht="12.75">
      <c r="A703" s="93"/>
      <c r="B703" s="50">
        <v>0</v>
      </c>
      <c r="C703" s="94">
        <v>0</v>
      </c>
      <c r="D703" s="94">
        <v>400.5</v>
      </c>
      <c r="E703" s="94">
        <v>400.5</v>
      </c>
      <c r="F703" s="94">
        <v>400.5</v>
      </c>
      <c r="G703" s="94">
        <v>400.5</v>
      </c>
    </row>
    <row r="704" spans="1:7" ht="12.75">
      <c r="A704" s="93"/>
      <c r="B704" s="50">
        <v>0</v>
      </c>
      <c r="C704" s="94">
        <v>0</v>
      </c>
      <c r="D704" s="94">
        <v>300</v>
      </c>
      <c r="E704" s="94">
        <v>300</v>
      </c>
      <c r="F704" s="94">
        <v>300</v>
      </c>
      <c r="G704" s="94">
        <v>300</v>
      </c>
    </row>
    <row r="705" spans="1:7" ht="12.75">
      <c r="A705" s="93"/>
      <c r="B705" s="50">
        <v>0</v>
      </c>
      <c r="C705" s="94">
        <v>0</v>
      </c>
      <c r="D705" s="94">
        <v>250.7</v>
      </c>
      <c r="E705" s="94">
        <v>250.7</v>
      </c>
      <c r="F705" s="94">
        <v>250.7</v>
      </c>
      <c r="G705" s="94">
        <v>250.7</v>
      </c>
    </row>
    <row r="706" spans="1:7" ht="12.75">
      <c r="A706" s="93"/>
      <c r="B706" s="50">
        <v>0</v>
      </c>
      <c r="C706" s="94">
        <v>0</v>
      </c>
      <c r="D706" s="94">
        <v>170</v>
      </c>
      <c r="E706" s="94">
        <v>170</v>
      </c>
      <c r="F706" s="94">
        <v>170</v>
      </c>
      <c r="G706" s="94">
        <v>170</v>
      </c>
    </row>
    <row r="707" spans="1:7" ht="12.75">
      <c r="A707" s="93"/>
      <c r="B707" s="50">
        <v>0</v>
      </c>
      <c r="C707" s="94">
        <v>0</v>
      </c>
      <c r="D707" s="94">
        <v>101</v>
      </c>
      <c r="E707" s="94">
        <v>101</v>
      </c>
      <c r="F707" s="94">
        <v>101</v>
      </c>
      <c r="G707" s="94">
        <v>101</v>
      </c>
    </row>
    <row r="708" spans="1:7" ht="12.75">
      <c r="A708" s="93"/>
      <c r="B708" s="50">
        <v>0</v>
      </c>
      <c r="C708" s="94">
        <v>0</v>
      </c>
      <c r="D708" s="94">
        <v>609</v>
      </c>
      <c r="E708" s="94">
        <v>609</v>
      </c>
      <c r="F708" s="94">
        <v>609</v>
      </c>
      <c r="G708" s="94">
        <v>609</v>
      </c>
    </row>
    <row r="709" spans="1:7" ht="12.75">
      <c r="A709" s="93"/>
      <c r="B709" s="50">
        <v>0</v>
      </c>
      <c r="C709" s="94">
        <v>0</v>
      </c>
      <c r="D709" s="94">
        <v>399</v>
      </c>
      <c r="E709" s="94">
        <v>399</v>
      </c>
      <c r="F709" s="94">
        <v>399</v>
      </c>
      <c r="G709" s="94">
        <v>399</v>
      </c>
    </row>
    <row r="710" spans="1:7" ht="12.75">
      <c r="A710" s="93"/>
      <c r="B710" s="50">
        <v>0</v>
      </c>
      <c r="C710" s="94">
        <v>0</v>
      </c>
      <c r="D710" s="94">
        <v>200</v>
      </c>
      <c r="E710" s="94">
        <v>200</v>
      </c>
      <c r="F710" s="94">
        <v>200</v>
      </c>
      <c r="G710" s="94">
        <v>200</v>
      </c>
    </row>
    <row r="711" spans="1:7" ht="12.75">
      <c r="A711" s="93"/>
      <c r="B711" s="50">
        <v>0</v>
      </c>
      <c r="C711" s="50">
        <v>0</v>
      </c>
      <c r="D711" s="50">
        <v>200</v>
      </c>
      <c r="E711" s="50">
        <v>200</v>
      </c>
      <c r="F711" s="50">
        <v>200</v>
      </c>
      <c r="G711" s="50">
        <v>200</v>
      </c>
    </row>
    <row r="712" spans="1:7" ht="12.75">
      <c r="A712" s="93"/>
      <c r="B712" s="50">
        <v>0</v>
      </c>
      <c r="C712" s="50">
        <v>0</v>
      </c>
      <c r="D712" s="94">
        <v>183</v>
      </c>
      <c r="E712" s="94">
        <v>183</v>
      </c>
      <c r="F712" s="94">
        <v>183</v>
      </c>
      <c r="G712" s="94">
        <v>183</v>
      </c>
    </row>
    <row r="713" spans="1:7" ht="12.75">
      <c r="A713" s="93"/>
      <c r="B713" s="50">
        <v>0</v>
      </c>
      <c r="C713" s="50">
        <v>0</v>
      </c>
      <c r="D713" s="94">
        <v>149</v>
      </c>
      <c r="E713" s="94">
        <v>149</v>
      </c>
      <c r="F713" s="94">
        <v>149</v>
      </c>
      <c r="G713" s="94">
        <v>149</v>
      </c>
    </row>
    <row r="714" spans="1:7" ht="12.75">
      <c r="A714" s="93"/>
      <c r="B714" s="50">
        <v>0</v>
      </c>
      <c r="C714" s="50">
        <v>0</v>
      </c>
      <c r="D714" s="94">
        <v>200</v>
      </c>
      <c r="E714" s="94">
        <v>200</v>
      </c>
      <c r="F714" s="94">
        <v>200</v>
      </c>
      <c r="G714" s="94">
        <v>200</v>
      </c>
    </row>
    <row r="715" spans="1:7" ht="12.75">
      <c r="A715" s="93"/>
      <c r="B715" s="50">
        <v>0</v>
      </c>
      <c r="C715" s="50">
        <v>0</v>
      </c>
      <c r="D715" s="94">
        <v>200</v>
      </c>
      <c r="E715" s="94">
        <v>200</v>
      </c>
      <c r="F715" s="94">
        <v>200</v>
      </c>
      <c r="G715" s="94">
        <v>200</v>
      </c>
    </row>
    <row r="716" spans="1:7" ht="12.75">
      <c r="A716" s="93"/>
      <c r="B716" s="50">
        <v>0</v>
      </c>
      <c r="C716" s="50">
        <v>0</v>
      </c>
      <c r="D716" s="94">
        <v>144</v>
      </c>
      <c r="E716" s="94">
        <v>144</v>
      </c>
      <c r="F716" s="94">
        <v>144</v>
      </c>
      <c r="G716" s="94">
        <v>144</v>
      </c>
    </row>
    <row r="717" spans="1:7" ht="12.75">
      <c r="A717" s="93"/>
      <c r="B717" s="50">
        <v>0</v>
      </c>
      <c r="C717" s="50">
        <v>0</v>
      </c>
      <c r="D717" s="94">
        <v>200</v>
      </c>
      <c r="E717" s="94">
        <v>200</v>
      </c>
      <c r="F717" s="94">
        <v>200</v>
      </c>
      <c r="G717" s="94">
        <v>200</v>
      </c>
    </row>
    <row r="718" spans="1:7" ht="12.75">
      <c r="A718" s="93"/>
      <c r="B718" s="50">
        <v>0</v>
      </c>
      <c r="C718" s="50">
        <v>0</v>
      </c>
      <c r="D718" s="94">
        <v>201</v>
      </c>
      <c r="E718" s="94">
        <v>201</v>
      </c>
      <c r="F718" s="94">
        <v>201</v>
      </c>
      <c r="G718" s="94">
        <v>201</v>
      </c>
    </row>
    <row r="719" spans="1:7" ht="12.75">
      <c r="A719" s="93"/>
      <c r="B719" s="50">
        <v>0</v>
      </c>
      <c r="C719" s="50">
        <v>0</v>
      </c>
      <c r="D719" s="94">
        <v>1000</v>
      </c>
      <c r="E719" s="94">
        <v>1000</v>
      </c>
      <c r="F719" s="94">
        <v>1000</v>
      </c>
      <c r="G719" s="94">
        <v>1000</v>
      </c>
    </row>
    <row r="720" spans="1:7" ht="12.75">
      <c r="A720" s="93"/>
      <c r="B720" s="50">
        <v>0</v>
      </c>
      <c r="C720" s="50">
        <v>0</v>
      </c>
      <c r="D720" s="94">
        <v>0</v>
      </c>
      <c r="E720" s="94">
        <v>141</v>
      </c>
      <c r="F720" s="94">
        <v>141</v>
      </c>
      <c r="G720" s="94">
        <v>141</v>
      </c>
    </row>
    <row r="721" spans="1:7" ht="12.75">
      <c r="A721" s="93"/>
      <c r="B721" s="50">
        <v>0</v>
      </c>
      <c r="C721" s="50">
        <v>0</v>
      </c>
      <c r="D721" s="50">
        <v>0</v>
      </c>
      <c r="E721" s="94">
        <v>500</v>
      </c>
      <c r="F721" s="94">
        <v>500</v>
      </c>
      <c r="G721" s="94">
        <v>500</v>
      </c>
    </row>
    <row r="722" spans="1:7" ht="12.75">
      <c r="A722" s="93"/>
      <c r="B722" s="50">
        <v>0</v>
      </c>
      <c r="C722" s="50">
        <v>0</v>
      </c>
      <c r="D722" s="50">
        <v>0</v>
      </c>
      <c r="E722" s="94">
        <v>200</v>
      </c>
      <c r="F722" s="94">
        <v>200</v>
      </c>
      <c r="G722" s="94">
        <v>200</v>
      </c>
    </row>
    <row r="723" spans="1:7" ht="12.75">
      <c r="A723" s="93"/>
      <c r="B723" s="50">
        <v>0</v>
      </c>
      <c r="C723" s="50">
        <v>0</v>
      </c>
      <c r="D723" s="50">
        <v>0</v>
      </c>
      <c r="E723" s="94">
        <v>300</v>
      </c>
      <c r="F723" s="94">
        <v>300</v>
      </c>
      <c r="G723" s="94">
        <v>300</v>
      </c>
    </row>
    <row r="724" spans="1:7" ht="12.75">
      <c r="A724" s="93"/>
      <c r="B724" s="50">
        <v>0</v>
      </c>
      <c r="C724" s="50">
        <v>0</v>
      </c>
      <c r="D724" s="50">
        <v>0</v>
      </c>
      <c r="E724" s="94">
        <v>400</v>
      </c>
      <c r="F724" s="94">
        <v>400</v>
      </c>
      <c r="G724" s="94">
        <v>400</v>
      </c>
    </row>
    <row r="725" spans="1:7" ht="12.75">
      <c r="A725" s="93"/>
      <c r="B725" s="50">
        <v>0</v>
      </c>
      <c r="C725" s="50">
        <v>0</v>
      </c>
      <c r="D725" s="50">
        <v>0</v>
      </c>
      <c r="E725" s="50">
        <v>750</v>
      </c>
      <c r="F725" s="50">
        <v>750</v>
      </c>
      <c r="G725" s="94">
        <v>750</v>
      </c>
    </row>
    <row r="726" spans="1:7" ht="12.75">
      <c r="A726" s="93"/>
      <c r="B726" s="50">
        <v>0</v>
      </c>
      <c r="C726" s="50">
        <v>0</v>
      </c>
      <c r="D726" s="50">
        <v>0</v>
      </c>
      <c r="E726" s="50">
        <v>0</v>
      </c>
      <c r="F726" s="50">
        <v>250</v>
      </c>
      <c r="G726" s="94">
        <v>250</v>
      </c>
    </row>
    <row r="727" spans="1:7" ht="12.75">
      <c r="A727" s="93"/>
      <c r="B727" s="50">
        <v>0</v>
      </c>
      <c r="C727" s="50">
        <v>0</v>
      </c>
      <c r="D727" s="50">
        <v>0</v>
      </c>
      <c r="E727" s="50">
        <v>0</v>
      </c>
      <c r="F727" s="50">
        <v>250</v>
      </c>
      <c r="G727" s="94">
        <v>250</v>
      </c>
    </row>
    <row r="728" spans="1:7" ht="12.75">
      <c r="A728" s="93"/>
      <c r="B728" s="50">
        <v>0</v>
      </c>
      <c r="C728" s="50">
        <v>0</v>
      </c>
      <c r="D728" s="50">
        <v>0</v>
      </c>
      <c r="E728" s="50">
        <v>0</v>
      </c>
      <c r="F728" s="50">
        <v>250</v>
      </c>
      <c r="G728" s="94">
        <v>250</v>
      </c>
    </row>
    <row r="729" spans="1:7" ht="12.75">
      <c r="A729" s="93"/>
      <c r="B729" s="50">
        <v>0</v>
      </c>
      <c r="C729" s="50">
        <v>0</v>
      </c>
      <c r="D729" s="50">
        <v>0</v>
      </c>
      <c r="E729" s="50">
        <v>0</v>
      </c>
      <c r="F729" s="50">
        <v>1100</v>
      </c>
      <c r="G729" s="94">
        <v>1100</v>
      </c>
    </row>
    <row r="730" spans="1:7" ht="12.75">
      <c r="A730" s="93"/>
      <c r="B730" s="50">
        <v>0</v>
      </c>
      <c r="C730" s="50">
        <v>0</v>
      </c>
      <c r="D730" s="50">
        <v>0</v>
      </c>
      <c r="E730" s="50">
        <v>0</v>
      </c>
      <c r="F730" s="50">
        <v>200</v>
      </c>
      <c r="G730" s="94">
        <v>200</v>
      </c>
    </row>
    <row r="731" spans="1:7" ht="12.75">
      <c r="A731" s="93"/>
      <c r="B731" s="50">
        <v>0</v>
      </c>
      <c r="C731" s="50">
        <v>0</v>
      </c>
      <c r="D731" s="50">
        <v>0</v>
      </c>
      <c r="E731" s="50">
        <v>0</v>
      </c>
      <c r="F731" s="50">
        <v>400</v>
      </c>
      <c r="G731" s="94">
        <v>400</v>
      </c>
    </row>
    <row r="732" spans="1:7" ht="12.75">
      <c r="A732" s="93"/>
      <c r="B732" s="50">
        <v>0</v>
      </c>
      <c r="C732" s="50">
        <v>0</v>
      </c>
      <c r="D732" s="50">
        <v>0</v>
      </c>
      <c r="E732" s="50">
        <v>0</v>
      </c>
      <c r="F732" s="50">
        <v>600</v>
      </c>
      <c r="G732" s="94">
        <v>600</v>
      </c>
    </row>
    <row r="733" spans="1:7" ht="12.75">
      <c r="A733" s="93"/>
      <c r="B733" s="50">
        <v>0</v>
      </c>
      <c r="C733" s="50">
        <v>0</v>
      </c>
      <c r="D733" s="50">
        <v>0</v>
      </c>
      <c r="E733" s="50">
        <v>0</v>
      </c>
      <c r="F733" s="50">
        <v>750</v>
      </c>
      <c r="G733" s="94">
        <v>750</v>
      </c>
    </row>
    <row r="734" spans="1:7" ht="12.75">
      <c r="A734" s="93"/>
      <c r="B734" s="50">
        <v>0</v>
      </c>
      <c r="C734" s="50">
        <v>0</v>
      </c>
      <c r="D734" s="50">
        <v>0</v>
      </c>
      <c r="E734" s="50">
        <v>0</v>
      </c>
      <c r="F734" s="50">
        <v>0</v>
      </c>
      <c r="G734" s="94">
        <v>200</v>
      </c>
    </row>
    <row r="735" spans="1:7" ht="12.75">
      <c r="A735" s="93"/>
      <c r="B735" s="50">
        <v>0</v>
      </c>
      <c r="C735" s="50">
        <v>0</v>
      </c>
      <c r="D735" s="50">
        <v>0</v>
      </c>
      <c r="E735" s="50">
        <v>0</v>
      </c>
      <c r="F735" s="50">
        <v>0</v>
      </c>
      <c r="G735" s="94">
        <v>0</v>
      </c>
    </row>
    <row r="736" spans="1:7" ht="12.75">
      <c r="A736" s="95" t="s">
        <v>1110</v>
      </c>
      <c r="B736" s="96">
        <f aca="true" t="shared" si="17" ref="B736:G736">SUM(B638:B724)</f>
        <v>3023</v>
      </c>
      <c r="C736" s="96">
        <f t="shared" si="17"/>
        <v>15917.5</v>
      </c>
      <c r="D736" s="96">
        <f t="shared" si="17"/>
        <v>23233.7</v>
      </c>
      <c r="E736" s="96">
        <f t="shared" si="17"/>
        <v>24774.7</v>
      </c>
      <c r="F736" s="96">
        <f t="shared" si="17"/>
        <v>24774.7</v>
      </c>
      <c r="G736" s="96">
        <f t="shared" si="17"/>
        <v>24774.7</v>
      </c>
    </row>
    <row r="737" ht="12.75">
      <c r="A737" s="97"/>
    </row>
    <row r="738" ht="12.75">
      <c r="A738" s="97"/>
    </row>
    <row r="739" ht="12.75">
      <c r="A739" s="97"/>
    </row>
    <row r="740" ht="12.75">
      <c r="A740" s="97"/>
    </row>
    <row r="741" ht="12.75">
      <c r="A741" s="97"/>
    </row>
    <row r="742" ht="12.75">
      <c r="A742" s="97"/>
    </row>
    <row r="743" ht="12.75">
      <c r="A743" s="97"/>
    </row>
    <row r="744" ht="12.75">
      <c r="A744" s="97"/>
    </row>
    <row r="745" ht="12.75">
      <c r="A745" s="97"/>
    </row>
    <row r="746" ht="12.75">
      <c r="A746" s="97"/>
    </row>
  </sheetData>
  <sheetProtection/>
  <mergeCells count="5">
    <mergeCell ref="B6:F6"/>
    <mergeCell ref="A2:F2"/>
    <mergeCell ref="A1:G1"/>
    <mergeCell ref="A3:G3"/>
    <mergeCell ref="A4:G4"/>
  </mergeCells>
  <conditionalFormatting sqref="D530">
    <cfRule type="cellIs" priority="1" dxfId="0" operator="notEqual" stopIfTrue="1">
      <formula>0</formula>
    </cfRule>
  </conditionalFormatting>
  <printOptions horizontalCentered="1"/>
  <pageMargins left="0.75" right="0.75" top="1" bottom="1" header="0.5" footer="0.5"/>
  <pageSetup fitToHeight="20" fitToWidth="1" horizontalDpi="600" verticalDpi="600" orientation="portrait" scale="85" r:id="rId2"/>
  <ignoredErrors>
    <ignoredError sqref="B736:G736" formulaRange="1"/>
  </ignoredErrors>
  <drawing r:id="rId1"/>
</worksheet>
</file>

<file path=xl/worksheets/sheet2.xml><?xml version="1.0" encoding="utf-8"?>
<worksheet xmlns="http://schemas.openxmlformats.org/spreadsheetml/2006/main" xmlns:r="http://schemas.openxmlformats.org/officeDocument/2006/relationships">
  <sheetPr codeName="Sheet2">
    <tabColor indexed="9"/>
    <pageSetUpPr fitToPage="1"/>
  </sheetPr>
  <dimension ref="B1:G54"/>
  <sheetViews>
    <sheetView showGridLines="0" zoomScalePageLayoutView="0" workbookViewId="0" topLeftCell="A1">
      <selection activeCell="B1" sqref="B1:C1"/>
    </sheetView>
  </sheetViews>
  <sheetFormatPr defaultColWidth="9.140625" defaultRowHeight="12.75"/>
  <cols>
    <col min="1" max="1" width="4.7109375" style="0" customWidth="1"/>
    <col min="2" max="2" width="39.00390625" style="0" bestFit="1" customWidth="1"/>
    <col min="3" max="3" width="65.140625" style="0" customWidth="1"/>
  </cols>
  <sheetData>
    <row r="1" spans="2:3" ht="33.75">
      <c r="B1" s="203" t="s">
        <v>217</v>
      </c>
      <c r="C1" s="203"/>
    </row>
    <row r="3" spans="2:3" ht="27" customHeight="1">
      <c r="B3" s="187" t="s">
        <v>222</v>
      </c>
      <c r="C3" s="187" t="s">
        <v>224</v>
      </c>
    </row>
    <row r="4" spans="2:3" ht="30" customHeight="1">
      <c r="B4" s="143" t="s">
        <v>223</v>
      </c>
      <c r="C4" s="144" t="s">
        <v>225</v>
      </c>
    </row>
    <row r="5" spans="2:3" ht="30" customHeight="1">
      <c r="B5" s="184" t="s">
        <v>1032</v>
      </c>
      <c r="C5" s="144" t="s">
        <v>1029</v>
      </c>
    </row>
    <row r="6" spans="2:3" ht="30" customHeight="1">
      <c r="B6" s="183" t="s">
        <v>205</v>
      </c>
      <c r="C6" s="144" t="s">
        <v>193</v>
      </c>
    </row>
    <row r="7" spans="2:3" ht="30" customHeight="1">
      <c r="B7" s="145" t="s">
        <v>227</v>
      </c>
      <c r="C7" s="146" t="s">
        <v>194</v>
      </c>
    </row>
    <row r="8" spans="2:7" ht="30" customHeight="1">
      <c r="B8" s="147" t="s">
        <v>228</v>
      </c>
      <c r="C8" s="146" t="s">
        <v>195</v>
      </c>
      <c r="G8" s="148"/>
    </row>
    <row r="9" spans="2:3" ht="30" customHeight="1">
      <c r="B9" s="149" t="s">
        <v>1006</v>
      </c>
      <c r="C9" s="150" t="s">
        <v>395</v>
      </c>
    </row>
    <row r="10" spans="2:3" ht="30" customHeight="1">
      <c r="B10" s="151" t="s">
        <v>226</v>
      </c>
      <c r="C10" s="146" t="s">
        <v>196</v>
      </c>
    </row>
    <row r="11" spans="2:3" ht="30" customHeight="1">
      <c r="B11" s="185" t="s">
        <v>229</v>
      </c>
      <c r="C11" s="146" t="s">
        <v>197</v>
      </c>
    </row>
    <row r="12" spans="2:3" ht="30" customHeight="1">
      <c r="B12" s="186" t="s">
        <v>218</v>
      </c>
      <c r="C12" s="150" t="s">
        <v>1046</v>
      </c>
    </row>
    <row r="13" spans="2:3" ht="30" customHeight="1">
      <c r="B13" s="166" t="s">
        <v>239</v>
      </c>
      <c r="C13" s="150" t="s">
        <v>1047</v>
      </c>
    </row>
    <row r="14" spans="2:3" ht="30" customHeight="1">
      <c r="B14" s="167" t="s">
        <v>240</v>
      </c>
      <c r="C14" s="150" t="s">
        <v>1048</v>
      </c>
    </row>
    <row r="15" spans="2:3" ht="30" customHeight="1">
      <c r="B15" s="152" t="s">
        <v>230</v>
      </c>
      <c r="C15" s="150" t="s">
        <v>200</v>
      </c>
    </row>
    <row r="16" spans="2:3" ht="30" customHeight="1">
      <c r="B16" s="153" t="s">
        <v>219</v>
      </c>
      <c r="C16" s="150" t="s">
        <v>201</v>
      </c>
    </row>
    <row r="17" spans="2:3" ht="30" customHeight="1">
      <c r="B17" s="168" t="s">
        <v>241</v>
      </c>
      <c r="C17" s="150" t="s">
        <v>202</v>
      </c>
    </row>
    <row r="18" spans="2:3" ht="30" customHeight="1">
      <c r="B18" s="169" t="s">
        <v>242</v>
      </c>
      <c r="C18" s="150" t="s">
        <v>203</v>
      </c>
    </row>
    <row r="19" spans="2:3" ht="30" customHeight="1">
      <c r="B19" s="154" t="s">
        <v>231</v>
      </c>
      <c r="C19" s="150" t="s">
        <v>204</v>
      </c>
    </row>
    <row r="20" spans="2:3" ht="30" customHeight="1">
      <c r="B20" s="155" t="s">
        <v>232</v>
      </c>
      <c r="C20" s="146" t="s">
        <v>246</v>
      </c>
    </row>
    <row r="21" spans="2:3" ht="30" customHeight="1">
      <c r="B21" s="156" t="s">
        <v>233</v>
      </c>
      <c r="C21" s="146" t="s">
        <v>247</v>
      </c>
    </row>
    <row r="54" ht="12.75">
      <c r="B54" t="s">
        <v>1112</v>
      </c>
    </row>
  </sheetData>
  <sheetProtection/>
  <mergeCells count="1">
    <mergeCell ref="B1:C1"/>
  </mergeCells>
  <hyperlinks>
    <hyperlink ref="B4" location="Disclaimer!A1" display="Disclaimer"/>
    <hyperlink ref="B7" location="SummerSummary!A1" display="SummerSummary"/>
    <hyperlink ref="B8" location="WinterSummary!A1" display="WinterSummary"/>
    <hyperlink ref="B10" location="SummerFuelTypes!A1" display="SummerFuelTypes"/>
    <hyperlink ref="B15" location="'SummerImport-ExportbyCounty'!A1" display="SummerImport-ExportbyCounty"/>
    <hyperlink ref="B19" location="'WinterImport-ExportbyCounty'!A1" display="WinterImport-ExportbyCounty"/>
    <hyperlink ref="B20" location="SummerCapacities!A1" display="SummerCapacities"/>
    <hyperlink ref="B21" location="WinterCapacities!A1" display="WinterCapacities"/>
    <hyperlink ref="B13" location="SummerLoadbyCounty!A1" display="SummerLoadbyCounty"/>
    <hyperlink ref="B14" location="SummerGenerationbyCounty!A1" display="SummerGenerationbyCounty"/>
    <hyperlink ref="B17" location="WinterLoadbyCounty!A1" display="WinterLoadbyCounty"/>
    <hyperlink ref="B18" location="WinterGenerationbyCounty!A1" display="WinterGenerationbyCounty"/>
    <hyperlink ref="B11" location="WinterFuelTypes!A1" display="WinterFuelTypes"/>
    <hyperlink ref="B12" location="SummerCoincidentDemandbyCounty!A1" display="SummerCoincidentDemandbyCounty!A1"/>
    <hyperlink ref="B16" location="WinterCoincidentDemandbyCounty!A1" display="WinterCoincidentDemandbyCounty"/>
    <hyperlink ref="B9" location="LongTermProjections!A1" display="LongTermProjections"/>
    <hyperlink ref="B6" location="Changes!A1" display="Changes from 2008 CDR (December Update)"/>
    <hyperlink ref="B5" location="Terminology!A1" display="Definitions"/>
  </hyperlinks>
  <printOptions horizontalCentered="1"/>
  <pageMargins left="0.5" right="0.25" top="0.5" bottom="0.5" header="0.5" footer="0.5"/>
  <pageSetup fitToHeight="2" fitToWidth="1" horizontalDpi="600" verticalDpi="600" orientation="portrait" scale="84" r:id="rId1"/>
</worksheet>
</file>

<file path=xl/worksheets/sheet3.xml><?xml version="1.0" encoding="utf-8"?>
<worksheet xmlns="http://schemas.openxmlformats.org/spreadsheetml/2006/main" xmlns:r="http://schemas.openxmlformats.org/officeDocument/2006/relationships">
  <sheetPr codeName="Sheet3">
    <tabColor indexed="52"/>
  </sheetPr>
  <dimension ref="A1:A10"/>
  <sheetViews>
    <sheetView showGridLines="0" zoomScalePageLayoutView="0" workbookViewId="0" topLeftCell="A1">
      <selection activeCell="A1" sqref="A1"/>
    </sheetView>
  </sheetViews>
  <sheetFormatPr defaultColWidth="9.140625" defaultRowHeight="12.75"/>
  <cols>
    <col min="1" max="1" width="91.28125" style="0" customWidth="1"/>
  </cols>
  <sheetData>
    <row r="1" ht="35.25" customHeight="1">
      <c r="A1" s="157" t="s">
        <v>223</v>
      </c>
    </row>
    <row r="4" ht="12.75">
      <c r="A4" s="158" t="s">
        <v>244</v>
      </c>
    </row>
    <row r="5" ht="21" customHeight="1">
      <c r="A5" s="158" t="s">
        <v>221</v>
      </c>
    </row>
    <row r="8" ht="114.75">
      <c r="A8" s="159" t="s">
        <v>248</v>
      </c>
    </row>
    <row r="10" ht="51">
      <c r="A10" s="159" t="s">
        <v>245</v>
      </c>
    </row>
  </sheetData>
  <sheetProtection/>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codeName="Sheet4">
    <tabColor indexed="43"/>
    <pageSetUpPr fitToPage="1"/>
  </sheetPr>
  <dimension ref="A1:H47"/>
  <sheetViews>
    <sheetView showGridLines="0" zoomScalePageLayoutView="0" workbookViewId="0" topLeftCell="A4">
      <selection activeCell="A17" sqref="A17"/>
    </sheetView>
  </sheetViews>
  <sheetFormatPr defaultColWidth="9.140625" defaultRowHeight="12.75"/>
  <cols>
    <col min="1" max="1" width="84.7109375" style="0" customWidth="1"/>
  </cols>
  <sheetData>
    <row r="1" spans="1:8" ht="30" customHeight="1">
      <c r="A1" s="160" t="s">
        <v>1032</v>
      </c>
      <c r="B1" s="2"/>
      <c r="C1" s="2"/>
      <c r="D1" s="2"/>
      <c r="E1" s="2"/>
      <c r="F1" s="2"/>
      <c r="G1" s="2"/>
      <c r="H1" s="2"/>
    </row>
    <row r="2" spans="1:8" ht="12.75" customHeight="1">
      <c r="A2" s="161"/>
      <c r="B2" s="161"/>
      <c r="C2" s="161"/>
      <c r="D2" s="161"/>
      <c r="E2" s="161"/>
      <c r="F2" s="161"/>
      <c r="G2" s="161"/>
      <c r="H2" s="161"/>
    </row>
    <row r="4" ht="15.75">
      <c r="A4" s="162" t="s">
        <v>1008</v>
      </c>
    </row>
    <row r="5" s="164" customFormat="1" ht="50.25" customHeight="1">
      <c r="A5" s="163" t="s">
        <v>1030</v>
      </c>
    </row>
    <row r="7" ht="12.75">
      <c r="A7" s="123" t="s">
        <v>1009</v>
      </c>
    </row>
    <row r="8" ht="52.5" customHeight="1">
      <c r="A8" s="163" t="s">
        <v>1011</v>
      </c>
    </row>
    <row r="9" ht="12.75" customHeight="1">
      <c r="A9" s="163"/>
    </row>
    <row r="10" ht="12.75">
      <c r="A10" s="123" t="s">
        <v>1033</v>
      </c>
    </row>
    <row r="11" ht="47.25">
      <c r="A11" s="163" t="s">
        <v>1031</v>
      </c>
    </row>
    <row r="13" ht="12.75">
      <c r="A13" s="123" t="s">
        <v>1013</v>
      </c>
    </row>
    <row r="14" ht="94.5">
      <c r="A14" s="163" t="s">
        <v>1012</v>
      </c>
    </row>
    <row r="16" ht="12.75">
      <c r="A16" s="123" t="s">
        <v>1014</v>
      </c>
    </row>
    <row r="17" ht="47.25">
      <c r="A17" s="163" t="s">
        <v>1111</v>
      </c>
    </row>
    <row r="19" ht="12.75">
      <c r="A19" s="123" t="s">
        <v>1015</v>
      </c>
    </row>
    <row r="20" ht="47.25">
      <c r="A20" s="163" t="s">
        <v>1016</v>
      </c>
    </row>
    <row r="22" ht="12.75">
      <c r="A22" s="123" t="s">
        <v>1017</v>
      </c>
    </row>
    <row r="23" ht="15.75">
      <c r="A23" s="165" t="s">
        <v>1018</v>
      </c>
    </row>
    <row r="25" ht="15.75" customHeight="1">
      <c r="A25" s="162" t="s">
        <v>997</v>
      </c>
    </row>
    <row r="26" ht="31.5">
      <c r="A26" s="163" t="s">
        <v>1019</v>
      </c>
    </row>
    <row r="28" ht="12.75">
      <c r="A28" s="123" t="s">
        <v>1020</v>
      </c>
    </row>
    <row r="29" ht="15.75">
      <c r="A29" s="163" t="s">
        <v>1010</v>
      </c>
    </row>
    <row r="30" ht="15.75" customHeight="1">
      <c r="A30" s="163" t="s">
        <v>998</v>
      </c>
    </row>
    <row r="31" ht="15.75" customHeight="1">
      <c r="A31" s="163" t="s">
        <v>999</v>
      </c>
    </row>
    <row r="32" ht="63">
      <c r="A32" s="163" t="s">
        <v>1000</v>
      </c>
    </row>
    <row r="34" ht="12.75">
      <c r="A34" s="123" t="s">
        <v>1021</v>
      </c>
    </row>
    <row r="35" ht="78.75">
      <c r="A35" s="163" t="s">
        <v>1005</v>
      </c>
    </row>
    <row r="37" ht="12.75">
      <c r="A37" s="123" t="s">
        <v>1022</v>
      </c>
    </row>
    <row r="38" ht="31.5">
      <c r="A38" s="163" t="s">
        <v>1023</v>
      </c>
    </row>
    <row r="40" ht="12.75">
      <c r="A40" s="123" t="s">
        <v>1024</v>
      </c>
    </row>
    <row r="41" ht="47.25">
      <c r="A41" s="163" t="s">
        <v>1025</v>
      </c>
    </row>
    <row r="43" ht="12.75">
      <c r="A43" s="123" t="s">
        <v>1026</v>
      </c>
    </row>
    <row r="44" ht="31.5">
      <c r="A44" s="163" t="s">
        <v>250</v>
      </c>
    </row>
    <row r="46" ht="12.75">
      <c r="A46" s="123" t="s">
        <v>1027</v>
      </c>
    </row>
    <row r="47" ht="31.5">
      <c r="A47" s="163" t="s">
        <v>1028</v>
      </c>
    </row>
  </sheetData>
  <sheetProtection/>
  <printOptions/>
  <pageMargins left="0.75" right="0.75" top="1" bottom="1" header="0.5" footer="0.5"/>
  <pageSetup fitToHeight="2" fitToWidth="1" horizontalDpi="300" verticalDpi="300" orientation="portrait" scale="96" r:id="rId1"/>
</worksheet>
</file>

<file path=xl/worksheets/sheet5.xml><?xml version="1.0" encoding="utf-8"?>
<worksheet xmlns="http://schemas.openxmlformats.org/spreadsheetml/2006/main" xmlns:r="http://schemas.openxmlformats.org/officeDocument/2006/relationships">
  <sheetPr codeName="Sheet5">
    <tabColor indexed="45"/>
    <pageSetUpPr fitToPage="1"/>
  </sheetPr>
  <dimension ref="A1:AB50"/>
  <sheetViews>
    <sheetView showGridLines="0" zoomScalePageLayoutView="0" workbookViewId="0" topLeftCell="A1">
      <selection activeCell="B1" sqref="B1:I1"/>
    </sheetView>
  </sheetViews>
  <sheetFormatPr defaultColWidth="9.140625" defaultRowHeight="12.75"/>
  <cols>
    <col min="1" max="2" width="3.00390625" style="0" customWidth="1"/>
    <col min="3" max="3" width="56.7109375" style="0" customWidth="1"/>
    <col min="4" max="9" width="8.7109375" style="0" customWidth="1"/>
    <col min="10" max="10" width="3.421875" style="0" customWidth="1"/>
    <col min="12" max="12" width="6.57421875" style="0" customWidth="1"/>
    <col min="13" max="20" width="8.421875" style="0" customWidth="1"/>
    <col min="23" max="23" width="14.421875" style="0" customWidth="1"/>
  </cols>
  <sheetData>
    <row r="1" spans="2:23" ht="54.75" customHeight="1">
      <c r="B1" s="204" t="s">
        <v>937</v>
      </c>
      <c r="C1" s="204"/>
      <c r="D1" s="204"/>
      <c r="E1" s="204"/>
      <c r="F1" s="204"/>
      <c r="G1" s="204"/>
      <c r="H1" s="204"/>
      <c r="I1" s="204"/>
      <c r="J1" s="171"/>
      <c r="K1" s="171"/>
      <c r="L1" s="171"/>
      <c r="M1" s="204" t="s">
        <v>937</v>
      </c>
      <c r="N1" s="204"/>
      <c r="O1" s="204"/>
      <c r="P1" s="204"/>
      <c r="Q1" s="204"/>
      <c r="R1" s="204"/>
      <c r="S1" s="204"/>
      <c r="T1" s="204"/>
      <c r="U1" s="204"/>
      <c r="V1" s="204"/>
      <c r="W1" s="204"/>
    </row>
    <row r="2" spans="2:23" ht="27.75" customHeight="1">
      <c r="B2" s="205" t="s">
        <v>470</v>
      </c>
      <c r="C2" s="205"/>
      <c r="D2" s="205"/>
      <c r="E2" s="205"/>
      <c r="F2" s="205"/>
      <c r="G2" s="205"/>
      <c r="H2" s="205"/>
      <c r="I2" s="205"/>
      <c r="J2" s="171"/>
      <c r="K2" s="171"/>
      <c r="L2" s="171"/>
      <c r="M2" s="205" t="s">
        <v>208</v>
      </c>
      <c r="N2" s="205"/>
      <c r="O2" s="205"/>
      <c r="P2" s="205"/>
      <c r="Q2" s="205"/>
      <c r="R2" s="205"/>
      <c r="S2" s="205"/>
      <c r="T2" s="205"/>
      <c r="U2" s="205"/>
      <c r="V2" s="205"/>
      <c r="W2" s="205"/>
    </row>
    <row r="3" spans="2:17" ht="20.25" customHeight="1">
      <c r="B3" s="208"/>
      <c r="C3" s="209"/>
      <c r="D3" s="209"/>
      <c r="E3" s="209"/>
      <c r="F3" s="209"/>
      <c r="G3" s="209"/>
      <c r="H3" s="209"/>
      <c r="I3" s="1"/>
      <c r="J3" s="2"/>
      <c r="K3" s="2"/>
      <c r="L3" s="2"/>
      <c r="M3" s="2"/>
      <c r="N3" s="2"/>
      <c r="O3" s="2"/>
      <c r="P3" s="2"/>
      <c r="Q3" s="2"/>
    </row>
    <row r="4" spans="2:17" ht="12.75" customHeight="1">
      <c r="B4" s="210"/>
      <c r="C4" s="210"/>
      <c r="D4" s="210"/>
      <c r="E4" s="210"/>
      <c r="F4" s="210"/>
      <c r="G4" s="210"/>
      <c r="H4" s="210"/>
      <c r="I4" s="3"/>
      <c r="J4" s="4"/>
      <c r="K4" s="4"/>
      <c r="L4" s="4"/>
      <c r="M4" s="4"/>
      <c r="N4" s="4"/>
      <c r="O4" s="4"/>
      <c r="P4" s="4"/>
      <c r="Q4" s="4"/>
    </row>
    <row r="5" spans="1:16" s="9" customFormat="1" ht="12.75" customHeight="1">
      <c r="A5" s="5"/>
      <c r="B5" s="6" t="s">
        <v>477</v>
      </c>
      <c r="C5" s="7"/>
      <c r="D5" s="6">
        <v>2009</v>
      </c>
      <c r="E5" s="6">
        <v>2010</v>
      </c>
      <c r="F5" s="6">
        <v>2011</v>
      </c>
      <c r="G5" s="6">
        <v>2012</v>
      </c>
      <c r="H5" s="6">
        <v>2013</v>
      </c>
      <c r="I5" s="6">
        <v>2014</v>
      </c>
      <c r="J5" s="5"/>
      <c r="K5" s="5"/>
      <c r="L5" s="5"/>
      <c r="M5" s="8"/>
      <c r="N5" s="5"/>
      <c r="O5" s="5"/>
      <c r="P5" s="5"/>
    </row>
    <row r="6" spans="2:9" ht="12.75" customHeight="1">
      <c r="B6" s="10"/>
      <c r="C6" s="11" t="s">
        <v>478</v>
      </c>
      <c r="D6" s="12">
        <v>63491</v>
      </c>
      <c r="E6" s="12">
        <v>64056</v>
      </c>
      <c r="F6" s="12">
        <v>65494</v>
      </c>
      <c r="G6" s="12">
        <v>67394</v>
      </c>
      <c r="H6" s="13">
        <v>69399</v>
      </c>
      <c r="I6" s="12">
        <v>70837</v>
      </c>
    </row>
    <row r="7" spans="2:9" s="14" customFormat="1" ht="13.5" customHeight="1">
      <c r="B7" s="15"/>
      <c r="C7" s="16" t="s">
        <v>479</v>
      </c>
      <c r="D7" s="13">
        <v>1115</v>
      </c>
      <c r="E7" s="13">
        <v>1115</v>
      </c>
      <c r="F7" s="13">
        <v>1115</v>
      </c>
      <c r="G7" s="13">
        <v>1115</v>
      </c>
      <c r="H7" s="13">
        <v>1115</v>
      </c>
      <c r="I7" s="13">
        <v>1115</v>
      </c>
    </row>
    <row r="8" spans="2:9" ht="12.75">
      <c r="B8" s="15"/>
      <c r="C8" s="16" t="s">
        <v>480</v>
      </c>
      <c r="D8" s="16">
        <v>0</v>
      </c>
      <c r="E8" s="16">
        <v>0</v>
      </c>
      <c r="F8" s="16">
        <v>0</v>
      </c>
      <c r="G8" s="16">
        <v>0</v>
      </c>
      <c r="H8" s="16">
        <v>0</v>
      </c>
      <c r="I8" s="16">
        <v>0</v>
      </c>
    </row>
    <row r="9" spans="2:9" ht="12.75">
      <c r="B9" s="15"/>
      <c r="C9" s="16" t="s">
        <v>481</v>
      </c>
      <c r="D9" s="16">
        <v>0</v>
      </c>
      <c r="E9" s="16">
        <v>0</v>
      </c>
      <c r="F9" s="16">
        <v>0</v>
      </c>
      <c r="G9" s="16">
        <v>0</v>
      </c>
      <c r="H9" s="16">
        <v>0</v>
      </c>
      <c r="I9" s="16">
        <v>0</v>
      </c>
    </row>
    <row r="10" spans="2:9" ht="12.75">
      <c r="B10" s="15"/>
      <c r="C10" s="16" t="s">
        <v>1034</v>
      </c>
      <c r="D10" s="16">
        <v>110</v>
      </c>
      <c r="E10" s="16">
        <v>242</v>
      </c>
      <c r="F10" s="16">
        <v>242</v>
      </c>
      <c r="G10" s="16">
        <v>242</v>
      </c>
      <c r="H10" s="16">
        <v>242</v>
      </c>
      <c r="I10" s="16">
        <v>242</v>
      </c>
    </row>
    <row r="11" spans="2:9" ht="12.75">
      <c r="B11" s="16"/>
      <c r="C11" s="17" t="s">
        <v>482</v>
      </c>
      <c r="D11" s="18">
        <f aca="true" t="shared" si="0" ref="D11:I11">D6-D7-D8-D9-D10</f>
        <v>62266</v>
      </c>
      <c r="E11" s="18">
        <f t="shared" si="0"/>
        <v>62699</v>
      </c>
      <c r="F11" s="18">
        <f t="shared" si="0"/>
        <v>64137</v>
      </c>
      <c r="G11" s="18">
        <f t="shared" si="0"/>
        <v>66037</v>
      </c>
      <c r="H11" s="18">
        <f t="shared" si="0"/>
        <v>68042</v>
      </c>
      <c r="I11" s="18">
        <f t="shared" si="0"/>
        <v>69480</v>
      </c>
    </row>
    <row r="13" spans="2:9" ht="12.75">
      <c r="B13" s="19" t="s">
        <v>483</v>
      </c>
      <c r="C13" s="20"/>
      <c r="D13" s="19">
        <v>2009</v>
      </c>
      <c r="E13" s="19">
        <v>2010</v>
      </c>
      <c r="F13" s="19">
        <v>2011</v>
      </c>
      <c r="G13" s="19">
        <v>2012</v>
      </c>
      <c r="H13" s="19">
        <v>2013</v>
      </c>
      <c r="I13" s="19">
        <v>2014</v>
      </c>
    </row>
    <row r="14" spans="2:9" ht="12.75">
      <c r="B14" s="20"/>
      <c r="C14" s="20" t="s">
        <v>484</v>
      </c>
      <c r="D14" s="21">
        <f>SummerCapacities!B384</f>
        <v>63491.80000000004</v>
      </c>
      <c r="E14" s="21">
        <f>SummerCapacities!C384</f>
        <v>61799.80000000004</v>
      </c>
      <c r="F14" s="21">
        <f>SummerCapacities!D384</f>
        <v>61799.80000000004</v>
      </c>
      <c r="G14" s="21">
        <f>SummerCapacities!E384</f>
        <v>61799.80000000004</v>
      </c>
      <c r="H14" s="21">
        <f>SummerCapacities!F384</f>
        <v>61799.80000000004</v>
      </c>
      <c r="I14" s="21">
        <f>SummerCapacities!G384</f>
        <v>61799.80000000004</v>
      </c>
    </row>
    <row r="15" spans="2:9" ht="12.75">
      <c r="B15" s="20"/>
      <c r="C15" s="20" t="s">
        <v>485</v>
      </c>
      <c r="D15" s="21">
        <f>SummerCapacities!B416</f>
        <v>5313</v>
      </c>
      <c r="E15" s="21">
        <f>SummerCapacities!C416</f>
        <v>5318</v>
      </c>
      <c r="F15" s="21">
        <f>SummerCapacities!D416</f>
        <v>5318</v>
      </c>
      <c r="G15" s="21">
        <f>SummerCapacities!E416</f>
        <v>5318</v>
      </c>
      <c r="H15" s="21">
        <f>SummerCapacities!F416</f>
        <v>5318</v>
      </c>
      <c r="I15" s="21">
        <f>SummerCapacities!G416</f>
        <v>5318</v>
      </c>
    </row>
    <row r="16" spans="2:9" ht="12.75">
      <c r="B16" s="20"/>
      <c r="C16" s="20" t="s">
        <v>486</v>
      </c>
      <c r="D16" s="21">
        <f>SummerCapacities!B516*0.087</f>
        <v>707.745</v>
      </c>
      <c r="E16" s="21">
        <f>SummerCapacities!C516*0.087</f>
        <v>707.745</v>
      </c>
      <c r="F16" s="21">
        <f>SummerCapacities!D516*0.087</f>
        <v>707.745</v>
      </c>
      <c r="G16" s="21">
        <f>SummerCapacities!E516*0.087</f>
        <v>707.745</v>
      </c>
      <c r="H16" s="21">
        <f>SummerCapacities!F516*0.087</f>
        <v>707.745</v>
      </c>
      <c r="I16" s="21">
        <f>SummerCapacities!G516*0.087</f>
        <v>707.745</v>
      </c>
    </row>
    <row r="17" spans="2:9" ht="12.75">
      <c r="B17" s="20"/>
      <c r="C17" s="20" t="s">
        <v>45</v>
      </c>
      <c r="D17" s="21">
        <f>SummerCapacities!B419</f>
        <v>115</v>
      </c>
      <c r="E17" s="21">
        <f>SummerCapacities!C419</f>
        <v>0</v>
      </c>
      <c r="F17" s="21">
        <f>SummerCapacities!D419</f>
        <v>0</v>
      </c>
      <c r="G17" s="21">
        <f>SummerCapacities!E419</f>
        <v>0</v>
      </c>
      <c r="H17" s="21">
        <f>SummerCapacities!F419</f>
        <v>0</v>
      </c>
      <c r="I17" s="21">
        <f>SummerCapacities!G419</f>
        <v>0</v>
      </c>
    </row>
    <row r="18" spans="2:9" ht="12.75">
      <c r="B18" s="20"/>
      <c r="C18" s="19" t="s">
        <v>487</v>
      </c>
      <c r="D18" s="22">
        <f aca="true" t="shared" si="1" ref="D18:I18">SUM(D14:D17)</f>
        <v>69627.54500000004</v>
      </c>
      <c r="E18" s="22">
        <f t="shared" si="1"/>
        <v>67825.54500000004</v>
      </c>
      <c r="F18" s="22">
        <f t="shared" si="1"/>
        <v>67825.54500000004</v>
      </c>
      <c r="G18" s="22">
        <f t="shared" si="1"/>
        <v>67825.54500000004</v>
      </c>
      <c r="H18" s="22">
        <f t="shared" si="1"/>
        <v>67825.54500000004</v>
      </c>
      <c r="I18" s="22">
        <f t="shared" si="1"/>
        <v>67825.54500000004</v>
      </c>
    </row>
    <row r="19" spans="2:9" ht="12.75">
      <c r="B19" s="20"/>
      <c r="C19" s="20"/>
      <c r="D19" s="21"/>
      <c r="E19" s="21"/>
      <c r="F19" s="21"/>
      <c r="G19" s="21"/>
      <c r="H19" s="21"/>
      <c r="I19" s="21"/>
    </row>
    <row r="20" spans="2:9" ht="12.75">
      <c r="B20" s="20"/>
      <c r="C20" s="20" t="s">
        <v>490</v>
      </c>
      <c r="D20" s="21">
        <f>SummerCapacities!B426*0.5</f>
        <v>553</v>
      </c>
      <c r="E20" s="21">
        <f>SummerCapacities!C426*0.5</f>
        <v>553</v>
      </c>
      <c r="F20" s="21">
        <f>SummerCapacities!D426*0.5</f>
        <v>553</v>
      </c>
      <c r="G20" s="21">
        <f>SummerCapacities!E426*0.5</f>
        <v>553</v>
      </c>
      <c r="H20" s="21">
        <f>SummerCapacities!F426*0.5</f>
        <v>553</v>
      </c>
      <c r="I20" s="21">
        <f>SummerCapacities!G426*0.5</f>
        <v>553</v>
      </c>
    </row>
    <row r="21" spans="2:9" ht="12.75">
      <c r="B21" s="20"/>
      <c r="C21" s="20" t="s">
        <v>491</v>
      </c>
      <c r="D21" s="21">
        <f>SummerCapacities!B442</f>
        <v>2848</v>
      </c>
      <c r="E21" s="21">
        <f>SummerCapacities!C442</f>
        <v>2848</v>
      </c>
      <c r="F21" s="21">
        <f>SummerCapacities!D442</f>
        <v>2848</v>
      </c>
      <c r="G21" s="21">
        <f>SummerCapacities!E442</f>
        <v>2848</v>
      </c>
      <c r="H21" s="21">
        <f>SummerCapacities!F442</f>
        <v>2848</v>
      </c>
      <c r="I21" s="21">
        <f>SummerCapacities!G442</f>
        <v>2848</v>
      </c>
    </row>
    <row r="22" spans="2:9" ht="12.75">
      <c r="B22" s="20"/>
      <c r="C22" s="20" t="s">
        <v>492</v>
      </c>
      <c r="D22" s="21">
        <v>0</v>
      </c>
      <c r="E22" s="21">
        <v>400.75</v>
      </c>
      <c r="F22" s="21">
        <v>478.5</v>
      </c>
      <c r="G22" s="21">
        <v>478.5</v>
      </c>
      <c r="H22" s="21">
        <v>478.5</v>
      </c>
      <c r="I22" s="21">
        <v>478.5</v>
      </c>
    </row>
    <row r="23" spans="2:9" ht="12.75">
      <c r="B23" s="20"/>
      <c r="C23" s="20" t="s">
        <v>493</v>
      </c>
      <c r="D23" s="21">
        <f>SummerCapacities!B533</f>
        <v>0</v>
      </c>
      <c r="E23" s="21">
        <f>SummerCapacities!C533</f>
        <v>3769</v>
      </c>
      <c r="F23" s="21">
        <f>SummerCapacities!D533</f>
        <v>4389</v>
      </c>
      <c r="G23" s="21">
        <f>SummerCapacities!E533</f>
        <v>5414</v>
      </c>
      <c r="H23" s="21">
        <f>SummerCapacities!F533</f>
        <v>7206</v>
      </c>
      <c r="I23" s="21">
        <f>SummerCapacities!G533</f>
        <v>7206</v>
      </c>
    </row>
    <row r="24" spans="2:9" ht="12.75">
      <c r="B24" s="20"/>
      <c r="C24" s="20" t="s">
        <v>494</v>
      </c>
      <c r="D24" s="21">
        <f>SummerCapacities!B550*0.087</f>
        <v>0</v>
      </c>
      <c r="E24" s="21">
        <f>SummerCapacities!C550*0.087</f>
        <v>75.777</v>
      </c>
      <c r="F24" s="21">
        <f>SummerCapacities!D550*0.087</f>
        <v>121.452</v>
      </c>
      <c r="G24" s="21">
        <f>SummerCapacities!E550*0.087</f>
        <v>168.432</v>
      </c>
      <c r="H24" s="21">
        <f>SummerCapacities!F550*0.087</f>
        <v>210.801</v>
      </c>
      <c r="I24" s="21">
        <f>SummerCapacities!G550*0.087</f>
        <v>210.801</v>
      </c>
    </row>
    <row r="25" spans="2:9" ht="12.75">
      <c r="B25" s="20"/>
      <c r="C25" s="19" t="s">
        <v>495</v>
      </c>
      <c r="D25" s="22">
        <f aca="true" t="shared" si="2" ref="D25:I25">D18+D20+D21+D22+D23+D24</f>
        <v>73028.54500000004</v>
      </c>
      <c r="E25" s="22">
        <f t="shared" si="2"/>
        <v>75472.07200000004</v>
      </c>
      <c r="F25" s="22">
        <f t="shared" si="2"/>
        <v>76215.49700000005</v>
      </c>
      <c r="G25" s="22">
        <f t="shared" si="2"/>
        <v>77287.47700000004</v>
      </c>
      <c r="H25" s="22">
        <f t="shared" si="2"/>
        <v>79121.84600000005</v>
      </c>
      <c r="I25" s="22">
        <f t="shared" si="2"/>
        <v>79121.84600000005</v>
      </c>
    </row>
    <row r="26" spans="2:9" ht="12.75">
      <c r="B26" s="23"/>
      <c r="C26" s="24"/>
      <c r="D26" s="25"/>
      <c r="E26" s="25"/>
      <c r="F26" s="25"/>
      <c r="G26" s="25"/>
      <c r="H26" s="25"/>
      <c r="I26" s="25"/>
    </row>
    <row r="27" spans="2:9" ht="12.75">
      <c r="B27" s="26"/>
      <c r="C27" s="27" t="s">
        <v>496</v>
      </c>
      <c r="D27" s="28">
        <v>317</v>
      </c>
      <c r="E27" s="28">
        <v>158</v>
      </c>
      <c r="F27" s="28">
        <v>0</v>
      </c>
      <c r="G27" s="28">
        <v>0</v>
      </c>
      <c r="H27" s="28">
        <v>0</v>
      </c>
      <c r="I27" s="28">
        <v>0</v>
      </c>
    </row>
    <row r="28" spans="2:9" ht="12.75">
      <c r="B28" s="26"/>
      <c r="C28" s="27" t="s">
        <v>497</v>
      </c>
      <c r="D28" s="28">
        <v>0</v>
      </c>
      <c r="E28" s="28">
        <v>0</v>
      </c>
      <c r="F28" s="28">
        <v>0</v>
      </c>
      <c r="G28" s="28">
        <v>0</v>
      </c>
      <c r="H28" s="28">
        <v>0</v>
      </c>
      <c r="I28" s="28">
        <v>0</v>
      </c>
    </row>
    <row r="29" spans="2:9" ht="12.75">
      <c r="B29" s="26"/>
      <c r="C29" s="29" t="s">
        <v>498</v>
      </c>
      <c r="D29" s="30">
        <f aca="true" t="shared" si="3" ref="D29:I29">D25-D27-D28</f>
        <v>72711.54500000004</v>
      </c>
      <c r="E29" s="30">
        <f t="shared" si="3"/>
        <v>75314.07200000004</v>
      </c>
      <c r="F29" s="30">
        <f t="shared" si="3"/>
        <v>76215.49700000005</v>
      </c>
      <c r="G29" s="30">
        <f t="shared" si="3"/>
        <v>77287.47700000004</v>
      </c>
      <c r="H29" s="30">
        <f t="shared" si="3"/>
        <v>79121.84600000005</v>
      </c>
      <c r="I29" s="30">
        <f t="shared" si="3"/>
        <v>79121.84600000005</v>
      </c>
    </row>
    <row r="30" spans="1:9" ht="12.75">
      <c r="A30" s="31"/>
      <c r="B30" s="23"/>
      <c r="C30" s="24"/>
      <c r="D30" s="25"/>
      <c r="E30" s="25"/>
      <c r="F30" s="25"/>
      <c r="G30" s="25"/>
      <c r="H30" s="25"/>
      <c r="I30" s="25"/>
    </row>
    <row r="31" spans="3:9" ht="12.75">
      <c r="C31" s="32" t="s">
        <v>503</v>
      </c>
      <c r="D31" s="33">
        <f aca="true" t="shared" si="4" ref="D31:I31">(D29-D11)/D11</f>
        <v>0.16775680146468444</v>
      </c>
      <c r="E31" s="33">
        <f t="shared" si="4"/>
        <v>0.20120052951402803</v>
      </c>
      <c r="F31" s="33">
        <f t="shared" si="4"/>
        <v>0.18832338587710754</v>
      </c>
      <c r="G31" s="33">
        <f t="shared" si="4"/>
        <v>0.17036626436694643</v>
      </c>
      <c r="H31" s="33">
        <f t="shared" si="4"/>
        <v>0.16283833514593998</v>
      </c>
      <c r="I31" s="33">
        <f t="shared" si="4"/>
        <v>0.13877153137593623</v>
      </c>
    </row>
    <row r="32" ht="12.75">
      <c r="C32" t="s">
        <v>499</v>
      </c>
    </row>
    <row r="38" spans="2:9" ht="12.75">
      <c r="B38" s="24"/>
      <c r="C38" s="24"/>
      <c r="D38" s="34"/>
      <c r="E38" s="34"/>
      <c r="F38" s="23"/>
      <c r="G38" s="23"/>
      <c r="H38" s="23"/>
      <c r="I38" s="23"/>
    </row>
    <row r="39" spans="2:9" ht="12.75">
      <c r="B39" s="206" t="s">
        <v>500</v>
      </c>
      <c r="C39" s="206"/>
      <c r="D39" s="35">
        <f aca="true" t="shared" si="5" ref="D39:I39">SUM(D40:D42)</f>
        <v>553</v>
      </c>
      <c r="E39" s="35">
        <f t="shared" si="5"/>
        <v>13889.1525</v>
      </c>
      <c r="F39" s="35">
        <f t="shared" si="5"/>
        <v>23094.3479</v>
      </c>
      <c r="G39" s="35">
        <f t="shared" si="5"/>
        <v>28793.7019</v>
      </c>
      <c r="H39" s="35">
        <f t="shared" si="5"/>
        <v>31399.1889</v>
      </c>
      <c r="I39" s="35">
        <f t="shared" si="5"/>
        <v>33140.0389</v>
      </c>
    </row>
    <row r="40" spans="2:9" ht="12.75">
      <c r="B40" s="36"/>
      <c r="C40" s="37" t="s">
        <v>501</v>
      </c>
      <c r="D40" s="38">
        <v>0</v>
      </c>
      <c r="E40" s="38">
        <f>SummerCapacities!B586-SummerSummary!E22</f>
        <v>5478.25</v>
      </c>
      <c r="F40" s="38">
        <f>SummerCapacities!C586-SummerSummary!F22</f>
        <v>7124.5</v>
      </c>
      <c r="G40" s="38">
        <f>SummerCapacities!D586-SummerSummary!G22</f>
        <v>7124.5</v>
      </c>
      <c r="H40" s="38">
        <f>SummerCapacities!E586-SummerSummary!H22</f>
        <v>7124.5</v>
      </c>
      <c r="I40" s="38">
        <f>SummerCapacities!F586-SummerSummary!I22</f>
        <v>7124.5</v>
      </c>
    </row>
    <row r="41" spans="2:9" ht="12.75">
      <c r="B41" s="36"/>
      <c r="C41" s="36" t="s">
        <v>490</v>
      </c>
      <c r="D41" s="38">
        <f aca="true" t="shared" si="6" ref="D41:I41">D20</f>
        <v>553</v>
      </c>
      <c r="E41" s="38">
        <f t="shared" si="6"/>
        <v>553</v>
      </c>
      <c r="F41" s="38">
        <f t="shared" si="6"/>
        <v>553</v>
      </c>
      <c r="G41" s="38">
        <f t="shared" si="6"/>
        <v>553</v>
      </c>
      <c r="H41" s="38">
        <f t="shared" si="6"/>
        <v>553</v>
      </c>
      <c r="I41" s="38">
        <f t="shared" si="6"/>
        <v>553</v>
      </c>
    </row>
    <row r="42" spans="2:9" ht="12.75">
      <c r="B42" s="36"/>
      <c r="C42" s="37" t="s">
        <v>502</v>
      </c>
      <c r="D42" s="38">
        <v>0</v>
      </c>
      <c r="E42" s="38">
        <f>SummerCapacities!C590+SummerCapacities!C641+(0.087*(SummerCapacities!C605+SummerCapacities!C741))</f>
        <v>7857.9025</v>
      </c>
      <c r="F42" s="38">
        <f>SummerCapacities!D590+SummerCapacities!D641+(0.087*(SummerCapacities!D605+SummerCapacities!D741))</f>
        <v>15416.8479</v>
      </c>
      <c r="G42" s="38">
        <f>SummerCapacities!E590+SummerCapacities!E641+(0.087*(SummerCapacities!E605+SummerCapacities!E741))</f>
        <v>21116.2019</v>
      </c>
      <c r="H42" s="38">
        <f>SummerCapacities!F590+SummerCapacities!F641+(0.087*(SummerCapacities!F605+SummerCapacities!F741))</f>
        <v>23721.6889</v>
      </c>
      <c r="I42" s="38">
        <f>SummerCapacities!G590+SummerCapacities!G641+(0.087*(SummerCapacities!G605+SummerCapacities!G741))</f>
        <v>25462.5389</v>
      </c>
    </row>
    <row r="43" spans="3:9" ht="12.75" customHeight="1">
      <c r="C43" s="24"/>
      <c r="D43" s="25"/>
      <c r="E43" s="25"/>
      <c r="F43" s="25"/>
      <c r="G43" s="25"/>
      <c r="H43" s="25"/>
      <c r="I43" s="25"/>
    </row>
    <row r="44" spans="2:9" ht="12.75" customHeight="1">
      <c r="B44" s="39"/>
      <c r="C44" s="24"/>
      <c r="D44" s="25"/>
      <c r="E44" s="25"/>
      <c r="F44" s="25"/>
      <c r="G44" s="25"/>
      <c r="H44" s="25"/>
      <c r="I44" s="25"/>
    </row>
    <row r="45" spans="2:9" ht="12.75">
      <c r="B45" s="41"/>
      <c r="C45" s="32"/>
      <c r="D45" s="42"/>
      <c r="E45" s="42"/>
      <c r="F45" s="42"/>
      <c r="G45" s="42"/>
      <c r="H45" s="42"/>
      <c r="I45" s="42"/>
    </row>
    <row r="46" spans="2:9" ht="14.25" customHeight="1">
      <c r="B46" s="39"/>
      <c r="C46" s="39"/>
      <c r="D46" s="43"/>
      <c r="E46" s="43"/>
      <c r="F46" s="43"/>
      <c r="G46" s="43"/>
      <c r="H46" s="43"/>
      <c r="I46" s="43"/>
    </row>
    <row r="47" spans="2:9" ht="12.75" customHeight="1">
      <c r="B47" s="207"/>
      <c r="C47" s="207"/>
      <c r="D47" s="207"/>
      <c r="E47" s="207"/>
      <c r="F47" s="207"/>
      <c r="G47" s="207"/>
      <c r="H47" s="207"/>
      <c r="I47" s="44"/>
    </row>
    <row r="48" spans="2:28" ht="12.75" customHeight="1">
      <c r="B48" s="207"/>
      <c r="C48" s="207"/>
      <c r="D48" s="207"/>
      <c r="E48" s="207"/>
      <c r="F48" s="207"/>
      <c r="G48" s="207"/>
      <c r="H48" s="207"/>
      <c r="I48" s="44"/>
      <c r="V48" s="40"/>
      <c r="W48" s="40"/>
      <c r="X48" s="40"/>
      <c r="Y48" s="40"/>
      <c r="Z48" s="40"/>
      <c r="AA48" s="40"/>
      <c r="AB48" s="40"/>
    </row>
    <row r="49" spans="2:9" ht="12.75" customHeight="1">
      <c r="B49" s="207"/>
      <c r="C49" s="207"/>
      <c r="D49" s="207"/>
      <c r="E49" s="207"/>
      <c r="F49" s="207"/>
      <c r="G49" s="207"/>
      <c r="H49" s="207"/>
      <c r="I49" s="44"/>
    </row>
    <row r="50" spans="2:9" ht="12.75" customHeight="1">
      <c r="B50" s="207"/>
      <c r="C50" s="207"/>
      <c r="D50" s="207"/>
      <c r="E50" s="207"/>
      <c r="F50" s="207"/>
      <c r="G50" s="207"/>
      <c r="H50" s="207"/>
      <c r="I50" s="44"/>
    </row>
    <row r="51" ht="12.75" customHeight="1"/>
    <row r="52" ht="12.75" customHeight="1"/>
    <row r="53" ht="12.75" customHeight="1"/>
    <row r="54" ht="12.75" customHeight="1"/>
    <row r="55" ht="12.75" customHeight="1"/>
  </sheetData>
  <sheetProtection/>
  <mergeCells count="8">
    <mergeCell ref="M1:W1"/>
    <mergeCell ref="M2:W2"/>
    <mergeCell ref="B39:C39"/>
    <mergeCell ref="B47:H50"/>
    <mergeCell ref="B1:I1"/>
    <mergeCell ref="B2:I2"/>
    <mergeCell ref="B3:H3"/>
    <mergeCell ref="B4:H4"/>
  </mergeCells>
  <printOptions/>
  <pageMargins left="0.75" right="0.75" top="1" bottom="1" header="0.5" footer="0.5"/>
  <pageSetup fitToWidth="2" fitToHeight="1" horizontalDpi="600" verticalDpi="600" orientation="portrait" scale="72" r:id="rId2"/>
  <drawing r:id="rId1"/>
</worksheet>
</file>

<file path=xl/worksheets/sheet6.xml><?xml version="1.0" encoding="utf-8"?>
<worksheet xmlns="http://schemas.openxmlformats.org/spreadsheetml/2006/main" xmlns:r="http://schemas.openxmlformats.org/officeDocument/2006/relationships">
  <sheetPr codeName="Sheet6">
    <tabColor indexed="40"/>
    <pageSetUpPr fitToPage="1"/>
  </sheetPr>
  <dimension ref="A1:AB50"/>
  <sheetViews>
    <sheetView showGridLines="0" zoomScalePageLayoutView="0" workbookViewId="0" topLeftCell="A1">
      <selection activeCell="J6" sqref="J6"/>
    </sheetView>
  </sheetViews>
  <sheetFormatPr defaultColWidth="9.140625" defaultRowHeight="12.75"/>
  <cols>
    <col min="1" max="2" width="3.00390625" style="0" customWidth="1"/>
    <col min="3" max="3" width="56.28125" style="0" customWidth="1"/>
    <col min="4" max="9" width="10.421875" style="0" customWidth="1"/>
    <col min="12" max="19" width="8.421875" style="0" customWidth="1"/>
    <col min="22" max="22" width="14.421875" style="0" customWidth="1"/>
  </cols>
  <sheetData>
    <row r="1" spans="2:22" ht="54.75" customHeight="1">
      <c r="B1" s="211" t="s">
        <v>937</v>
      </c>
      <c r="C1" s="211"/>
      <c r="D1" s="211"/>
      <c r="E1" s="211"/>
      <c r="F1" s="211"/>
      <c r="G1" s="211"/>
      <c r="H1" s="211"/>
      <c r="I1" s="211"/>
      <c r="J1" s="171"/>
      <c r="K1" s="171"/>
      <c r="L1" s="211" t="s">
        <v>937</v>
      </c>
      <c r="M1" s="211"/>
      <c r="N1" s="211"/>
      <c r="O1" s="211"/>
      <c r="P1" s="211"/>
      <c r="Q1" s="211"/>
      <c r="R1" s="211"/>
      <c r="S1" s="211"/>
      <c r="T1" s="211"/>
      <c r="U1" s="211"/>
      <c r="V1" s="211"/>
    </row>
    <row r="2" spans="2:22" ht="27.75" customHeight="1">
      <c r="B2" s="212" t="s">
        <v>476</v>
      </c>
      <c r="C2" s="212"/>
      <c r="D2" s="212"/>
      <c r="E2" s="212"/>
      <c r="F2" s="212"/>
      <c r="G2" s="212"/>
      <c r="H2" s="212"/>
      <c r="I2" s="212"/>
      <c r="J2" s="171"/>
      <c r="K2" s="171"/>
      <c r="L2" s="212" t="s">
        <v>209</v>
      </c>
      <c r="M2" s="212"/>
      <c r="N2" s="212"/>
      <c r="O2" s="212"/>
      <c r="P2" s="212"/>
      <c r="Q2" s="212"/>
      <c r="R2" s="212"/>
      <c r="S2" s="212"/>
      <c r="T2" s="212"/>
      <c r="U2" s="212"/>
      <c r="V2" s="212"/>
    </row>
    <row r="3" spans="2:16" ht="20.25" customHeight="1">
      <c r="B3" s="208"/>
      <c r="C3" s="209"/>
      <c r="D3" s="209"/>
      <c r="E3" s="209"/>
      <c r="F3" s="209"/>
      <c r="G3" s="209"/>
      <c r="H3" s="209"/>
      <c r="I3" s="1"/>
      <c r="J3" s="2"/>
      <c r="K3" s="2"/>
      <c r="L3" s="2"/>
      <c r="M3" s="2"/>
      <c r="N3" s="2"/>
      <c r="O3" s="2"/>
      <c r="P3" s="2"/>
    </row>
    <row r="4" spans="2:16" ht="12.75" customHeight="1">
      <c r="B4" s="210"/>
      <c r="C4" s="210"/>
      <c r="D4" s="210"/>
      <c r="E4" s="210"/>
      <c r="F4" s="210"/>
      <c r="G4" s="210"/>
      <c r="H4" s="210"/>
      <c r="I4" s="3"/>
      <c r="J4" s="4"/>
      <c r="K4" s="4"/>
      <c r="L4" s="4"/>
      <c r="M4" s="4"/>
      <c r="N4" s="4"/>
      <c r="O4" s="4"/>
      <c r="P4" s="4"/>
    </row>
    <row r="5" spans="1:15" s="9" customFormat="1" ht="12.75" customHeight="1">
      <c r="A5" s="5"/>
      <c r="B5" s="6" t="s">
        <v>477</v>
      </c>
      <c r="C5" s="7"/>
      <c r="D5" s="176" t="s">
        <v>1041</v>
      </c>
      <c r="E5" s="176" t="s">
        <v>1042</v>
      </c>
      <c r="F5" s="176" t="s">
        <v>1043</v>
      </c>
      <c r="G5" s="176" t="s">
        <v>1044</v>
      </c>
      <c r="H5" s="176" t="s">
        <v>1045</v>
      </c>
      <c r="I5" s="176" t="s">
        <v>1050</v>
      </c>
      <c r="J5" s="5"/>
      <c r="K5" s="5"/>
      <c r="L5" s="8"/>
      <c r="M5" s="5"/>
      <c r="N5" s="5"/>
      <c r="O5" s="5"/>
    </row>
    <row r="6" spans="2:9" ht="12.75" customHeight="1">
      <c r="B6" s="10"/>
      <c r="C6" s="11" t="s">
        <v>478</v>
      </c>
      <c r="D6" s="12">
        <v>43463</v>
      </c>
      <c r="E6" s="12">
        <v>44463</v>
      </c>
      <c r="F6" s="12">
        <v>45784</v>
      </c>
      <c r="G6" s="12">
        <v>47030</v>
      </c>
      <c r="H6" s="13">
        <v>47984</v>
      </c>
      <c r="I6" s="12">
        <v>48914</v>
      </c>
    </row>
    <row r="7" spans="2:9" s="14" customFormat="1" ht="13.5" customHeight="1">
      <c r="B7" s="15"/>
      <c r="C7" s="16" t="s">
        <v>479</v>
      </c>
      <c r="D7" s="13">
        <v>1115</v>
      </c>
      <c r="E7" s="13">
        <v>1115</v>
      </c>
      <c r="F7" s="13">
        <v>1115</v>
      </c>
      <c r="G7" s="13">
        <v>1115</v>
      </c>
      <c r="H7" s="13">
        <v>1115</v>
      </c>
      <c r="I7" s="13">
        <v>1115</v>
      </c>
    </row>
    <row r="8" spans="2:9" ht="12.75">
      <c r="B8" s="15"/>
      <c r="C8" s="16" t="s">
        <v>480</v>
      </c>
      <c r="D8" s="16">
        <v>0</v>
      </c>
      <c r="E8" s="16">
        <v>0</v>
      </c>
      <c r="F8" s="16">
        <v>0</v>
      </c>
      <c r="G8" s="16">
        <v>0</v>
      </c>
      <c r="H8" s="16">
        <v>0</v>
      </c>
      <c r="I8" s="16">
        <v>0</v>
      </c>
    </row>
    <row r="9" spans="2:9" ht="12.75">
      <c r="B9" s="15"/>
      <c r="C9" s="16" t="s">
        <v>481</v>
      </c>
      <c r="D9" s="16">
        <v>0</v>
      </c>
      <c r="E9" s="16">
        <v>0</v>
      </c>
      <c r="F9" s="16">
        <v>0</v>
      </c>
      <c r="G9" s="16">
        <v>0</v>
      </c>
      <c r="H9" s="16">
        <v>0</v>
      </c>
      <c r="I9" s="16">
        <v>0</v>
      </c>
    </row>
    <row r="10" spans="2:9" ht="12.75">
      <c r="B10" s="15"/>
      <c r="C10" s="16" t="s">
        <v>1034</v>
      </c>
      <c r="D10" s="16">
        <v>110</v>
      </c>
      <c r="E10" s="16">
        <v>242</v>
      </c>
      <c r="F10" s="16">
        <v>242</v>
      </c>
      <c r="G10" s="16">
        <v>242</v>
      </c>
      <c r="H10" s="16">
        <v>242</v>
      </c>
      <c r="I10" s="16">
        <v>242</v>
      </c>
    </row>
    <row r="11" spans="2:9" ht="12.75">
      <c r="B11" s="16"/>
      <c r="C11" s="17" t="s">
        <v>482</v>
      </c>
      <c r="D11" s="18">
        <f aca="true" t="shared" si="0" ref="D11:I11">D6-D7-D8-D9-D10</f>
        <v>42238</v>
      </c>
      <c r="E11" s="18">
        <f t="shared" si="0"/>
        <v>43106</v>
      </c>
      <c r="F11" s="18">
        <f t="shared" si="0"/>
        <v>44427</v>
      </c>
      <c r="G11" s="18">
        <f t="shared" si="0"/>
        <v>45673</v>
      </c>
      <c r="H11" s="18">
        <f t="shared" si="0"/>
        <v>46627</v>
      </c>
      <c r="I11" s="18">
        <f t="shared" si="0"/>
        <v>47557</v>
      </c>
    </row>
    <row r="13" spans="2:9" ht="12.75">
      <c r="B13" s="19" t="s">
        <v>483</v>
      </c>
      <c r="C13" s="20"/>
      <c r="D13" s="178" t="s">
        <v>1041</v>
      </c>
      <c r="E13" s="178" t="s">
        <v>1042</v>
      </c>
      <c r="F13" s="178" t="s">
        <v>1043</v>
      </c>
      <c r="G13" s="178" t="s">
        <v>1044</v>
      </c>
      <c r="H13" s="178" t="s">
        <v>1045</v>
      </c>
      <c r="I13" s="178" t="s">
        <v>1050</v>
      </c>
    </row>
    <row r="14" spans="2:9" ht="12.75">
      <c r="B14" s="20"/>
      <c r="C14" s="20" t="s">
        <v>484</v>
      </c>
      <c r="D14" s="21">
        <f>WinterCapacities!B379</f>
        <v>62862.89647927764</v>
      </c>
      <c r="E14" s="21">
        <f>WinterCapacities!C379</f>
        <v>62862.89647927764</v>
      </c>
      <c r="F14" s="21">
        <f>WinterCapacities!D379</f>
        <v>62862.89647927764</v>
      </c>
      <c r="G14" s="21">
        <f>WinterCapacities!E379</f>
        <v>62862.89647927764</v>
      </c>
      <c r="H14" s="21">
        <f>WinterCapacities!F379</f>
        <v>62862.89647927764</v>
      </c>
      <c r="I14" s="21">
        <f>WinterCapacities!G379</f>
        <v>62862.89647927764</v>
      </c>
    </row>
    <row r="15" spans="2:9" ht="12.75">
      <c r="B15" s="20"/>
      <c r="C15" s="20" t="s">
        <v>485</v>
      </c>
      <c r="D15" s="21">
        <f>WinterCapacities!B411</f>
        <v>5843</v>
      </c>
      <c r="E15" s="21">
        <f>WinterCapacities!C411</f>
        <v>5848</v>
      </c>
      <c r="F15" s="21">
        <f>WinterCapacities!D411</f>
        <v>5850</v>
      </c>
      <c r="G15" s="21">
        <f>WinterCapacities!E411</f>
        <v>5850</v>
      </c>
      <c r="H15" s="21">
        <f>WinterCapacities!F411</f>
        <v>5850</v>
      </c>
      <c r="I15" s="21">
        <f>WinterCapacities!G411</f>
        <v>5850</v>
      </c>
    </row>
    <row r="16" spans="2:9" ht="12.75">
      <c r="B16" s="20"/>
      <c r="C16" s="20" t="s">
        <v>486</v>
      </c>
      <c r="D16" s="21">
        <f>WinterCapacities!B512*0.087</f>
        <v>707.745</v>
      </c>
      <c r="E16" s="21">
        <f>WinterCapacities!C512*0.087</f>
        <v>707.745</v>
      </c>
      <c r="F16" s="21">
        <f>WinterCapacities!D512*0.087</f>
        <v>707.745</v>
      </c>
      <c r="G16" s="21">
        <f>WinterCapacities!E512*0.087</f>
        <v>707.745</v>
      </c>
      <c r="H16" s="21">
        <f>WinterCapacities!F512*0.087</f>
        <v>707.745</v>
      </c>
      <c r="I16" s="21">
        <f>WinterCapacities!G512*0.087</f>
        <v>707.745</v>
      </c>
    </row>
    <row r="17" spans="2:9" ht="12.75">
      <c r="B17" s="20"/>
      <c r="C17" s="20" t="s">
        <v>45</v>
      </c>
      <c r="D17" s="21">
        <f>WinterCapacities!B415</f>
        <v>115</v>
      </c>
      <c r="E17" s="21">
        <f>WinterCapacities!C415</f>
        <v>0</v>
      </c>
      <c r="F17" s="21">
        <f>WinterCapacities!D415</f>
        <v>0</v>
      </c>
      <c r="G17" s="21">
        <f>WinterCapacities!E415</f>
        <v>0</v>
      </c>
      <c r="H17" s="21">
        <f>WinterCapacities!F415</f>
        <v>0</v>
      </c>
      <c r="I17" s="21">
        <f>WinterCapacities!G415</f>
        <v>0</v>
      </c>
    </row>
    <row r="18" spans="2:9" ht="12.75">
      <c r="B18" s="20"/>
      <c r="C18" s="19" t="s">
        <v>487</v>
      </c>
      <c r="D18" s="22">
        <f aca="true" t="shared" si="1" ref="D18:I18">SUM(D14:D17)</f>
        <v>69528.64147927763</v>
      </c>
      <c r="E18" s="22">
        <f t="shared" si="1"/>
        <v>69418.64147927763</v>
      </c>
      <c r="F18" s="22">
        <f t="shared" si="1"/>
        <v>69420.64147927763</v>
      </c>
      <c r="G18" s="22">
        <f t="shared" si="1"/>
        <v>69420.64147927763</v>
      </c>
      <c r="H18" s="22">
        <f t="shared" si="1"/>
        <v>69420.64147927763</v>
      </c>
      <c r="I18" s="22">
        <f t="shared" si="1"/>
        <v>69420.64147927763</v>
      </c>
    </row>
    <row r="19" spans="2:9" ht="12.75">
      <c r="B19" s="20"/>
      <c r="C19" s="20"/>
      <c r="D19" s="21"/>
      <c r="E19" s="21"/>
      <c r="F19" s="21"/>
      <c r="G19" s="21"/>
      <c r="H19" s="21"/>
      <c r="I19" s="21"/>
    </row>
    <row r="20" spans="2:9" ht="12.75">
      <c r="B20" s="20"/>
      <c r="C20" s="20" t="s">
        <v>490</v>
      </c>
      <c r="D20" s="21">
        <f>WinterCapacities!B422*0.5</f>
        <v>553</v>
      </c>
      <c r="E20" s="21">
        <f>WinterCapacities!C422*0.5</f>
        <v>553</v>
      </c>
      <c r="F20" s="21">
        <f>WinterCapacities!D422*0.5</f>
        <v>553</v>
      </c>
      <c r="G20" s="21">
        <f>WinterCapacities!E422*0.5</f>
        <v>553</v>
      </c>
      <c r="H20" s="21">
        <f>WinterCapacities!F422*0.5</f>
        <v>553</v>
      </c>
      <c r="I20" s="21">
        <f>WinterCapacities!G422*0.5</f>
        <v>553</v>
      </c>
    </row>
    <row r="21" spans="2:9" ht="12.75">
      <c r="B21" s="20"/>
      <c r="C21" s="20" t="s">
        <v>491</v>
      </c>
      <c r="D21" s="21">
        <f>WinterCapacities!B438</f>
        <v>3099.6</v>
      </c>
      <c r="E21" s="21">
        <f>WinterCapacities!C438</f>
        <v>3099.6</v>
      </c>
      <c r="F21" s="21">
        <f>WinterCapacities!D438</f>
        <v>3099.6</v>
      </c>
      <c r="G21" s="21">
        <f>WinterCapacities!E438</f>
        <v>3099.6</v>
      </c>
      <c r="H21" s="21">
        <f>WinterCapacities!F438</f>
        <v>3099.6</v>
      </c>
      <c r="I21" s="21">
        <f>WinterCapacities!G438</f>
        <v>3099.6</v>
      </c>
    </row>
    <row r="22" spans="2:9" ht="12.75">
      <c r="B22" s="20"/>
      <c r="C22" s="20" t="s">
        <v>492</v>
      </c>
      <c r="D22" s="21">
        <v>258.4</v>
      </c>
      <c r="E22" s="21">
        <v>323</v>
      </c>
      <c r="F22" s="21">
        <v>323</v>
      </c>
      <c r="G22" s="21">
        <v>323</v>
      </c>
      <c r="H22" s="21">
        <v>323</v>
      </c>
      <c r="I22" s="21">
        <v>323</v>
      </c>
    </row>
    <row r="23" spans="2:9" ht="12.75">
      <c r="B23" s="20"/>
      <c r="C23" s="20" t="s">
        <v>493</v>
      </c>
      <c r="D23" s="21">
        <f>WinterCapacities!B529</f>
        <v>805</v>
      </c>
      <c r="E23" s="21">
        <f>WinterCapacities!C529</f>
        <v>3769</v>
      </c>
      <c r="F23" s="21">
        <f>WinterCapacities!D529</f>
        <v>4389</v>
      </c>
      <c r="G23" s="21">
        <f>WinterCapacities!E529</f>
        <v>5414</v>
      </c>
      <c r="H23" s="21">
        <f>WinterCapacities!F529</f>
        <v>7206</v>
      </c>
      <c r="I23" s="21">
        <f>WinterCapacities!G529</f>
        <v>7206</v>
      </c>
    </row>
    <row r="24" spans="2:9" ht="12.75">
      <c r="B24" s="20"/>
      <c r="C24" s="20" t="s">
        <v>494</v>
      </c>
      <c r="D24" s="21">
        <f>WinterCapacities!B545*0.087</f>
        <v>15.659999999999998</v>
      </c>
      <c r="E24" s="21">
        <f>WinterCapacities!C545*0.087</f>
        <v>88.827</v>
      </c>
      <c r="F24" s="21">
        <f>WinterCapacities!D545*0.087</f>
        <v>131.892</v>
      </c>
      <c r="G24" s="21">
        <f>WinterCapacities!E545*0.087</f>
        <v>190.26899999999998</v>
      </c>
      <c r="H24" s="21">
        <f>WinterCapacities!F545*0.087</f>
        <v>210.801</v>
      </c>
      <c r="I24" s="21">
        <f>WinterCapacities!G545*0.087</f>
        <v>210.801</v>
      </c>
    </row>
    <row r="25" spans="2:9" ht="12.75">
      <c r="B25" s="20"/>
      <c r="C25" s="19" t="s">
        <v>495</v>
      </c>
      <c r="D25" s="22">
        <f aca="true" t="shared" si="2" ref="D25:I25">D18+D20+D21+D22+D23+D24</f>
        <v>74260.30147927764</v>
      </c>
      <c r="E25" s="22">
        <f t="shared" si="2"/>
        <v>77252.06847927764</v>
      </c>
      <c r="F25" s="22">
        <f t="shared" si="2"/>
        <v>77917.13347927765</v>
      </c>
      <c r="G25" s="22">
        <f t="shared" si="2"/>
        <v>79000.51047927764</v>
      </c>
      <c r="H25" s="22">
        <f t="shared" si="2"/>
        <v>80813.04247927765</v>
      </c>
      <c r="I25" s="22">
        <f t="shared" si="2"/>
        <v>80813.04247927765</v>
      </c>
    </row>
    <row r="26" spans="2:9" ht="12.75">
      <c r="B26" s="23"/>
      <c r="C26" s="24"/>
      <c r="D26" s="25"/>
      <c r="E26" s="25"/>
      <c r="F26" s="25"/>
      <c r="G26" s="25"/>
      <c r="H26" s="25"/>
      <c r="I26" s="25"/>
    </row>
    <row r="27" spans="2:9" ht="12.75">
      <c r="B27" s="26"/>
      <c r="C27" s="27" t="s">
        <v>496</v>
      </c>
      <c r="D27" s="28">
        <v>317</v>
      </c>
      <c r="E27" s="28">
        <v>158</v>
      </c>
      <c r="F27" s="28">
        <v>0</v>
      </c>
      <c r="G27" s="28">
        <v>0</v>
      </c>
      <c r="H27" s="28">
        <v>0</v>
      </c>
      <c r="I27" s="28">
        <v>0</v>
      </c>
    </row>
    <row r="28" spans="2:9" ht="12.75">
      <c r="B28" s="26"/>
      <c r="C28" s="27" t="s">
        <v>497</v>
      </c>
      <c r="D28" s="28">
        <v>0</v>
      </c>
      <c r="E28" s="28">
        <v>0</v>
      </c>
      <c r="F28" s="28">
        <v>0</v>
      </c>
      <c r="G28" s="28">
        <v>0</v>
      </c>
      <c r="H28" s="28">
        <v>0</v>
      </c>
      <c r="I28" s="28">
        <v>0</v>
      </c>
    </row>
    <row r="29" spans="2:9" ht="12.75">
      <c r="B29" s="26"/>
      <c r="C29" s="29" t="s">
        <v>498</v>
      </c>
      <c r="D29" s="30">
        <f aca="true" t="shared" si="3" ref="D29:I29">D25-D27-D28</f>
        <v>73943.30147927764</v>
      </c>
      <c r="E29" s="30">
        <f t="shared" si="3"/>
        <v>77094.06847927764</v>
      </c>
      <c r="F29" s="30">
        <f t="shared" si="3"/>
        <v>77917.13347927765</v>
      </c>
      <c r="G29" s="30">
        <f t="shared" si="3"/>
        <v>79000.51047927764</v>
      </c>
      <c r="H29" s="30">
        <f t="shared" si="3"/>
        <v>80813.04247927765</v>
      </c>
      <c r="I29" s="30">
        <f t="shared" si="3"/>
        <v>80813.04247927765</v>
      </c>
    </row>
    <row r="30" spans="1:9" ht="12.75">
      <c r="A30" s="31"/>
      <c r="B30" s="23"/>
      <c r="C30" s="24"/>
      <c r="D30" s="25"/>
      <c r="E30" s="25"/>
      <c r="F30" s="25"/>
      <c r="G30" s="25"/>
      <c r="H30" s="25"/>
      <c r="I30" s="25"/>
    </row>
    <row r="31" spans="3:9" ht="12.75">
      <c r="C31" s="32" t="s">
        <v>503</v>
      </c>
      <c r="D31" s="33">
        <f aca="true" t="shared" si="4" ref="D31:I31">(D29-D11)/D11</f>
        <v>0.7506345347620067</v>
      </c>
      <c r="E31" s="33">
        <f t="shared" si="4"/>
        <v>0.7884765109097955</v>
      </c>
      <c r="F31" s="33">
        <f t="shared" si="4"/>
        <v>0.7538238791563159</v>
      </c>
      <c r="G31" s="33">
        <f t="shared" si="4"/>
        <v>0.7296983005118481</v>
      </c>
      <c r="H31" s="33">
        <f t="shared" si="4"/>
        <v>0.7331812571959947</v>
      </c>
      <c r="I31" s="33">
        <f t="shared" si="4"/>
        <v>0.6992880644127604</v>
      </c>
    </row>
    <row r="32" ht="12.75">
      <c r="C32" t="s">
        <v>499</v>
      </c>
    </row>
    <row r="38" spans="2:9" ht="12.75">
      <c r="B38" s="24"/>
      <c r="C38" s="24"/>
      <c r="D38" s="34"/>
      <c r="E38" s="34"/>
      <c r="F38" s="23"/>
      <c r="G38" s="23"/>
      <c r="H38" s="23"/>
      <c r="I38" s="23"/>
    </row>
    <row r="39" spans="2:9" ht="12.75" customHeight="1">
      <c r="B39" s="206" t="s">
        <v>500</v>
      </c>
      <c r="C39" s="206"/>
      <c r="D39" s="35">
        <f aca="true" t="shared" si="5" ref="D39:I39">SUM(D40:D42)</f>
        <v>8117.601000000001</v>
      </c>
      <c r="E39" s="35">
        <f t="shared" si="5"/>
        <v>16154.1755</v>
      </c>
      <c r="F39" s="35">
        <f t="shared" si="5"/>
        <v>25785.3349</v>
      </c>
      <c r="G39" s="35">
        <f t="shared" si="5"/>
        <v>29001.2019</v>
      </c>
      <c r="H39" s="35">
        <f t="shared" si="5"/>
        <v>31328.2889</v>
      </c>
      <c r="I39" s="35">
        <f t="shared" si="5"/>
        <v>32934.2889</v>
      </c>
    </row>
    <row r="40" spans="2:9" ht="12.75" customHeight="1">
      <c r="B40" s="36"/>
      <c r="C40" s="37" t="s">
        <v>501</v>
      </c>
      <c r="D40" s="38">
        <f>WinterCapacities!B581-WinterSummary!D22</f>
        <v>6881.6</v>
      </c>
      <c r="E40" s="38">
        <f>WinterCapacities!C581-WinterSummary!E22</f>
        <v>7332</v>
      </c>
      <c r="F40" s="38">
        <f>WinterCapacities!D581-WinterSummary!F22</f>
        <v>7332</v>
      </c>
      <c r="G40" s="38">
        <f>WinterCapacities!E581-WinterSummary!G22</f>
        <v>7332</v>
      </c>
      <c r="H40" s="38">
        <f>WinterCapacities!F581-WinterSummary!H22</f>
        <v>7332</v>
      </c>
      <c r="I40" s="38">
        <f>WinterCapacities!G581-WinterSummary!I22</f>
        <v>7332</v>
      </c>
    </row>
    <row r="41" spans="2:9" ht="12.75">
      <c r="B41" s="36"/>
      <c r="C41" s="36" t="s">
        <v>490</v>
      </c>
      <c r="D41" s="38">
        <f aca="true" t="shared" si="6" ref="D41:I41">D20</f>
        <v>553</v>
      </c>
      <c r="E41" s="38">
        <f t="shared" si="6"/>
        <v>553</v>
      </c>
      <c r="F41" s="38">
        <f t="shared" si="6"/>
        <v>553</v>
      </c>
      <c r="G41" s="38">
        <f t="shared" si="6"/>
        <v>553</v>
      </c>
      <c r="H41" s="38">
        <f t="shared" si="6"/>
        <v>553</v>
      </c>
      <c r="I41" s="38">
        <f t="shared" si="6"/>
        <v>553</v>
      </c>
    </row>
    <row r="42" spans="2:9" ht="14.25" customHeight="1">
      <c r="B42" s="36"/>
      <c r="C42" s="37" t="s">
        <v>502</v>
      </c>
      <c r="D42" s="38">
        <f>WinterCapacities!B585+WinterCapacities!B636+(0.087*(WinterCapacities!B600+WinterCapacities!B736))</f>
        <v>683.001</v>
      </c>
      <c r="E42" s="38">
        <f>WinterCapacities!C585+WinterCapacities!C636+(0.087*(WinterCapacities!C600+WinterCapacities!C736))</f>
        <v>8269.1755</v>
      </c>
      <c r="F42" s="38">
        <f>WinterCapacities!D585+WinterCapacities!D636+(0.087*(WinterCapacities!D600+WinterCapacities!D736))</f>
        <v>17900.3349</v>
      </c>
      <c r="G42" s="38">
        <f>WinterCapacities!E585+WinterCapacities!E636+(0.087*(WinterCapacities!E600+WinterCapacities!E736))</f>
        <v>21116.2019</v>
      </c>
      <c r="H42" s="38">
        <f>WinterCapacities!F585+WinterCapacities!F636+(0.087*(WinterCapacities!F600+WinterCapacities!F736))</f>
        <v>23443.2889</v>
      </c>
      <c r="I42" s="38">
        <f>WinterCapacities!G585+WinterCapacities!G636+(0.087*(WinterCapacities!G600+WinterCapacities!G736))</f>
        <v>25049.2889</v>
      </c>
    </row>
    <row r="43" spans="3:9" ht="12.75" customHeight="1">
      <c r="C43" s="24"/>
      <c r="D43" s="25"/>
      <c r="E43" s="25"/>
      <c r="F43" s="25"/>
      <c r="G43" s="25"/>
      <c r="H43" s="25"/>
      <c r="I43" s="25"/>
    </row>
    <row r="44" spans="2:28" ht="12.75" customHeight="1">
      <c r="B44" s="39"/>
      <c r="C44" s="24"/>
      <c r="D44" s="25"/>
      <c r="E44" s="25"/>
      <c r="F44" s="25"/>
      <c r="G44" s="25"/>
      <c r="H44" s="25"/>
      <c r="I44" s="25"/>
      <c r="U44" s="40"/>
      <c r="V44" s="40"/>
      <c r="W44" s="40"/>
      <c r="X44" s="40"/>
      <c r="Y44" s="40"/>
      <c r="Z44" s="40"/>
      <c r="AA44" s="40"/>
      <c r="AB44" s="40"/>
    </row>
    <row r="45" spans="2:9" ht="12.75" customHeight="1">
      <c r="B45" s="41"/>
      <c r="C45" s="32"/>
      <c r="D45" s="42"/>
      <c r="E45" s="42"/>
      <c r="F45" s="42"/>
      <c r="G45" s="42"/>
      <c r="H45" s="42"/>
      <c r="I45" s="42"/>
    </row>
    <row r="46" spans="2:9" ht="12.75" customHeight="1">
      <c r="B46" s="39"/>
      <c r="C46" s="39"/>
      <c r="D46" s="43"/>
      <c r="E46" s="43"/>
      <c r="F46" s="43"/>
      <c r="G46" s="43"/>
      <c r="H46" s="43"/>
      <c r="I46" s="43"/>
    </row>
    <row r="47" spans="2:9" ht="12.75" customHeight="1">
      <c r="B47" s="182"/>
      <c r="C47" s="182"/>
      <c r="D47" s="182"/>
      <c r="E47" s="182"/>
      <c r="F47" s="182"/>
      <c r="G47" s="182"/>
      <c r="H47" s="182"/>
      <c r="I47" s="44"/>
    </row>
    <row r="48" spans="2:9" ht="12.75" customHeight="1">
      <c r="B48" s="182"/>
      <c r="C48" s="182"/>
      <c r="D48" s="182"/>
      <c r="E48" s="182"/>
      <c r="F48" s="182"/>
      <c r="G48" s="182"/>
      <c r="H48" s="182"/>
      <c r="I48" s="44"/>
    </row>
    <row r="49" spans="2:9" ht="12.75" customHeight="1">
      <c r="B49" s="182"/>
      <c r="C49" s="182"/>
      <c r="D49" s="182"/>
      <c r="E49" s="182"/>
      <c r="F49" s="182"/>
      <c r="G49" s="182"/>
      <c r="H49" s="182"/>
      <c r="I49" s="44"/>
    </row>
    <row r="50" spans="2:9" ht="12.75" customHeight="1">
      <c r="B50" s="182"/>
      <c r="C50" s="182"/>
      <c r="D50" s="182"/>
      <c r="E50" s="182"/>
      <c r="F50" s="182"/>
      <c r="G50" s="182"/>
      <c r="H50" s="182"/>
      <c r="I50" s="44"/>
    </row>
    <row r="51" ht="12.75" customHeight="1"/>
  </sheetData>
  <sheetProtection/>
  <mergeCells count="7">
    <mergeCell ref="L1:V1"/>
    <mergeCell ref="L2:V2"/>
    <mergeCell ref="B39:C39"/>
    <mergeCell ref="B1:I1"/>
    <mergeCell ref="B2:I2"/>
    <mergeCell ref="B3:H3"/>
    <mergeCell ref="B4:H4"/>
  </mergeCells>
  <printOptions/>
  <pageMargins left="0.75" right="0.75" top="1" bottom="1" header="0.5" footer="0.5"/>
  <pageSetup fitToWidth="2" fitToHeight="1" horizontalDpi="1200" verticalDpi="1200" orientation="portrait" scale="70" r:id="rId2"/>
  <rowBreaks count="1" manualBreakCount="1">
    <brk id="16" max="255" man="1"/>
  </rowBreaks>
  <colBreaks count="1" manualBreakCount="1">
    <brk id="9" max="65535" man="1"/>
  </colBreaks>
  <drawing r:id="rId1"/>
</worksheet>
</file>

<file path=xl/worksheets/sheet7.xml><?xml version="1.0" encoding="utf-8"?>
<worksheet xmlns="http://schemas.openxmlformats.org/spreadsheetml/2006/main" xmlns:r="http://schemas.openxmlformats.org/officeDocument/2006/relationships">
  <sheetPr codeName="Sheet7">
    <tabColor indexed="34"/>
    <pageSetUpPr fitToPage="1"/>
  </sheetPr>
  <dimension ref="A1:O1"/>
  <sheetViews>
    <sheetView showGridLines="0" zoomScalePageLayoutView="0" workbookViewId="0" topLeftCell="A1">
      <selection activeCell="R49" sqref="R49"/>
    </sheetView>
  </sheetViews>
  <sheetFormatPr defaultColWidth="9.140625" defaultRowHeight="12.75"/>
  <cols>
    <col min="13" max="13" width="11.140625" style="0" customWidth="1"/>
    <col min="14" max="14" width="10.7109375" style="0" customWidth="1"/>
  </cols>
  <sheetData>
    <row r="1" spans="1:15" ht="45" customHeight="1">
      <c r="A1" s="213" t="s">
        <v>980</v>
      </c>
      <c r="B1" s="213"/>
      <c r="C1" s="213"/>
      <c r="D1" s="213"/>
      <c r="E1" s="213"/>
      <c r="F1" s="213"/>
      <c r="G1" s="213"/>
      <c r="H1" s="213"/>
      <c r="I1" s="213"/>
      <c r="J1" s="213"/>
      <c r="K1" s="213"/>
      <c r="L1" s="213"/>
      <c r="M1" s="213"/>
      <c r="N1" s="213"/>
      <c r="O1" s="136"/>
    </row>
    <row r="38" ht="9.75" customHeight="1"/>
  </sheetData>
  <sheetProtection/>
  <mergeCells count="1">
    <mergeCell ref="A1:N1"/>
  </mergeCells>
  <printOptions/>
  <pageMargins left="0.75" right="0.75" top="1" bottom="1" header="0.5" footer="0.5"/>
  <pageSetup fitToHeight="2" fitToWidth="1" horizontalDpi="1200" verticalDpi="1200" orientation="portrait" scale="63" r:id="rId2"/>
  <drawing r:id="rId1"/>
</worksheet>
</file>

<file path=xl/worksheets/sheet8.xml><?xml version="1.0" encoding="utf-8"?>
<worksheet xmlns="http://schemas.openxmlformats.org/spreadsheetml/2006/main" xmlns:r="http://schemas.openxmlformats.org/officeDocument/2006/relationships">
  <sheetPr codeName="Sheet8">
    <tabColor indexed="50"/>
  </sheetPr>
  <dimension ref="B1:AS83"/>
  <sheetViews>
    <sheetView showGridLines="0" tabSelected="1" view="pageBreakPreview" zoomScaleSheetLayoutView="100" zoomScalePageLayoutView="0" workbookViewId="0" topLeftCell="A1">
      <selection activeCell="AC5" sqref="AC5"/>
    </sheetView>
  </sheetViews>
  <sheetFormatPr defaultColWidth="9.140625" defaultRowHeight="12.75"/>
  <cols>
    <col min="1" max="1" width="4.140625" style="0" customWidth="1"/>
    <col min="2" max="8" width="10.8515625" style="0" customWidth="1"/>
    <col min="9" max="9" width="6.00390625" style="0" customWidth="1"/>
    <col min="10" max="10" width="4.7109375" style="0" customWidth="1"/>
    <col min="11" max="17" width="10.8515625" style="0" customWidth="1"/>
    <col min="18" max="19" width="4.7109375" style="0" customWidth="1"/>
    <col min="20" max="26" width="10.8515625" style="0" customWidth="1"/>
    <col min="27" max="28" width="4.7109375" style="0" customWidth="1"/>
    <col min="29" max="35" width="10.8515625" style="0" customWidth="1"/>
    <col min="36" max="37" width="4.7109375" style="0" customWidth="1"/>
    <col min="38" max="44" width="10.8515625" style="0" customWidth="1"/>
    <col min="45" max="45" width="4.7109375" style="0" customWidth="1"/>
  </cols>
  <sheetData>
    <row r="1" spans="2:44" ht="12.75" customHeight="1">
      <c r="B1" s="215" t="s">
        <v>253</v>
      </c>
      <c r="C1" s="215"/>
      <c r="D1" s="215"/>
      <c r="E1" s="215"/>
      <c r="F1" s="215"/>
      <c r="G1" s="215"/>
      <c r="H1" s="215"/>
      <c r="K1" s="215" t="s">
        <v>254</v>
      </c>
      <c r="L1" s="215"/>
      <c r="M1" s="215"/>
      <c r="N1" s="215"/>
      <c r="O1" s="215"/>
      <c r="P1" s="215"/>
      <c r="Q1" s="215"/>
      <c r="R1" s="2"/>
      <c r="T1" s="215" t="s">
        <v>255</v>
      </c>
      <c r="U1" s="215"/>
      <c r="V1" s="215"/>
      <c r="W1" s="215"/>
      <c r="X1" s="215"/>
      <c r="Y1" s="215"/>
      <c r="Z1" s="215"/>
      <c r="AA1" s="2"/>
      <c r="AC1" s="215" t="s">
        <v>256</v>
      </c>
      <c r="AD1" s="215"/>
      <c r="AE1" s="215"/>
      <c r="AF1" s="215"/>
      <c r="AG1" s="215"/>
      <c r="AH1" s="215"/>
      <c r="AI1" s="215"/>
      <c r="AJ1" s="2"/>
      <c r="AL1" s="215" t="s">
        <v>257</v>
      </c>
      <c r="AM1" s="215"/>
      <c r="AN1" s="215"/>
      <c r="AO1" s="215"/>
      <c r="AP1" s="215"/>
      <c r="AQ1" s="215"/>
      <c r="AR1" s="215"/>
    </row>
    <row r="2" spans="2:44" ht="12.75" customHeight="1">
      <c r="B2" s="215"/>
      <c r="C2" s="215"/>
      <c r="D2" s="215"/>
      <c r="E2" s="215"/>
      <c r="F2" s="215"/>
      <c r="G2" s="215"/>
      <c r="H2" s="215"/>
      <c r="K2" s="215"/>
      <c r="L2" s="215"/>
      <c r="M2" s="215"/>
      <c r="N2" s="215"/>
      <c r="O2" s="215"/>
      <c r="P2" s="215"/>
      <c r="Q2" s="215"/>
      <c r="R2" s="2"/>
      <c r="T2" s="215"/>
      <c r="U2" s="215"/>
      <c r="V2" s="215"/>
      <c r="W2" s="215"/>
      <c r="X2" s="215"/>
      <c r="Y2" s="215"/>
      <c r="Z2" s="215"/>
      <c r="AA2" s="2"/>
      <c r="AC2" s="215"/>
      <c r="AD2" s="215"/>
      <c r="AE2" s="215"/>
      <c r="AF2" s="215"/>
      <c r="AG2" s="215"/>
      <c r="AH2" s="215"/>
      <c r="AI2" s="215"/>
      <c r="AJ2" s="2"/>
      <c r="AL2" s="215"/>
      <c r="AM2" s="215"/>
      <c r="AN2" s="215"/>
      <c r="AO2" s="215"/>
      <c r="AP2" s="215"/>
      <c r="AQ2" s="215"/>
      <c r="AR2" s="215"/>
    </row>
    <row r="3" spans="2:44" s="23" customFormat="1" ht="12.75" customHeight="1">
      <c r="B3" s="2"/>
      <c r="C3" s="2"/>
      <c r="D3" s="2"/>
      <c r="E3" s="2"/>
      <c r="F3" s="2"/>
      <c r="G3" s="2"/>
      <c r="H3" s="2"/>
      <c r="K3" s="2"/>
      <c r="L3" s="2"/>
      <c r="M3" s="2"/>
      <c r="N3" s="2"/>
      <c r="O3" s="2"/>
      <c r="P3" s="2"/>
      <c r="Q3" s="2"/>
      <c r="R3" s="2"/>
      <c r="T3" s="2"/>
      <c r="U3" s="2"/>
      <c r="V3" s="2"/>
      <c r="W3" s="2"/>
      <c r="X3" s="2"/>
      <c r="Y3" s="2"/>
      <c r="Z3" s="2"/>
      <c r="AA3" s="2"/>
      <c r="AC3" s="2"/>
      <c r="AD3" s="2"/>
      <c r="AE3" s="2"/>
      <c r="AF3" s="2"/>
      <c r="AG3" s="2"/>
      <c r="AH3" s="2"/>
      <c r="AI3" s="2"/>
      <c r="AJ3" s="2"/>
      <c r="AL3" s="2"/>
      <c r="AM3" s="2"/>
      <c r="AN3" s="2"/>
      <c r="AO3" s="2"/>
      <c r="AP3" s="2"/>
      <c r="AQ3" s="2"/>
      <c r="AR3" s="2"/>
    </row>
    <row r="4" spans="2:45" s="23" customFormat="1" ht="66" customHeight="1">
      <c r="B4" s="216" t="s">
        <v>489</v>
      </c>
      <c r="C4" s="216"/>
      <c r="D4" s="216"/>
      <c r="E4" s="216"/>
      <c r="F4" s="216"/>
      <c r="G4" s="216"/>
      <c r="H4" s="216"/>
      <c r="I4" s="41"/>
      <c r="K4" s="216" t="s">
        <v>488</v>
      </c>
      <c r="L4" s="216"/>
      <c r="M4" s="216"/>
      <c r="N4" s="216"/>
      <c r="O4" s="216"/>
      <c r="P4" s="216"/>
      <c r="Q4" s="216"/>
      <c r="R4" s="41"/>
      <c r="T4" s="216" t="s">
        <v>489</v>
      </c>
      <c r="U4" s="216"/>
      <c r="V4" s="216"/>
      <c r="W4" s="216"/>
      <c r="X4" s="216"/>
      <c r="Y4" s="216"/>
      <c r="Z4" s="216"/>
      <c r="AA4" s="108"/>
      <c r="AC4" s="216" t="s">
        <v>489</v>
      </c>
      <c r="AD4" s="216"/>
      <c r="AE4" s="216"/>
      <c r="AF4" s="216"/>
      <c r="AG4" s="216"/>
      <c r="AH4" s="216"/>
      <c r="AI4" s="216"/>
      <c r="AJ4" s="41"/>
      <c r="AL4" s="216" t="s">
        <v>488</v>
      </c>
      <c r="AM4" s="216"/>
      <c r="AN4" s="216"/>
      <c r="AO4" s="216"/>
      <c r="AP4" s="216"/>
      <c r="AQ4" s="216"/>
      <c r="AR4" s="216"/>
      <c r="AS4" s="41"/>
    </row>
    <row r="5" spans="2:45" s="23" customFormat="1" ht="12.75" customHeight="1">
      <c r="B5" s="194" t="s">
        <v>1114</v>
      </c>
      <c r="C5" s="41"/>
      <c r="D5" s="41"/>
      <c r="E5" s="41"/>
      <c r="F5" s="41"/>
      <c r="G5" s="41"/>
      <c r="H5" s="41"/>
      <c r="I5" s="41"/>
      <c r="K5" s="41"/>
      <c r="L5" s="41"/>
      <c r="M5" s="41"/>
      <c r="N5" s="41"/>
      <c r="O5" s="41"/>
      <c r="P5" s="41"/>
      <c r="Q5" s="41"/>
      <c r="R5" s="41"/>
      <c r="T5" s="41"/>
      <c r="U5" s="41"/>
      <c r="V5" s="41"/>
      <c r="W5" s="41"/>
      <c r="X5" s="41"/>
      <c r="Y5" s="41"/>
      <c r="Z5" s="41"/>
      <c r="AA5" s="109"/>
      <c r="AC5" s="194" t="s">
        <v>1114</v>
      </c>
      <c r="AD5" s="41"/>
      <c r="AE5" s="41"/>
      <c r="AF5" s="41"/>
      <c r="AG5" s="41"/>
      <c r="AH5" s="41"/>
      <c r="AI5" s="41"/>
      <c r="AJ5" s="41"/>
      <c r="AL5" s="41"/>
      <c r="AM5" s="41"/>
      <c r="AN5" s="41"/>
      <c r="AO5" s="41"/>
      <c r="AP5" s="41"/>
      <c r="AQ5" s="41"/>
      <c r="AR5" s="41"/>
      <c r="AS5" s="41"/>
    </row>
    <row r="6" spans="2:45" s="23" customFormat="1" ht="12.75" customHeight="1">
      <c r="B6" s="41"/>
      <c r="C6" s="41"/>
      <c r="D6" s="41"/>
      <c r="E6" s="41"/>
      <c r="F6" s="41"/>
      <c r="G6" s="41"/>
      <c r="H6" s="41"/>
      <c r="I6" s="41"/>
      <c r="K6" s="41"/>
      <c r="L6" s="41"/>
      <c r="M6" s="41"/>
      <c r="N6" s="41"/>
      <c r="O6" s="41"/>
      <c r="P6" s="41"/>
      <c r="Q6" s="41"/>
      <c r="R6" s="41"/>
      <c r="T6" s="41"/>
      <c r="U6" s="41"/>
      <c r="V6" s="41"/>
      <c r="W6" s="41"/>
      <c r="X6" s="41"/>
      <c r="Y6" s="41"/>
      <c r="Z6" s="41"/>
      <c r="AA6" s="109"/>
      <c r="AC6" s="41"/>
      <c r="AD6" s="41"/>
      <c r="AE6" s="41"/>
      <c r="AF6" s="41"/>
      <c r="AG6" s="41"/>
      <c r="AH6" s="41"/>
      <c r="AI6" s="41"/>
      <c r="AJ6" s="41"/>
      <c r="AL6" s="41"/>
      <c r="AM6" s="41"/>
      <c r="AN6" s="41"/>
      <c r="AO6" s="41"/>
      <c r="AP6" s="41"/>
      <c r="AQ6" s="41"/>
      <c r="AR6" s="41"/>
      <c r="AS6" s="41"/>
    </row>
    <row r="7" spans="2:44" ht="12.75" customHeight="1">
      <c r="B7" s="112"/>
      <c r="C7" s="214" t="s">
        <v>986</v>
      </c>
      <c r="D7" s="214"/>
      <c r="E7" s="214"/>
      <c r="F7" s="214"/>
      <c r="G7" s="214"/>
      <c r="H7" s="214"/>
      <c r="K7" s="112"/>
      <c r="L7" s="214" t="s">
        <v>986</v>
      </c>
      <c r="M7" s="214"/>
      <c r="N7" s="214"/>
      <c r="O7" s="214"/>
      <c r="P7" s="214"/>
      <c r="Q7" s="214"/>
      <c r="R7" s="111"/>
      <c r="T7" s="112"/>
      <c r="U7" s="214" t="s">
        <v>986</v>
      </c>
      <c r="V7" s="214"/>
      <c r="W7" s="214"/>
      <c r="X7" s="214"/>
      <c r="Y7" s="214"/>
      <c r="Z7" s="214"/>
      <c r="AA7" s="111"/>
      <c r="AC7" s="112"/>
      <c r="AD7" s="214" t="s">
        <v>986</v>
      </c>
      <c r="AE7" s="214"/>
      <c r="AF7" s="214"/>
      <c r="AG7" s="214"/>
      <c r="AH7" s="214"/>
      <c r="AI7" s="214"/>
      <c r="AJ7" s="111"/>
      <c r="AL7" s="112"/>
      <c r="AM7" s="214" t="s">
        <v>986</v>
      </c>
      <c r="AN7" s="214"/>
      <c r="AO7" s="214"/>
      <c r="AP7" s="214"/>
      <c r="AQ7" s="214"/>
      <c r="AR7" s="214"/>
    </row>
    <row r="8" spans="2:44" ht="12.75" customHeight="1">
      <c r="B8" s="112" t="s">
        <v>987</v>
      </c>
      <c r="C8" s="113">
        <v>2009</v>
      </c>
      <c r="D8" s="113">
        <v>2010</v>
      </c>
      <c r="E8" s="113">
        <v>2011</v>
      </c>
      <c r="F8" s="113">
        <v>2012</v>
      </c>
      <c r="G8" s="113">
        <v>2013</v>
      </c>
      <c r="H8" s="113">
        <v>2014</v>
      </c>
      <c r="K8" s="112" t="s">
        <v>987</v>
      </c>
      <c r="L8" s="113">
        <v>2009</v>
      </c>
      <c r="M8" s="113">
        <v>2010</v>
      </c>
      <c r="N8" s="113">
        <v>2011</v>
      </c>
      <c r="O8" s="113">
        <v>2012</v>
      </c>
      <c r="P8" s="113">
        <v>2013</v>
      </c>
      <c r="Q8" s="113">
        <v>2014</v>
      </c>
      <c r="R8" s="113"/>
      <c r="T8" s="112" t="s">
        <v>987</v>
      </c>
      <c r="U8" s="113">
        <v>2009</v>
      </c>
      <c r="V8" s="113">
        <v>2010</v>
      </c>
      <c r="W8" s="113">
        <v>2011</v>
      </c>
      <c r="X8" s="113">
        <v>2012</v>
      </c>
      <c r="Y8" s="113">
        <v>2013</v>
      </c>
      <c r="Z8" s="113">
        <v>2014</v>
      </c>
      <c r="AA8" s="113"/>
      <c r="AC8" s="112" t="s">
        <v>987</v>
      </c>
      <c r="AD8" s="113">
        <v>2009</v>
      </c>
      <c r="AE8" s="113">
        <v>2010</v>
      </c>
      <c r="AF8" s="113">
        <v>2011</v>
      </c>
      <c r="AG8" s="113">
        <v>2012</v>
      </c>
      <c r="AH8" s="113">
        <v>2013</v>
      </c>
      <c r="AI8" s="113">
        <v>2014</v>
      </c>
      <c r="AJ8" s="113"/>
      <c r="AL8" s="112" t="s">
        <v>987</v>
      </c>
      <c r="AM8" s="113">
        <v>2009</v>
      </c>
      <c r="AN8" s="113">
        <v>2010</v>
      </c>
      <c r="AO8" s="113">
        <v>2011</v>
      </c>
      <c r="AP8" s="113">
        <v>2012</v>
      </c>
      <c r="AQ8" s="113">
        <v>2013</v>
      </c>
      <c r="AR8" s="113">
        <v>2014</v>
      </c>
    </row>
    <row r="9" spans="2:44" ht="12.75">
      <c r="B9" s="112"/>
      <c r="C9" s="113"/>
      <c r="D9" s="113"/>
      <c r="E9" s="113"/>
      <c r="F9" s="113"/>
      <c r="G9" s="113"/>
      <c r="H9" s="113"/>
      <c r="K9" s="112"/>
      <c r="L9" s="113"/>
      <c r="M9" s="113"/>
      <c r="N9" s="113"/>
      <c r="O9" s="113"/>
      <c r="P9" s="113"/>
      <c r="Q9" s="113"/>
      <c r="R9" s="113"/>
      <c r="T9" s="112"/>
      <c r="U9" s="113"/>
      <c r="V9" s="113"/>
      <c r="W9" s="113"/>
      <c r="X9" s="113"/>
      <c r="Y9" s="113"/>
      <c r="Z9" s="113"/>
      <c r="AA9" s="113"/>
      <c r="AC9" s="112"/>
      <c r="AD9" s="113"/>
      <c r="AE9" s="113"/>
      <c r="AF9" s="113"/>
      <c r="AG9" s="113"/>
      <c r="AH9" s="113"/>
      <c r="AI9" s="113"/>
      <c r="AJ9" s="113"/>
      <c r="AL9" s="112"/>
      <c r="AM9" s="113"/>
      <c r="AN9" s="113"/>
      <c r="AO9" s="113"/>
      <c r="AP9" s="113"/>
      <c r="AQ9" s="113"/>
      <c r="AR9" s="113"/>
    </row>
    <row r="10" spans="2:44" ht="12.75">
      <c r="B10" s="123" t="s">
        <v>988</v>
      </c>
      <c r="C10" s="114">
        <f>L10+U10+AD10+AM10</f>
        <v>46.6</v>
      </c>
      <c r="D10" s="114">
        <f aca="true" t="shared" si="0" ref="D10:H16">M10+V10+AE10+AN10</f>
        <v>91.6</v>
      </c>
      <c r="E10" s="114">
        <f t="shared" si="0"/>
        <v>91.6</v>
      </c>
      <c r="F10" s="114">
        <f t="shared" si="0"/>
        <v>91.6</v>
      </c>
      <c r="G10" s="114">
        <f t="shared" si="0"/>
        <v>91.6</v>
      </c>
      <c r="H10" s="114">
        <f t="shared" si="0"/>
        <v>91.6</v>
      </c>
      <c r="I10" s="114"/>
      <c r="K10" s="123" t="s">
        <v>988</v>
      </c>
      <c r="L10" s="114">
        <v>17.9</v>
      </c>
      <c r="M10" s="114">
        <v>17.9</v>
      </c>
      <c r="N10" s="114">
        <v>17.9</v>
      </c>
      <c r="O10" s="114">
        <v>17.9</v>
      </c>
      <c r="P10" s="114">
        <v>17.9</v>
      </c>
      <c r="Q10" s="114">
        <v>17.9</v>
      </c>
      <c r="R10" s="31"/>
      <c r="T10" s="123" t="s">
        <v>988</v>
      </c>
      <c r="U10" s="114">
        <v>7.1</v>
      </c>
      <c r="V10" s="114">
        <v>52.1</v>
      </c>
      <c r="W10" s="114">
        <v>52.1</v>
      </c>
      <c r="X10" s="114">
        <v>52.1</v>
      </c>
      <c r="Y10" s="114">
        <v>52.1</v>
      </c>
      <c r="Z10" s="114">
        <v>52.1</v>
      </c>
      <c r="AA10" s="31"/>
      <c r="AC10" s="123" t="s">
        <v>988</v>
      </c>
      <c r="AD10" s="114">
        <v>21.6</v>
      </c>
      <c r="AE10" s="114">
        <v>21.6</v>
      </c>
      <c r="AF10" s="114">
        <v>21.6</v>
      </c>
      <c r="AG10" s="114">
        <v>21.6</v>
      </c>
      <c r="AH10" s="114">
        <v>21.6</v>
      </c>
      <c r="AI10" s="114">
        <v>21.6</v>
      </c>
      <c r="AJ10" s="31"/>
      <c r="AL10" s="123" t="s">
        <v>988</v>
      </c>
      <c r="AM10" s="114">
        <v>0</v>
      </c>
      <c r="AN10" s="114">
        <v>0</v>
      </c>
      <c r="AO10" s="114">
        <v>0</v>
      </c>
      <c r="AP10" s="114">
        <v>0</v>
      </c>
      <c r="AQ10" s="114">
        <v>0</v>
      </c>
      <c r="AR10" s="114">
        <v>0</v>
      </c>
    </row>
    <row r="11" spans="2:44" ht="12.75" customHeight="1">
      <c r="B11" s="123" t="s">
        <v>989</v>
      </c>
      <c r="C11" s="114">
        <f aca="true" t="shared" si="1" ref="C11:C16">L11+U11+AD11+AM11</f>
        <v>15875</v>
      </c>
      <c r="D11" s="114">
        <f t="shared" si="0"/>
        <v>18358</v>
      </c>
      <c r="E11" s="114">
        <f t="shared" si="0"/>
        <v>18358</v>
      </c>
      <c r="F11" s="114">
        <f t="shared" si="0"/>
        <v>19283</v>
      </c>
      <c r="G11" s="114">
        <f t="shared" si="0"/>
        <v>19283</v>
      </c>
      <c r="H11" s="114">
        <f t="shared" si="0"/>
        <v>19283</v>
      </c>
      <c r="K11" s="123" t="s">
        <v>989</v>
      </c>
      <c r="L11" s="114">
        <v>2472</v>
      </c>
      <c r="M11" s="114">
        <v>2472</v>
      </c>
      <c r="N11" s="114">
        <v>2472</v>
      </c>
      <c r="O11" s="114">
        <v>2472</v>
      </c>
      <c r="P11" s="114">
        <v>2472</v>
      </c>
      <c r="Q11" s="114">
        <v>2472</v>
      </c>
      <c r="R11" s="31"/>
      <c r="T11" s="123" t="s">
        <v>989</v>
      </c>
      <c r="U11" s="114">
        <v>8051</v>
      </c>
      <c r="V11" s="114">
        <v>8824</v>
      </c>
      <c r="W11" s="114">
        <v>8824</v>
      </c>
      <c r="X11" s="114">
        <v>9749</v>
      </c>
      <c r="Y11" s="114">
        <v>9749</v>
      </c>
      <c r="Z11" s="114">
        <v>9749</v>
      </c>
      <c r="AA11" s="31"/>
      <c r="AC11" s="123" t="s">
        <v>989</v>
      </c>
      <c r="AD11" s="114">
        <v>4703</v>
      </c>
      <c r="AE11" s="114">
        <v>6413</v>
      </c>
      <c r="AF11" s="114">
        <v>6413</v>
      </c>
      <c r="AG11" s="114">
        <v>6413</v>
      </c>
      <c r="AH11" s="114">
        <v>6413</v>
      </c>
      <c r="AI11" s="114">
        <v>6413</v>
      </c>
      <c r="AJ11" s="31"/>
      <c r="AL11" s="123" t="s">
        <v>989</v>
      </c>
      <c r="AM11" s="114">
        <v>649</v>
      </c>
      <c r="AN11" s="114">
        <v>649</v>
      </c>
      <c r="AO11" s="114">
        <v>649</v>
      </c>
      <c r="AP11" s="114">
        <v>649</v>
      </c>
      <c r="AQ11" s="114">
        <v>649</v>
      </c>
      <c r="AR11" s="114">
        <v>649</v>
      </c>
    </row>
    <row r="12" spans="2:44" ht="12.75" customHeight="1">
      <c r="B12" s="112" t="s">
        <v>990</v>
      </c>
      <c r="C12" s="114">
        <f t="shared" si="1"/>
        <v>49025.6</v>
      </c>
      <c r="D12" s="114">
        <f t="shared" si="0"/>
        <v>49498.6</v>
      </c>
      <c r="E12" s="114">
        <f t="shared" si="0"/>
        <v>50118.6</v>
      </c>
      <c r="F12" s="114">
        <f t="shared" si="0"/>
        <v>50118.6</v>
      </c>
      <c r="G12" s="114">
        <f t="shared" si="0"/>
        <v>51910.6</v>
      </c>
      <c r="H12" s="114">
        <f t="shared" si="0"/>
        <v>51910.6</v>
      </c>
      <c r="K12" s="112" t="s">
        <v>990</v>
      </c>
      <c r="L12" s="114">
        <v>12626</v>
      </c>
      <c r="M12" s="114">
        <v>12626</v>
      </c>
      <c r="N12" s="114">
        <v>12626</v>
      </c>
      <c r="O12" s="114">
        <v>12626</v>
      </c>
      <c r="P12" s="114">
        <v>12626</v>
      </c>
      <c r="Q12" s="114">
        <v>12626</v>
      </c>
      <c r="R12" s="31"/>
      <c r="T12" s="112" t="s">
        <v>990</v>
      </c>
      <c r="U12" s="114">
        <v>19052.6</v>
      </c>
      <c r="V12" s="114">
        <v>19287.6</v>
      </c>
      <c r="W12" s="114">
        <v>19287.6</v>
      </c>
      <c r="X12" s="114">
        <v>19287.6</v>
      </c>
      <c r="Y12" s="114">
        <v>21079.6</v>
      </c>
      <c r="Z12" s="114">
        <v>21079.6</v>
      </c>
      <c r="AA12" s="31"/>
      <c r="AC12" s="112" t="s">
        <v>990</v>
      </c>
      <c r="AD12" s="114">
        <v>14239</v>
      </c>
      <c r="AE12" s="114">
        <v>14477</v>
      </c>
      <c r="AF12" s="114">
        <v>15097</v>
      </c>
      <c r="AG12" s="114">
        <v>15097</v>
      </c>
      <c r="AH12" s="114">
        <v>15097</v>
      </c>
      <c r="AI12" s="114">
        <v>15097</v>
      </c>
      <c r="AJ12" s="31"/>
      <c r="AL12" s="112" t="s">
        <v>990</v>
      </c>
      <c r="AM12" s="114">
        <v>3108</v>
      </c>
      <c r="AN12" s="114">
        <v>3108</v>
      </c>
      <c r="AO12" s="114">
        <v>3108</v>
      </c>
      <c r="AP12" s="114">
        <v>3108</v>
      </c>
      <c r="AQ12" s="114">
        <v>3108</v>
      </c>
      <c r="AR12" s="114">
        <v>3108</v>
      </c>
    </row>
    <row r="13" spans="2:44" ht="12.75" customHeight="1">
      <c r="B13" s="123" t="s">
        <v>991</v>
      </c>
      <c r="C13" s="114">
        <f t="shared" si="1"/>
        <v>4892</v>
      </c>
      <c r="D13" s="114">
        <f t="shared" si="0"/>
        <v>4892</v>
      </c>
      <c r="E13" s="114">
        <f t="shared" si="0"/>
        <v>4892</v>
      </c>
      <c r="F13" s="114">
        <f t="shared" si="0"/>
        <v>4892</v>
      </c>
      <c r="G13" s="114">
        <f t="shared" si="0"/>
        <v>4892</v>
      </c>
      <c r="H13" s="114">
        <f t="shared" si="0"/>
        <v>4892</v>
      </c>
      <c r="K13" s="123" t="s">
        <v>991</v>
      </c>
      <c r="L13" s="114">
        <v>0</v>
      </c>
      <c r="M13" s="114">
        <v>0</v>
      </c>
      <c r="N13" s="114">
        <v>0</v>
      </c>
      <c r="O13" s="114">
        <v>0</v>
      </c>
      <c r="P13" s="114">
        <v>0</v>
      </c>
      <c r="Q13" s="114">
        <v>0</v>
      </c>
      <c r="R13" s="31"/>
      <c r="T13" s="123" t="s">
        <v>991</v>
      </c>
      <c r="U13" s="114">
        <v>2328</v>
      </c>
      <c r="V13" s="114">
        <v>2328</v>
      </c>
      <c r="W13" s="114">
        <v>2328</v>
      </c>
      <c r="X13" s="114">
        <v>2328</v>
      </c>
      <c r="Y13" s="114">
        <v>2328</v>
      </c>
      <c r="Z13" s="114">
        <v>2328</v>
      </c>
      <c r="AA13" s="31"/>
      <c r="AC13" s="123" t="s">
        <v>991</v>
      </c>
      <c r="AD13" s="114">
        <v>2564</v>
      </c>
      <c r="AE13" s="114">
        <v>2564</v>
      </c>
      <c r="AF13" s="114">
        <v>2564</v>
      </c>
      <c r="AG13" s="114">
        <v>2564</v>
      </c>
      <c r="AH13" s="114">
        <v>2564</v>
      </c>
      <c r="AI13" s="114">
        <v>2564</v>
      </c>
      <c r="AJ13" s="31"/>
      <c r="AL13" s="123" t="s">
        <v>991</v>
      </c>
      <c r="AM13" s="114">
        <v>0</v>
      </c>
      <c r="AN13" s="114">
        <v>0</v>
      </c>
      <c r="AO13" s="114">
        <v>0</v>
      </c>
      <c r="AP13" s="114">
        <v>0</v>
      </c>
      <c r="AQ13" s="114">
        <v>0</v>
      </c>
      <c r="AR13" s="114">
        <v>0</v>
      </c>
    </row>
    <row r="14" spans="2:44" ht="12.75" customHeight="1">
      <c r="B14" s="123" t="s">
        <v>992</v>
      </c>
      <c r="C14" s="114">
        <f t="shared" si="1"/>
        <v>1515.6</v>
      </c>
      <c r="D14" s="114">
        <f t="shared" si="0"/>
        <v>1515.6</v>
      </c>
      <c r="E14" s="114">
        <f t="shared" si="0"/>
        <v>1515.6</v>
      </c>
      <c r="F14" s="114">
        <f t="shared" si="0"/>
        <v>1515.6</v>
      </c>
      <c r="G14" s="114">
        <f t="shared" si="0"/>
        <v>1515.6</v>
      </c>
      <c r="H14" s="114">
        <f t="shared" si="0"/>
        <v>1515.6</v>
      </c>
      <c r="K14" s="123" t="s">
        <v>992</v>
      </c>
      <c r="L14" s="114">
        <v>144.8</v>
      </c>
      <c r="M14" s="114">
        <v>144.8</v>
      </c>
      <c r="N14" s="114">
        <v>144.8</v>
      </c>
      <c r="O14" s="114">
        <v>144.8</v>
      </c>
      <c r="P14" s="114">
        <v>144.8</v>
      </c>
      <c r="Q14" s="114">
        <v>144.8</v>
      </c>
      <c r="R14" s="31"/>
      <c r="T14" s="123" t="s">
        <v>992</v>
      </c>
      <c r="U14" s="114">
        <v>623.8</v>
      </c>
      <c r="V14" s="114">
        <v>623.8</v>
      </c>
      <c r="W14" s="114">
        <v>623.8</v>
      </c>
      <c r="X14" s="114">
        <v>623.8</v>
      </c>
      <c r="Y14" s="114">
        <v>623.8</v>
      </c>
      <c r="Z14" s="114">
        <v>623.8</v>
      </c>
      <c r="AA14" s="31"/>
      <c r="AC14" s="123" t="s">
        <v>992</v>
      </c>
      <c r="AD14" s="114">
        <v>527</v>
      </c>
      <c r="AE14" s="114">
        <v>527</v>
      </c>
      <c r="AF14" s="114">
        <v>527</v>
      </c>
      <c r="AG14" s="114">
        <v>527</v>
      </c>
      <c r="AH14" s="114">
        <v>527</v>
      </c>
      <c r="AI14" s="114">
        <v>527</v>
      </c>
      <c r="AJ14" s="31"/>
      <c r="AL14" s="123" t="s">
        <v>992</v>
      </c>
      <c r="AM14" s="114">
        <v>220</v>
      </c>
      <c r="AN14" s="114">
        <v>220</v>
      </c>
      <c r="AO14" s="114">
        <v>220</v>
      </c>
      <c r="AP14" s="114">
        <v>220</v>
      </c>
      <c r="AQ14" s="114">
        <v>220</v>
      </c>
      <c r="AR14" s="114">
        <v>220</v>
      </c>
    </row>
    <row r="15" spans="2:44" ht="12.75" customHeight="1">
      <c r="B15" s="123" t="s">
        <v>599</v>
      </c>
      <c r="C15" s="114">
        <f t="shared" si="1"/>
        <v>585.8</v>
      </c>
      <c r="D15" s="114">
        <f t="shared" si="0"/>
        <v>585.8</v>
      </c>
      <c r="E15" s="114">
        <f t="shared" si="0"/>
        <v>585.8</v>
      </c>
      <c r="F15" s="114">
        <f t="shared" si="0"/>
        <v>585.8</v>
      </c>
      <c r="G15" s="114">
        <f t="shared" si="0"/>
        <v>585.8</v>
      </c>
      <c r="H15" s="114">
        <f t="shared" si="0"/>
        <v>585.8</v>
      </c>
      <c r="I15" s="114"/>
      <c r="K15" s="123" t="s">
        <v>599</v>
      </c>
      <c r="L15" s="114">
        <v>0</v>
      </c>
      <c r="M15" s="114">
        <v>0</v>
      </c>
      <c r="N15" s="114">
        <v>0</v>
      </c>
      <c r="O15" s="114">
        <v>0</v>
      </c>
      <c r="P15" s="114">
        <v>0</v>
      </c>
      <c r="Q15" s="114">
        <v>0</v>
      </c>
      <c r="R15" s="31"/>
      <c r="T15" s="123" t="s">
        <v>599</v>
      </c>
      <c r="U15" s="114">
        <v>190.8</v>
      </c>
      <c r="V15" s="114">
        <v>190.8</v>
      </c>
      <c r="W15" s="114">
        <v>190.8</v>
      </c>
      <c r="X15" s="114">
        <v>190.8</v>
      </c>
      <c r="Y15" s="114">
        <v>190.8</v>
      </c>
      <c r="Z15" s="114">
        <v>190.8</v>
      </c>
      <c r="AA15" s="31"/>
      <c r="AC15" s="123" t="s">
        <v>599</v>
      </c>
      <c r="AD15" s="114">
        <v>395</v>
      </c>
      <c r="AE15" s="114">
        <v>395</v>
      </c>
      <c r="AF15" s="114">
        <v>395</v>
      </c>
      <c r="AG15" s="114">
        <v>395</v>
      </c>
      <c r="AH15" s="114">
        <v>395</v>
      </c>
      <c r="AI15" s="114">
        <v>395</v>
      </c>
      <c r="AJ15" s="31"/>
      <c r="AL15" s="123" t="s">
        <v>599</v>
      </c>
      <c r="AM15" s="114">
        <v>0</v>
      </c>
      <c r="AN15" s="114">
        <v>0</v>
      </c>
      <c r="AO15" s="114">
        <v>0</v>
      </c>
      <c r="AP15" s="114">
        <v>0</v>
      </c>
      <c r="AQ15" s="114">
        <v>0</v>
      </c>
      <c r="AR15" s="114">
        <v>0</v>
      </c>
    </row>
    <row r="16" spans="2:44" ht="12.75" customHeight="1">
      <c r="B16" s="123" t="s">
        <v>994</v>
      </c>
      <c r="C16" s="114">
        <f t="shared" si="1"/>
        <v>707.745</v>
      </c>
      <c r="D16" s="114">
        <f t="shared" si="0"/>
        <v>783.5219999999999</v>
      </c>
      <c r="E16" s="114">
        <f t="shared" si="0"/>
        <v>829.1969999999999</v>
      </c>
      <c r="F16" s="114">
        <f t="shared" si="0"/>
        <v>876.1769999999999</v>
      </c>
      <c r="G16" s="114">
        <f t="shared" si="0"/>
        <v>918.546</v>
      </c>
      <c r="H16" s="114">
        <f t="shared" si="0"/>
        <v>918.546</v>
      </c>
      <c r="K16" s="123" t="s">
        <v>994</v>
      </c>
      <c r="L16" s="114">
        <v>0</v>
      </c>
      <c r="M16" s="114">
        <v>0</v>
      </c>
      <c r="N16" s="114">
        <v>0</v>
      </c>
      <c r="O16" s="114">
        <v>0</v>
      </c>
      <c r="P16" s="114">
        <v>0</v>
      </c>
      <c r="Q16" s="114">
        <v>0</v>
      </c>
      <c r="R16" s="114"/>
      <c r="T16" s="123" t="s">
        <v>994</v>
      </c>
      <c r="U16" s="114">
        <v>20.270999999999997</v>
      </c>
      <c r="V16" s="114">
        <v>20.270999999999997</v>
      </c>
      <c r="W16" s="114">
        <v>33.321</v>
      </c>
      <c r="X16" s="114">
        <v>33.321</v>
      </c>
      <c r="Y16" s="114">
        <v>33.321</v>
      </c>
      <c r="Z16" s="114">
        <v>33.321</v>
      </c>
      <c r="AA16" s="114"/>
      <c r="AC16" s="123" t="s">
        <v>994</v>
      </c>
      <c r="AD16" s="114">
        <v>42.195</v>
      </c>
      <c r="AE16" s="114">
        <v>57.855</v>
      </c>
      <c r="AF16" s="114">
        <v>57.855</v>
      </c>
      <c r="AG16" s="114">
        <v>57.855</v>
      </c>
      <c r="AH16" s="114">
        <v>57.855</v>
      </c>
      <c r="AI16" s="114">
        <v>57.855</v>
      </c>
      <c r="AJ16" s="114"/>
      <c r="AL16" s="123" t="s">
        <v>994</v>
      </c>
      <c r="AM16" s="114">
        <v>645.279</v>
      </c>
      <c r="AN16" s="114">
        <v>705.396</v>
      </c>
      <c r="AO16" s="114">
        <v>738.021</v>
      </c>
      <c r="AP16" s="114">
        <v>785.001</v>
      </c>
      <c r="AQ16" s="114">
        <v>827.37</v>
      </c>
      <c r="AR16" s="114">
        <v>827.37</v>
      </c>
    </row>
    <row r="17" spans="2:44" ht="12.75" customHeight="1">
      <c r="B17" s="72" t="s">
        <v>995</v>
      </c>
      <c r="C17" s="114">
        <f aca="true" t="shared" si="2" ref="C17:H17">SUM(C10:C16)</f>
        <v>72648.345</v>
      </c>
      <c r="D17" s="114">
        <f t="shared" si="2"/>
        <v>75725.122</v>
      </c>
      <c r="E17" s="114">
        <f t="shared" si="2"/>
        <v>76390.797</v>
      </c>
      <c r="F17" s="114">
        <f t="shared" si="2"/>
        <v>77362.777</v>
      </c>
      <c r="G17" s="114">
        <f t="shared" si="2"/>
        <v>79197.14600000001</v>
      </c>
      <c r="H17" s="114">
        <f t="shared" si="2"/>
        <v>79197.14600000001</v>
      </c>
      <c r="I17" s="114"/>
      <c r="J17" s="114"/>
      <c r="K17" s="72" t="s">
        <v>995</v>
      </c>
      <c r="L17" s="114">
        <f aca="true" t="shared" si="3" ref="L17:Q17">SUM(L10:L16)</f>
        <v>15260.699999999999</v>
      </c>
      <c r="M17" s="114">
        <f t="shared" si="3"/>
        <v>15260.699999999999</v>
      </c>
      <c r="N17" s="114">
        <f t="shared" si="3"/>
        <v>15260.699999999999</v>
      </c>
      <c r="O17" s="114">
        <f t="shared" si="3"/>
        <v>15260.699999999999</v>
      </c>
      <c r="P17" s="114">
        <f t="shared" si="3"/>
        <v>15260.699999999999</v>
      </c>
      <c r="Q17" s="114">
        <f t="shared" si="3"/>
        <v>15260.699999999999</v>
      </c>
      <c r="T17" s="72" t="s">
        <v>995</v>
      </c>
      <c r="U17" s="114">
        <f aca="true" t="shared" si="4" ref="U17:Z17">SUM(U10:U16)</f>
        <v>30273.570999999996</v>
      </c>
      <c r="V17" s="114">
        <f t="shared" si="4"/>
        <v>31326.570999999996</v>
      </c>
      <c r="W17" s="114">
        <f t="shared" si="4"/>
        <v>31339.620999999996</v>
      </c>
      <c r="X17" s="114">
        <f t="shared" si="4"/>
        <v>32264.620999999996</v>
      </c>
      <c r="Y17" s="114">
        <f t="shared" si="4"/>
        <v>34056.62100000001</v>
      </c>
      <c r="Z17" s="114">
        <f t="shared" si="4"/>
        <v>34056.62100000001</v>
      </c>
      <c r="AC17" s="72" t="s">
        <v>995</v>
      </c>
      <c r="AD17" s="114">
        <f aca="true" t="shared" si="5" ref="AD17:AI17">SUM(AD10:AD16)</f>
        <v>22491.795</v>
      </c>
      <c r="AE17" s="114">
        <f t="shared" si="5"/>
        <v>24455.454999999998</v>
      </c>
      <c r="AF17" s="114">
        <f t="shared" si="5"/>
        <v>25075.454999999998</v>
      </c>
      <c r="AG17" s="114">
        <f t="shared" si="5"/>
        <v>25075.454999999998</v>
      </c>
      <c r="AH17" s="114">
        <f t="shared" si="5"/>
        <v>25075.454999999998</v>
      </c>
      <c r="AI17" s="114">
        <f t="shared" si="5"/>
        <v>25075.454999999998</v>
      </c>
      <c r="AL17" s="72" t="s">
        <v>995</v>
      </c>
      <c r="AM17" s="114">
        <f aca="true" t="shared" si="6" ref="AM17:AR17">SUM(AM10:AM16)</f>
        <v>4622.279</v>
      </c>
      <c r="AN17" s="114">
        <f t="shared" si="6"/>
        <v>4682.396</v>
      </c>
      <c r="AO17" s="114">
        <f t="shared" si="6"/>
        <v>4715.021</v>
      </c>
      <c r="AP17" s="114">
        <f t="shared" si="6"/>
        <v>4762.001</v>
      </c>
      <c r="AQ17" s="114">
        <f t="shared" si="6"/>
        <v>4804.37</v>
      </c>
      <c r="AR17" s="114">
        <f t="shared" si="6"/>
        <v>4804.37</v>
      </c>
    </row>
    <row r="18" spans="2:44" ht="12.75" customHeight="1">
      <c r="B18" s="72"/>
      <c r="C18" s="114"/>
      <c r="D18" s="114"/>
      <c r="E18" s="114"/>
      <c r="F18" s="114"/>
      <c r="G18" s="114"/>
      <c r="H18" s="114"/>
      <c r="K18" s="72"/>
      <c r="L18" s="114"/>
      <c r="M18" s="114"/>
      <c r="N18" s="114"/>
      <c r="O18" s="114"/>
      <c r="P18" s="114"/>
      <c r="Q18" s="114"/>
      <c r="R18" s="114"/>
      <c r="T18" s="72"/>
      <c r="U18" s="114"/>
      <c r="V18" s="114"/>
      <c r="W18" s="114"/>
      <c r="X18" s="114"/>
      <c r="Y18" s="114"/>
      <c r="Z18" s="114"/>
      <c r="AA18" s="114"/>
      <c r="AC18" s="72"/>
      <c r="AD18" s="114"/>
      <c r="AE18" s="114"/>
      <c r="AF18" s="114"/>
      <c r="AG18" s="114"/>
      <c r="AH18" s="114"/>
      <c r="AI18" s="114"/>
      <c r="AJ18" s="114"/>
      <c r="AL18" s="72"/>
      <c r="AM18" s="114"/>
      <c r="AN18" s="114"/>
      <c r="AO18" s="114"/>
      <c r="AP18" s="114"/>
      <c r="AQ18" s="114"/>
      <c r="AR18" s="114"/>
    </row>
    <row r="19" spans="2:44" ht="12.75" customHeight="1">
      <c r="B19" s="14"/>
      <c r="C19" s="114"/>
      <c r="D19" s="114"/>
      <c r="E19" s="114"/>
      <c r="F19" s="114"/>
      <c r="G19" s="114"/>
      <c r="H19" s="114"/>
      <c r="K19" s="14"/>
      <c r="L19" s="114"/>
      <c r="M19" s="114"/>
      <c r="N19" s="114"/>
      <c r="O19" s="114"/>
      <c r="P19" s="114"/>
      <c r="Q19" s="114"/>
      <c r="R19" s="114"/>
      <c r="T19" s="14"/>
      <c r="U19" s="114"/>
      <c r="V19" s="114"/>
      <c r="W19" s="114"/>
      <c r="X19" s="114"/>
      <c r="Y19" s="114"/>
      <c r="Z19" s="114"/>
      <c r="AA19" s="114"/>
      <c r="AC19" s="14"/>
      <c r="AD19" s="114"/>
      <c r="AE19" s="114"/>
      <c r="AF19" s="114"/>
      <c r="AG19" s="114"/>
      <c r="AH19" s="114"/>
      <c r="AI19" s="114"/>
      <c r="AJ19" s="114"/>
      <c r="AL19" s="14"/>
      <c r="AM19" s="114"/>
      <c r="AN19" s="114"/>
      <c r="AO19" s="114"/>
      <c r="AP19" s="114"/>
      <c r="AQ19" s="114"/>
      <c r="AR19" s="114"/>
    </row>
    <row r="20" spans="2:44" ht="12.75" customHeight="1">
      <c r="B20" s="112"/>
      <c r="C20" s="214" t="s">
        <v>996</v>
      </c>
      <c r="D20" s="214"/>
      <c r="E20" s="214"/>
      <c r="F20" s="214"/>
      <c r="G20" s="214"/>
      <c r="H20" s="214"/>
      <c r="I20" s="113"/>
      <c r="K20" s="112"/>
      <c r="L20" s="214" t="s">
        <v>996</v>
      </c>
      <c r="M20" s="214"/>
      <c r="N20" s="214"/>
      <c r="O20" s="214"/>
      <c r="P20" s="214"/>
      <c r="Q20" s="214"/>
      <c r="R20" s="111"/>
      <c r="T20" s="112"/>
      <c r="U20" s="214" t="s">
        <v>996</v>
      </c>
      <c r="V20" s="214"/>
      <c r="W20" s="214"/>
      <c r="X20" s="214"/>
      <c r="Y20" s="214"/>
      <c r="Z20" s="214"/>
      <c r="AA20" s="111"/>
      <c r="AC20" s="112"/>
      <c r="AD20" s="214" t="s">
        <v>996</v>
      </c>
      <c r="AE20" s="214"/>
      <c r="AF20" s="214"/>
      <c r="AG20" s="214"/>
      <c r="AH20" s="214"/>
      <c r="AI20" s="214"/>
      <c r="AJ20" s="111"/>
      <c r="AL20" s="112"/>
      <c r="AM20" s="214" t="s">
        <v>996</v>
      </c>
      <c r="AN20" s="214"/>
      <c r="AO20" s="214"/>
      <c r="AP20" s="214"/>
      <c r="AQ20" s="214"/>
      <c r="AR20" s="214"/>
    </row>
    <row r="21" spans="2:44" ht="12.75" customHeight="1">
      <c r="B21" s="112" t="s">
        <v>987</v>
      </c>
      <c r="C21" s="113">
        <f aca="true" t="shared" si="7" ref="C21:H21">C8</f>
        <v>2009</v>
      </c>
      <c r="D21" s="113">
        <f t="shared" si="7"/>
        <v>2010</v>
      </c>
      <c r="E21" s="113">
        <f t="shared" si="7"/>
        <v>2011</v>
      </c>
      <c r="F21" s="113">
        <f t="shared" si="7"/>
        <v>2012</v>
      </c>
      <c r="G21" s="113">
        <f t="shared" si="7"/>
        <v>2013</v>
      </c>
      <c r="H21" s="113">
        <f t="shared" si="7"/>
        <v>2014</v>
      </c>
      <c r="K21" s="112" t="s">
        <v>987</v>
      </c>
      <c r="L21" s="113">
        <v>2009</v>
      </c>
      <c r="M21" s="113">
        <v>2010</v>
      </c>
      <c r="N21" s="113">
        <v>2011</v>
      </c>
      <c r="O21" s="113">
        <v>2012</v>
      </c>
      <c r="P21" s="113">
        <v>2013</v>
      </c>
      <c r="Q21" s="113">
        <v>2014</v>
      </c>
      <c r="R21" s="113"/>
      <c r="T21" s="112" t="s">
        <v>987</v>
      </c>
      <c r="U21" s="113">
        <v>2009</v>
      </c>
      <c r="V21" s="113">
        <v>2010</v>
      </c>
      <c r="W21" s="113">
        <v>2011</v>
      </c>
      <c r="X21" s="113">
        <v>2012</v>
      </c>
      <c r="Y21" s="113">
        <v>2013</v>
      </c>
      <c r="Z21" s="113">
        <v>2014</v>
      </c>
      <c r="AA21" s="113"/>
      <c r="AC21" s="112" t="s">
        <v>987</v>
      </c>
      <c r="AD21" s="113">
        <v>2009</v>
      </c>
      <c r="AE21" s="113">
        <v>2010</v>
      </c>
      <c r="AF21" s="113">
        <v>2011</v>
      </c>
      <c r="AG21" s="113">
        <v>2012</v>
      </c>
      <c r="AH21" s="113">
        <v>2013</v>
      </c>
      <c r="AI21" s="113">
        <v>2014</v>
      </c>
      <c r="AJ21" s="113"/>
      <c r="AL21" s="112" t="s">
        <v>987</v>
      </c>
      <c r="AM21" s="113">
        <v>2009</v>
      </c>
      <c r="AN21" s="113">
        <v>2010</v>
      </c>
      <c r="AO21" s="113">
        <v>2011</v>
      </c>
      <c r="AP21" s="113">
        <v>2012</v>
      </c>
      <c r="AQ21" s="113">
        <v>2013</v>
      </c>
      <c r="AR21" s="113">
        <v>2014</v>
      </c>
    </row>
    <row r="22" spans="2:44" ht="12.75" customHeight="1">
      <c r="B22" s="112"/>
      <c r="C22" s="114"/>
      <c r="D22" s="114"/>
      <c r="E22" s="114"/>
      <c r="F22" s="114"/>
      <c r="G22" s="114"/>
      <c r="H22" s="114"/>
      <c r="K22" s="112"/>
      <c r="L22" s="114"/>
      <c r="M22" s="114"/>
      <c r="N22" s="114"/>
      <c r="O22" s="114"/>
      <c r="P22" s="114"/>
      <c r="Q22" s="114"/>
      <c r="R22" s="114"/>
      <c r="T22" s="112"/>
      <c r="U22" s="114"/>
      <c r="V22" s="114"/>
      <c r="W22" s="114"/>
      <c r="X22" s="114"/>
      <c r="Y22" s="114"/>
      <c r="Z22" s="114"/>
      <c r="AA22" s="114"/>
      <c r="AC22" s="112"/>
      <c r="AD22" s="114"/>
      <c r="AE22" s="114"/>
      <c r="AF22" s="114"/>
      <c r="AG22" s="114"/>
      <c r="AH22" s="114"/>
      <c r="AI22" s="114"/>
      <c r="AJ22" s="114"/>
      <c r="AL22" s="112"/>
      <c r="AM22" s="114"/>
      <c r="AN22" s="114"/>
      <c r="AO22" s="114"/>
      <c r="AP22" s="114"/>
      <c r="AQ22" s="114"/>
      <c r="AR22" s="114"/>
    </row>
    <row r="23" spans="2:44" ht="12.75" customHeight="1">
      <c r="B23" s="123" t="s">
        <v>988</v>
      </c>
      <c r="C23" s="117">
        <f aca="true" t="shared" si="8" ref="C23:H29">C10/C$17</f>
        <v>0.0006414461334253382</v>
      </c>
      <c r="D23" s="117">
        <f t="shared" si="8"/>
        <v>0.0012096381964231103</v>
      </c>
      <c r="E23" s="117">
        <f t="shared" si="8"/>
        <v>0.0011990973205843105</v>
      </c>
      <c r="F23" s="117">
        <f t="shared" si="8"/>
        <v>0.0011840319537650516</v>
      </c>
      <c r="G23" s="117">
        <f t="shared" si="8"/>
        <v>0.0011566073353198863</v>
      </c>
      <c r="H23" s="117">
        <f t="shared" si="8"/>
        <v>0.0011566073353198863</v>
      </c>
      <c r="K23" s="123" t="s">
        <v>988</v>
      </c>
      <c r="L23" s="117">
        <f aca="true" t="shared" si="9" ref="L23:Q29">L10/L$17</f>
        <v>0.001172947505684536</v>
      </c>
      <c r="M23" s="117">
        <f t="shared" si="9"/>
        <v>0.001172947505684536</v>
      </c>
      <c r="N23" s="117">
        <f t="shared" si="9"/>
        <v>0.001172947505684536</v>
      </c>
      <c r="O23" s="117">
        <f t="shared" si="9"/>
        <v>0.001172947505684536</v>
      </c>
      <c r="P23" s="117">
        <f t="shared" si="9"/>
        <v>0.001172947505684536</v>
      </c>
      <c r="Q23" s="117">
        <f t="shared" si="9"/>
        <v>0.001172947505684536</v>
      </c>
      <c r="R23" s="117"/>
      <c r="T23" s="123" t="s">
        <v>988</v>
      </c>
      <c r="U23" s="117">
        <f aca="true" t="shared" si="10" ref="U23:Z29">U10/U$17</f>
        <v>0.0002345279980349857</v>
      </c>
      <c r="V23" s="117">
        <f t="shared" si="10"/>
        <v>0.0016631248916454983</v>
      </c>
      <c r="W23" s="117">
        <f t="shared" si="10"/>
        <v>0.0016624323567920624</v>
      </c>
      <c r="X23" s="117">
        <f t="shared" si="10"/>
        <v>0.0016147717960176878</v>
      </c>
      <c r="Y23" s="117">
        <f t="shared" si="10"/>
        <v>0.0015298053203810205</v>
      </c>
      <c r="Z23" s="117">
        <f t="shared" si="10"/>
        <v>0.0015298053203810205</v>
      </c>
      <c r="AA23" s="117"/>
      <c r="AC23" s="123" t="s">
        <v>988</v>
      </c>
      <c r="AD23" s="117">
        <f aca="true" t="shared" si="11" ref="AD23:AI29">AD10/AD$17</f>
        <v>0.000960350207709078</v>
      </c>
      <c r="AE23" s="117">
        <f t="shared" si="11"/>
        <v>0.0008832385249017041</v>
      </c>
      <c r="AF23" s="117">
        <f t="shared" si="11"/>
        <v>0.000861400122151323</v>
      </c>
      <c r="AG23" s="117">
        <f t="shared" si="11"/>
        <v>0.000861400122151323</v>
      </c>
      <c r="AH23" s="117">
        <f t="shared" si="11"/>
        <v>0.000861400122151323</v>
      </c>
      <c r="AI23" s="117">
        <f t="shared" si="11"/>
        <v>0.000861400122151323</v>
      </c>
      <c r="AJ23" s="117"/>
      <c r="AL23" s="123" t="s">
        <v>988</v>
      </c>
      <c r="AM23" s="117">
        <f aca="true" t="shared" si="12" ref="AM23:AR29">AM10/AM$17</f>
        <v>0</v>
      </c>
      <c r="AN23" s="117">
        <f t="shared" si="12"/>
        <v>0</v>
      </c>
      <c r="AO23" s="117">
        <f t="shared" si="12"/>
        <v>0</v>
      </c>
      <c r="AP23" s="117">
        <f t="shared" si="12"/>
        <v>0</v>
      </c>
      <c r="AQ23" s="117">
        <f t="shared" si="12"/>
        <v>0</v>
      </c>
      <c r="AR23" s="117">
        <f t="shared" si="12"/>
        <v>0</v>
      </c>
    </row>
    <row r="24" spans="2:44" ht="12.75" customHeight="1">
      <c r="B24" s="123" t="s">
        <v>989</v>
      </c>
      <c r="C24" s="117">
        <f t="shared" si="8"/>
        <v>0.21851839845766616</v>
      </c>
      <c r="D24" s="117">
        <f t="shared" si="8"/>
        <v>0.24242945425693735</v>
      </c>
      <c r="E24" s="117">
        <f t="shared" si="8"/>
        <v>0.24031690623675517</v>
      </c>
      <c r="F24" s="117">
        <f t="shared" si="8"/>
        <v>0.24925423760318222</v>
      </c>
      <c r="G24" s="117">
        <f t="shared" si="8"/>
        <v>0.24348099614599747</v>
      </c>
      <c r="H24" s="117">
        <f t="shared" si="8"/>
        <v>0.24348099614599747</v>
      </c>
      <c r="K24" s="123" t="s">
        <v>989</v>
      </c>
      <c r="L24" s="117">
        <f t="shared" si="9"/>
        <v>0.1619847058129706</v>
      </c>
      <c r="M24" s="117">
        <f t="shared" si="9"/>
        <v>0.1619847058129706</v>
      </c>
      <c r="N24" s="117">
        <f t="shared" si="9"/>
        <v>0.1619847058129706</v>
      </c>
      <c r="O24" s="117">
        <f t="shared" si="9"/>
        <v>0.1619847058129706</v>
      </c>
      <c r="P24" s="117">
        <f t="shared" si="9"/>
        <v>0.1619847058129706</v>
      </c>
      <c r="Q24" s="117">
        <f t="shared" si="9"/>
        <v>0.1619847058129706</v>
      </c>
      <c r="R24" s="117"/>
      <c r="T24" s="123" t="s">
        <v>989</v>
      </c>
      <c r="U24" s="117">
        <f t="shared" si="10"/>
        <v>0.2659415369267141</v>
      </c>
      <c r="V24" s="117">
        <f t="shared" si="10"/>
        <v>0.28167781274241604</v>
      </c>
      <c r="W24" s="117">
        <f t="shared" si="10"/>
        <v>0.28156052046704716</v>
      </c>
      <c r="X24" s="117">
        <f t="shared" si="10"/>
        <v>0.30215758616845373</v>
      </c>
      <c r="Y24" s="117">
        <f t="shared" si="10"/>
        <v>0.2862585809672662</v>
      </c>
      <c r="Z24" s="117">
        <f t="shared" si="10"/>
        <v>0.2862585809672662</v>
      </c>
      <c r="AA24" s="117"/>
      <c r="AC24" s="123" t="s">
        <v>989</v>
      </c>
      <c r="AD24" s="117">
        <f t="shared" si="11"/>
        <v>0.209098473465546</v>
      </c>
      <c r="AE24" s="117">
        <f t="shared" si="11"/>
        <v>0.2622318824164179</v>
      </c>
      <c r="AF24" s="117">
        <f t="shared" si="11"/>
        <v>0.2557481010813164</v>
      </c>
      <c r="AG24" s="117">
        <f t="shared" si="11"/>
        <v>0.2557481010813164</v>
      </c>
      <c r="AH24" s="117">
        <f t="shared" si="11"/>
        <v>0.2557481010813164</v>
      </c>
      <c r="AI24" s="117">
        <f t="shared" si="11"/>
        <v>0.2557481010813164</v>
      </c>
      <c r="AJ24" s="117"/>
      <c r="AL24" s="123" t="s">
        <v>989</v>
      </c>
      <c r="AM24" s="117">
        <f t="shared" si="12"/>
        <v>0.14040692913603872</v>
      </c>
      <c r="AN24" s="117">
        <f t="shared" si="12"/>
        <v>0.13860425303626606</v>
      </c>
      <c r="AO24" s="117">
        <f t="shared" si="12"/>
        <v>0.13764519818681614</v>
      </c>
      <c r="AP24" s="117">
        <f t="shared" si="12"/>
        <v>0.1362872456347657</v>
      </c>
      <c r="AQ24" s="117">
        <f t="shared" si="12"/>
        <v>0.13508534937983543</v>
      </c>
      <c r="AR24" s="117">
        <f t="shared" si="12"/>
        <v>0.13508534937983543</v>
      </c>
    </row>
    <row r="25" spans="2:44" ht="12.75">
      <c r="B25" s="112" t="s">
        <v>990</v>
      </c>
      <c r="C25" s="117">
        <f t="shared" si="8"/>
        <v>0.674834368215821</v>
      </c>
      <c r="D25" s="117">
        <f t="shared" si="8"/>
        <v>0.6536615418064298</v>
      </c>
      <c r="E25" s="117">
        <f t="shared" si="8"/>
        <v>0.6560816481597906</v>
      </c>
      <c r="F25" s="117">
        <f t="shared" si="8"/>
        <v>0.647838688624117</v>
      </c>
      <c r="G25" s="117">
        <f t="shared" si="8"/>
        <v>0.6554604884372979</v>
      </c>
      <c r="H25" s="117">
        <f t="shared" si="8"/>
        <v>0.6554604884372979</v>
      </c>
      <c r="K25" s="112" t="s">
        <v>990</v>
      </c>
      <c r="L25" s="117">
        <f t="shared" si="9"/>
        <v>0.8273539221660868</v>
      </c>
      <c r="M25" s="117">
        <f t="shared" si="9"/>
        <v>0.8273539221660868</v>
      </c>
      <c r="N25" s="117">
        <f t="shared" si="9"/>
        <v>0.8273539221660868</v>
      </c>
      <c r="O25" s="117">
        <f t="shared" si="9"/>
        <v>0.8273539221660868</v>
      </c>
      <c r="P25" s="117">
        <f t="shared" si="9"/>
        <v>0.8273539221660868</v>
      </c>
      <c r="Q25" s="117">
        <f t="shared" si="9"/>
        <v>0.8273539221660868</v>
      </c>
      <c r="R25" s="117"/>
      <c r="T25" s="112" t="s">
        <v>990</v>
      </c>
      <c r="U25" s="117">
        <f t="shared" si="10"/>
        <v>0.6293476246987844</v>
      </c>
      <c r="V25" s="117">
        <f t="shared" si="10"/>
        <v>0.6156945808080942</v>
      </c>
      <c r="W25" s="117">
        <f t="shared" si="10"/>
        <v>0.6154382020127174</v>
      </c>
      <c r="X25" s="117">
        <f t="shared" si="10"/>
        <v>0.5977940977518379</v>
      </c>
      <c r="Y25" s="117">
        <f t="shared" si="10"/>
        <v>0.6189574708541988</v>
      </c>
      <c r="Z25" s="117">
        <f t="shared" si="10"/>
        <v>0.6189574708541988</v>
      </c>
      <c r="AA25" s="117"/>
      <c r="AC25" s="112" t="s">
        <v>990</v>
      </c>
      <c r="AD25" s="117">
        <f t="shared" si="11"/>
        <v>0.6330753059059983</v>
      </c>
      <c r="AE25" s="117">
        <f t="shared" si="11"/>
        <v>0.5919742650463874</v>
      </c>
      <c r="AF25" s="117">
        <f t="shared" si="11"/>
        <v>0.6020628538943761</v>
      </c>
      <c r="AG25" s="117">
        <f t="shared" si="11"/>
        <v>0.6020628538943761</v>
      </c>
      <c r="AH25" s="117">
        <f t="shared" si="11"/>
        <v>0.6020628538943761</v>
      </c>
      <c r="AI25" s="117">
        <f t="shared" si="11"/>
        <v>0.6020628538943761</v>
      </c>
      <c r="AJ25" s="117"/>
      <c r="AL25" s="112" t="s">
        <v>990</v>
      </c>
      <c r="AM25" s="117">
        <f t="shared" si="12"/>
        <v>0.6723955866792116</v>
      </c>
      <c r="AN25" s="117">
        <f t="shared" si="12"/>
        <v>0.663762740272288</v>
      </c>
      <c r="AO25" s="117">
        <f t="shared" si="12"/>
        <v>0.6591699167405617</v>
      </c>
      <c r="AP25" s="117">
        <f t="shared" si="12"/>
        <v>0.6526668096037779</v>
      </c>
      <c r="AQ25" s="117">
        <f t="shared" si="12"/>
        <v>0.6469110414060533</v>
      </c>
      <c r="AR25" s="117">
        <f t="shared" si="12"/>
        <v>0.6469110414060533</v>
      </c>
    </row>
    <row r="26" spans="2:44" ht="12.75">
      <c r="B26" s="123" t="s">
        <v>991</v>
      </c>
      <c r="C26" s="117">
        <f t="shared" si="8"/>
        <v>0.06733807907117499</v>
      </c>
      <c r="D26" s="117">
        <f t="shared" si="8"/>
        <v>0.06460207485700716</v>
      </c>
      <c r="E26" s="117">
        <f t="shared" si="8"/>
        <v>0.06403912764517956</v>
      </c>
      <c r="F26" s="117">
        <f t="shared" si="8"/>
        <v>0.06323454495435188</v>
      </c>
      <c r="G26" s="117">
        <f t="shared" si="8"/>
        <v>0.06176990266795725</v>
      </c>
      <c r="H26" s="117">
        <f t="shared" si="8"/>
        <v>0.06176990266795725</v>
      </c>
      <c r="K26" s="123" t="s">
        <v>991</v>
      </c>
      <c r="L26" s="117">
        <f t="shared" si="9"/>
        <v>0</v>
      </c>
      <c r="M26" s="117">
        <f t="shared" si="9"/>
        <v>0</v>
      </c>
      <c r="N26" s="117">
        <f t="shared" si="9"/>
        <v>0</v>
      </c>
      <c r="O26" s="117">
        <f t="shared" si="9"/>
        <v>0</v>
      </c>
      <c r="P26" s="117">
        <f t="shared" si="9"/>
        <v>0</v>
      </c>
      <c r="Q26" s="117">
        <f t="shared" si="9"/>
        <v>0</v>
      </c>
      <c r="R26" s="117"/>
      <c r="T26" s="123" t="s">
        <v>991</v>
      </c>
      <c r="U26" s="117">
        <f t="shared" si="10"/>
        <v>0.07689875766555589</v>
      </c>
      <c r="V26" s="117">
        <f t="shared" si="10"/>
        <v>0.07431391070538809</v>
      </c>
      <c r="W26" s="117">
        <f t="shared" si="10"/>
        <v>0.0742829659618411</v>
      </c>
      <c r="X26" s="117">
        <f t="shared" si="10"/>
        <v>0.07215333476255618</v>
      </c>
      <c r="Y26" s="117">
        <f t="shared" si="10"/>
        <v>0.06835675212758187</v>
      </c>
      <c r="Z26" s="117">
        <f t="shared" si="10"/>
        <v>0.06835675212758187</v>
      </c>
      <c r="AA26" s="117"/>
      <c r="AC26" s="123" t="s">
        <v>991</v>
      </c>
      <c r="AD26" s="117">
        <f t="shared" si="11"/>
        <v>0.1139971265076887</v>
      </c>
      <c r="AE26" s="117">
        <f t="shared" si="11"/>
        <v>0.10484368415962819</v>
      </c>
      <c r="AF26" s="117">
        <f t="shared" si="11"/>
        <v>0.10225138487018481</v>
      </c>
      <c r="AG26" s="117">
        <f t="shared" si="11"/>
        <v>0.10225138487018481</v>
      </c>
      <c r="AH26" s="117">
        <f t="shared" si="11"/>
        <v>0.10225138487018481</v>
      </c>
      <c r="AI26" s="117">
        <f t="shared" si="11"/>
        <v>0.10225138487018481</v>
      </c>
      <c r="AJ26" s="117"/>
      <c r="AL26" s="123" t="s">
        <v>991</v>
      </c>
      <c r="AM26" s="117">
        <f t="shared" si="12"/>
        <v>0</v>
      </c>
      <c r="AN26" s="117">
        <f t="shared" si="12"/>
        <v>0</v>
      </c>
      <c r="AO26" s="117">
        <f t="shared" si="12"/>
        <v>0</v>
      </c>
      <c r="AP26" s="117">
        <f t="shared" si="12"/>
        <v>0</v>
      </c>
      <c r="AQ26" s="117">
        <f t="shared" si="12"/>
        <v>0</v>
      </c>
      <c r="AR26" s="117">
        <f t="shared" si="12"/>
        <v>0</v>
      </c>
    </row>
    <row r="27" spans="2:44" ht="12.75">
      <c r="B27" s="123" t="s">
        <v>992</v>
      </c>
      <c r="C27" s="117">
        <f t="shared" si="8"/>
        <v>0.020862140768657562</v>
      </c>
      <c r="D27" s="117">
        <f t="shared" si="8"/>
        <v>0.02001449400107932</v>
      </c>
      <c r="E27" s="117">
        <f t="shared" si="8"/>
        <v>0.019840086234471407</v>
      </c>
      <c r="F27" s="117">
        <f t="shared" si="8"/>
        <v>0.019590816911859304</v>
      </c>
      <c r="G27" s="117">
        <f t="shared" si="8"/>
        <v>0.01913705324684301</v>
      </c>
      <c r="H27" s="117">
        <f t="shared" si="8"/>
        <v>0.01913705324684301</v>
      </c>
      <c r="K27" s="123" t="s">
        <v>992</v>
      </c>
      <c r="L27" s="117">
        <f t="shared" si="9"/>
        <v>0.009488424515258147</v>
      </c>
      <c r="M27" s="117">
        <f t="shared" si="9"/>
        <v>0.009488424515258147</v>
      </c>
      <c r="N27" s="117">
        <f t="shared" si="9"/>
        <v>0.009488424515258147</v>
      </c>
      <c r="O27" s="117">
        <f t="shared" si="9"/>
        <v>0.009488424515258147</v>
      </c>
      <c r="P27" s="117">
        <f t="shared" si="9"/>
        <v>0.009488424515258147</v>
      </c>
      <c r="Q27" s="117">
        <f t="shared" si="9"/>
        <v>0.009488424515258147</v>
      </c>
      <c r="R27" s="117"/>
      <c r="T27" s="123" t="s">
        <v>992</v>
      </c>
      <c r="U27" s="117">
        <f t="shared" si="10"/>
        <v>0.020605431714679448</v>
      </c>
      <c r="V27" s="117">
        <f t="shared" si="10"/>
        <v>0.019912808203617308</v>
      </c>
      <c r="W27" s="117">
        <f t="shared" si="10"/>
        <v>0.019904516394757935</v>
      </c>
      <c r="X27" s="117">
        <f t="shared" si="10"/>
        <v>0.019333870371513122</v>
      </c>
      <c r="Y27" s="117">
        <f t="shared" si="10"/>
        <v>0.018316555832124385</v>
      </c>
      <c r="Z27" s="117">
        <f t="shared" si="10"/>
        <v>0.018316555832124385</v>
      </c>
      <c r="AA27" s="117"/>
      <c r="AC27" s="123" t="s">
        <v>992</v>
      </c>
      <c r="AD27" s="117">
        <f t="shared" si="11"/>
        <v>0.02343076664179093</v>
      </c>
      <c r="AE27" s="117">
        <f t="shared" si="11"/>
        <v>0.021549384380703612</v>
      </c>
      <c r="AF27" s="117">
        <f t="shared" si="11"/>
        <v>0.02101656779508089</v>
      </c>
      <c r="AG27" s="117">
        <f t="shared" si="11"/>
        <v>0.02101656779508089</v>
      </c>
      <c r="AH27" s="117">
        <f t="shared" si="11"/>
        <v>0.02101656779508089</v>
      </c>
      <c r="AI27" s="117">
        <f t="shared" si="11"/>
        <v>0.02101656779508089</v>
      </c>
      <c r="AJ27" s="117"/>
      <c r="AL27" s="123" t="s">
        <v>992</v>
      </c>
      <c r="AM27" s="117">
        <f t="shared" si="12"/>
        <v>0.04759556919865719</v>
      </c>
      <c r="AN27" s="117">
        <f t="shared" si="12"/>
        <v>0.04698449255466646</v>
      </c>
      <c r="AO27" s="117">
        <f t="shared" si="12"/>
        <v>0.04665938921586988</v>
      </c>
      <c r="AP27" s="117">
        <f t="shared" si="12"/>
        <v>0.046199066316869736</v>
      </c>
      <c r="AQ27" s="117">
        <f t="shared" si="12"/>
        <v>0.04579164385757134</v>
      </c>
      <c r="AR27" s="117">
        <f t="shared" si="12"/>
        <v>0.04579164385757134</v>
      </c>
    </row>
    <row r="28" spans="2:44" ht="12.75">
      <c r="B28" s="123" t="s">
        <v>599</v>
      </c>
      <c r="C28" s="117">
        <f t="shared" si="8"/>
        <v>0.00806350096481895</v>
      </c>
      <c r="D28" s="117">
        <f t="shared" si="8"/>
        <v>0.007735873967954781</v>
      </c>
      <c r="E28" s="117">
        <f t="shared" si="8"/>
        <v>0.00766846299561451</v>
      </c>
      <c r="F28" s="117">
        <f t="shared" si="8"/>
        <v>0.007572117014362087</v>
      </c>
      <c r="G28" s="117">
        <f t="shared" si="8"/>
        <v>0.007396731190288094</v>
      </c>
      <c r="H28" s="117">
        <f t="shared" si="8"/>
        <v>0.007396731190288094</v>
      </c>
      <c r="I28" s="114"/>
      <c r="J28" s="114"/>
      <c r="K28" s="123" t="s">
        <v>599</v>
      </c>
      <c r="L28" s="117">
        <f t="shared" si="9"/>
        <v>0</v>
      </c>
      <c r="M28" s="117">
        <f t="shared" si="9"/>
        <v>0</v>
      </c>
      <c r="N28" s="117">
        <f t="shared" si="9"/>
        <v>0</v>
      </c>
      <c r="O28" s="117">
        <f t="shared" si="9"/>
        <v>0</v>
      </c>
      <c r="P28" s="117">
        <f t="shared" si="9"/>
        <v>0</v>
      </c>
      <c r="Q28" s="117">
        <f t="shared" si="9"/>
        <v>0</v>
      </c>
      <c r="R28" s="117"/>
      <c r="T28" s="123" t="s">
        <v>599</v>
      </c>
      <c r="U28" s="117">
        <f t="shared" si="10"/>
        <v>0.00630252704578525</v>
      </c>
      <c r="V28" s="117">
        <f t="shared" si="10"/>
        <v>0.006090676186678716</v>
      </c>
      <c r="W28" s="117">
        <f t="shared" si="10"/>
        <v>0.00608813999377976</v>
      </c>
      <c r="X28" s="117">
        <f t="shared" si="10"/>
        <v>0.005913598055281667</v>
      </c>
      <c r="Y28" s="117">
        <f t="shared" si="10"/>
        <v>0.005602434839322433</v>
      </c>
      <c r="Z28" s="117">
        <f t="shared" si="10"/>
        <v>0.005602434839322433</v>
      </c>
      <c r="AA28" s="117"/>
      <c r="AC28" s="123" t="s">
        <v>599</v>
      </c>
      <c r="AD28" s="117">
        <f t="shared" si="11"/>
        <v>0.01756195981690212</v>
      </c>
      <c r="AE28" s="117">
        <f t="shared" si="11"/>
        <v>0.01615181561741542</v>
      </c>
      <c r="AF28" s="117">
        <f t="shared" si="11"/>
        <v>0.01575245593748947</v>
      </c>
      <c r="AG28" s="117">
        <f t="shared" si="11"/>
        <v>0.01575245593748947</v>
      </c>
      <c r="AH28" s="117">
        <f t="shared" si="11"/>
        <v>0.01575245593748947</v>
      </c>
      <c r="AI28" s="117">
        <f t="shared" si="11"/>
        <v>0.01575245593748947</v>
      </c>
      <c r="AJ28" s="117"/>
      <c r="AL28" s="123" t="s">
        <v>599</v>
      </c>
      <c r="AM28" s="117">
        <f t="shared" si="12"/>
        <v>0</v>
      </c>
      <c r="AN28" s="117">
        <f t="shared" si="12"/>
        <v>0</v>
      </c>
      <c r="AO28" s="117">
        <f t="shared" si="12"/>
        <v>0</v>
      </c>
      <c r="AP28" s="117">
        <f t="shared" si="12"/>
        <v>0</v>
      </c>
      <c r="AQ28" s="117">
        <f t="shared" si="12"/>
        <v>0</v>
      </c>
      <c r="AR28" s="117">
        <f t="shared" si="12"/>
        <v>0</v>
      </c>
    </row>
    <row r="29" spans="2:44" ht="12.75">
      <c r="B29" s="123" t="s">
        <v>994</v>
      </c>
      <c r="C29" s="117">
        <f t="shared" si="8"/>
        <v>0.009742066388435965</v>
      </c>
      <c r="D29" s="117">
        <f t="shared" si="8"/>
        <v>0.01034692291416843</v>
      </c>
      <c r="E29" s="117">
        <f t="shared" si="8"/>
        <v>0.01085467140760424</v>
      </c>
      <c r="F29" s="117">
        <f t="shared" si="8"/>
        <v>0.011325562938362461</v>
      </c>
      <c r="G29" s="117">
        <f t="shared" si="8"/>
        <v>0.011598220976296291</v>
      </c>
      <c r="H29" s="117">
        <f t="shared" si="8"/>
        <v>0.011598220976296291</v>
      </c>
      <c r="K29" s="123" t="s">
        <v>994</v>
      </c>
      <c r="L29" s="117">
        <f t="shared" si="9"/>
        <v>0</v>
      </c>
      <c r="M29" s="117">
        <f t="shared" si="9"/>
        <v>0</v>
      </c>
      <c r="N29" s="117">
        <f t="shared" si="9"/>
        <v>0</v>
      </c>
      <c r="O29" s="117">
        <f t="shared" si="9"/>
        <v>0</v>
      </c>
      <c r="P29" s="117">
        <f t="shared" si="9"/>
        <v>0</v>
      </c>
      <c r="Q29" s="117">
        <f t="shared" si="9"/>
        <v>0</v>
      </c>
      <c r="R29" s="114"/>
      <c r="S29" s="114"/>
      <c r="T29" s="123" t="s">
        <v>994</v>
      </c>
      <c r="U29" s="117">
        <f t="shared" si="10"/>
        <v>0.0006695939504460838</v>
      </c>
      <c r="V29" s="117">
        <f t="shared" si="10"/>
        <v>0.0006470864621601898</v>
      </c>
      <c r="W29" s="117">
        <f t="shared" si="10"/>
        <v>0.0010632228130646507</v>
      </c>
      <c r="X29" s="117">
        <f t="shared" si="10"/>
        <v>0.0010327410943398343</v>
      </c>
      <c r="Y29" s="117">
        <f t="shared" si="10"/>
        <v>0.0009784000591250668</v>
      </c>
      <c r="Z29" s="117">
        <f t="shared" si="10"/>
        <v>0.0009784000591250668</v>
      </c>
      <c r="AA29" s="114"/>
      <c r="AB29" s="114"/>
      <c r="AC29" s="123" t="s">
        <v>994</v>
      </c>
      <c r="AD29" s="117">
        <f t="shared" si="11"/>
        <v>0.0018760174543650252</v>
      </c>
      <c r="AE29" s="117">
        <f t="shared" si="11"/>
        <v>0.0023657298545457445</v>
      </c>
      <c r="AF29" s="117">
        <f t="shared" si="11"/>
        <v>0.0023072362994011474</v>
      </c>
      <c r="AG29" s="117">
        <f t="shared" si="11"/>
        <v>0.0023072362994011474</v>
      </c>
      <c r="AH29" s="117">
        <f t="shared" si="11"/>
        <v>0.0023072362994011474</v>
      </c>
      <c r="AI29" s="117">
        <f t="shared" si="11"/>
        <v>0.0023072362994011474</v>
      </c>
      <c r="AJ29" s="114"/>
      <c r="AL29" s="123" t="s">
        <v>994</v>
      </c>
      <c r="AM29" s="117">
        <f t="shared" si="12"/>
        <v>0.13960191498609234</v>
      </c>
      <c r="AN29" s="117">
        <f t="shared" si="12"/>
        <v>0.15064851413677954</v>
      </c>
      <c r="AO29" s="117">
        <f t="shared" si="12"/>
        <v>0.1565254958567523</v>
      </c>
      <c r="AP29" s="117">
        <f t="shared" si="12"/>
        <v>0.16484687844458662</v>
      </c>
      <c r="AQ29" s="117">
        <f t="shared" si="12"/>
        <v>0.17221196535654</v>
      </c>
      <c r="AR29" s="117">
        <f t="shared" si="12"/>
        <v>0.17221196535654</v>
      </c>
    </row>
    <row r="30" spans="2:44" ht="12.75">
      <c r="B30" s="14"/>
      <c r="C30" s="114"/>
      <c r="D30" s="114"/>
      <c r="E30" s="114"/>
      <c r="F30" s="114"/>
      <c r="G30" s="114"/>
      <c r="H30" s="114"/>
      <c r="K30" s="14"/>
      <c r="L30" s="114"/>
      <c r="M30" s="114"/>
      <c r="N30" s="114"/>
      <c r="O30" s="114"/>
      <c r="P30" s="114"/>
      <c r="Q30" s="114"/>
      <c r="T30" s="14"/>
      <c r="U30" s="114"/>
      <c r="V30" s="114"/>
      <c r="W30" s="114"/>
      <c r="X30" s="114"/>
      <c r="Y30" s="114"/>
      <c r="Z30" s="114"/>
      <c r="AC30" s="14"/>
      <c r="AD30" s="114"/>
      <c r="AE30" s="114"/>
      <c r="AF30" s="114"/>
      <c r="AG30" s="114"/>
      <c r="AH30" s="114"/>
      <c r="AI30" s="114"/>
      <c r="AL30" s="14"/>
      <c r="AM30" s="114"/>
      <c r="AN30" s="114"/>
      <c r="AO30" s="114"/>
      <c r="AP30" s="114"/>
      <c r="AQ30" s="114"/>
      <c r="AR30" s="114"/>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77" spans="2:39" ht="12.75">
      <c r="B77" s="112"/>
      <c r="C77" s="117"/>
      <c r="K77" s="112"/>
      <c r="L77" s="117"/>
      <c r="T77" s="112"/>
      <c r="U77" s="117"/>
      <c r="AC77" s="112"/>
      <c r="AD77" s="117"/>
      <c r="AL77" s="112"/>
      <c r="AM77" s="117"/>
    </row>
    <row r="78" spans="2:39" ht="12.75">
      <c r="B78" s="112"/>
      <c r="C78" s="117"/>
      <c r="K78" s="112"/>
      <c r="L78" s="117"/>
      <c r="T78" s="112"/>
      <c r="U78" s="117"/>
      <c r="AC78" s="112"/>
      <c r="AD78" s="117"/>
      <c r="AL78" s="112"/>
      <c r="AM78" s="117"/>
    </row>
    <row r="79" spans="2:39" ht="12.75">
      <c r="B79" s="112"/>
      <c r="C79" s="117"/>
      <c r="K79" s="112"/>
      <c r="L79" s="117"/>
      <c r="T79" s="112"/>
      <c r="U79" s="117"/>
      <c r="AC79" s="112"/>
      <c r="AD79" s="117"/>
      <c r="AL79" s="112"/>
      <c r="AM79" s="117"/>
    </row>
    <row r="80" spans="2:39" ht="12.75">
      <c r="B80" s="112"/>
      <c r="C80" s="117"/>
      <c r="K80" s="112"/>
      <c r="L80" s="117"/>
      <c r="T80" s="112"/>
      <c r="U80" s="117"/>
      <c r="AC80" s="112"/>
      <c r="AD80" s="117"/>
      <c r="AL80" s="112"/>
      <c r="AM80" s="117"/>
    </row>
    <row r="81" spans="2:39" ht="12.75">
      <c r="B81" s="72"/>
      <c r="C81" s="117"/>
      <c r="K81" s="72"/>
      <c r="L81" s="117"/>
      <c r="T81" s="72"/>
      <c r="U81" s="117"/>
      <c r="AC81" s="72"/>
      <c r="AD81" s="117"/>
      <c r="AL81" s="72"/>
      <c r="AM81" s="117"/>
    </row>
    <row r="82" spans="2:39" ht="12.75">
      <c r="B82" s="112"/>
      <c r="C82" s="117"/>
      <c r="K82" s="112"/>
      <c r="L82" s="117"/>
      <c r="T82" s="112"/>
      <c r="U82" s="117"/>
      <c r="AC82" s="112"/>
      <c r="AD82" s="117"/>
      <c r="AL82" s="112"/>
      <c r="AM82" s="117"/>
    </row>
    <row r="83" spans="3:39" ht="12.75">
      <c r="C83" s="117"/>
      <c r="L83" s="117"/>
      <c r="U83" s="117"/>
      <c r="AD83" s="117"/>
      <c r="AM83" s="117"/>
    </row>
  </sheetData>
  <sheetProtection/>
  <mergeCells count="20">
    <mergeCell ref="B1:H2"/>
    <mergeCell ref="C7:H7"/>
    <mergeCell ref="B4:H4"/>
    <mergeCell ref="K4:Q4"/>
    <mergeCell ref="AL4:AR4"/>
    <mergeCell ref="T1:Z2"/>
    <mergeCell ref="U7:Z7"/>
    <mergeCell ref="K1:Q2"/>
    <mergeCell ref="L7:Q7"/>
    <mergeCell ref="T4:Z4"/>
    <mergeCell ref="AD20:AI20"/>
    <mergeCell ref="AM20:AR20"/>
    <mergeCell ref="L20:Q20"/>
    <mergeCell ref="C20:H20"/>
    <mergeCell ref="U20:Z20"/>
    <mergeCell ref="AC1:AI2"/>
    <mergeCell ref="AD7:AI7"/>
    <mergeCell ref="AL1:AR2"/>
    <mergeCell ref="AM7:AR7"/>
    <mergeCell ref="AC4:AI4"/>
  </mergeCells>
  <printOptions horizontalCentered="1"/>
  <pageMargins left="0.75" right="0.75" top="1" bottom="1" header="0.5" footer="0.5"/>
  <pageSetup fitToWidth="6" horizontalDpi="300" verticalDpi="300" orientation="portrait" scale="93" r:id="rId2"/>
  <colBreaks count="4" manualBreakCount="4">
    <brk id="9" max="30" man="1"/>
    <brk id="18" max="30" man="1"/>
    <brk id="27" max="30" man="1"/>
    <brk id="36" max="30" man="1"/>
  </colBreaks>
  <drawing r:id="rId1"/>
</worksheet>
</file>

<file path=xl/worksheets/sheet9.xml><?xml version="1.0" encoding="utf-8"?>
<worksheet xmlns="http://schemas.openxmlformats.org/spreadsheetml/2006/main" xmlns:r="http://schemas.openxmlformats.org/officeDocument/2006/relationships">
  <sheetPr codeName="Sheet9">
    <tabColor indexed="40"/>
  </sheetPr>
  <dimension ref="B1:AS123"/>
  <sheetViews>
    <sheetView showGridLines="0" view="pageBreakPreview" zoomScaleSheetLayoutView="100" zoomScalePageLayoutView="0" workbookViewId="0" topLeftCell="D1">
      <selection activeCell="AD5" sqref="AD5"/>
    </sheetView>
  </sheetViews>
  <sheetFormatPr defaultColWidth="9.140625" defaultRowHeight="12.75"/>
  <cols>
    <col min="1" max="1" width="1.8515625" style="0" customWidth="1"/>
    <col min="2" max="2" width="11.57421875" style="105" bestFit="1" customWidth="1"/>
    <col min="3" max="3" width="10.8515625" style="105" bestFit="1" customWidth="1"/>
    <col min="4" max="8" width="12.00390625" style="105" bestFit="1" customWidth="1"/>
    <col min="9" max="9" width="3.7109375" style="105" customWidth="1"/>
    <col min="10" max="10" width="2.00390625" style="105" bestFit="1" customWidth="1"/>
    <col min="11" max="11" width="2.28125" style="105" customWidth="1"/>
    <col min="12" max="12" width="11.57421875" style="105" bestFit="1" customWidth="1"/>
    <col min="13" max="13" width="10.8515625" style="105" bestFit="1" customWidth="1"/>
    <col min="14" max="18" width="12.00390625" style="105" bestFit="1" customWidth="1"/>
    <col min="19" max="19" width="2.140625" style="0" customWidth="1"/>
    <col min="20" max="20" width="4.7109375" style="0" customWidth="1"/>
    <col min="21" max="21" width="11.57421875" style="105" bestFit="1" customWidth="1"/>
    <col min="22" max="22" width="10.8515625" style="105" bestFit="1" customWidth="1"/>
    <col min="23" max="27" width="12.00390625" style="105" bestFit="1" customWidth="1"/>
    <col min="28" max="28" width="1.7109375" style="0" customWidth="1"/>
    <col min="29" max="29" width="1.8515625" style="0" customWidth="1"/>
    <col min="30" max="30" width="11.57421875" style="105" bestFit="1" customWidth="1"/>
    <col min="31" max="31" width="10.8515625" style="105" bestFit="1" customWidth="1"/>
    <col min="32" max="36" width="12.00390625" style="105" bestFit="1" customWidth="1"/>
    <col min="37" max="38" width="4.7109375" style="0" customWidth="1"/>
    <col min="39" max="39" width="11.57421875" style="105" bestFit="1" customWidth="1"/>
    <col min="40" max="40" width="10.8515625" style="105" bestFit="1" customWidth="1"/>
    <col min="41" max="45" width="12.00390625" style="105" bestFit="1" customWidth="1"/>
    <col min="46" max="46" width="1.8515625" style="0" customWidth="1"/>
  </cols>
  <sheetData>
    <row r="1" spans="2:45" ht="12.75" customHeight="1">
      <c r="B1" s="217" t="s">
        <v>981</v>
      </c>
      <c r="C1" s="217"/>
      <c r="D1" s="217"/>
      <c r="E1" s="217"/>
      <c r="F1" s="217"/>
      <c r="G1" s="217"/>
      <c r="H1" s="217"/>
      <c r="L1" s="217" t="s">
        <v>982</v>
      </c>
      <c r="M1" s="217"/>
      <c r="N1" s="217"/>
      <c r="O1" s="217"/>
      <c r="P1" s="217"/>
      <c r="Q1" s="217"/>
      <c r="R1" s="217"/>
      <c r="S1" s="2"/>
      <c r="U1" s="217" t="s">
        <v>983</v>
      </c>
      <c r="V1" s="217"/>
      <c r="W1" s="217"/>
      <c r="X1" s="217"/>
      <c r="Y1" s="217"/>
      <c r="Z1" s="217"/>
      <c r="AA1" s="217"/>
      <c r="AB1" s="2"/>
      <c r="AD1" s="217" t="s">
        <v>984</v>
      </c>
      <c r="AE1" s="217"/>
      <c r="AF1" s="217"/>
      <c r="AG1" s="217"/>
      <c r="AH1" s="217"/>
      <c r="AI1" s="217"/>
      <c r="AJ1" s="217"/>
      <c r="AK1" s="2"/>
      <c r="AM1" s="217" t="s">
        <v>985</v>
      </c>
      <c r="AN1" s="217"/>
      <c r="AO1" s="217"/>
      <c r="AP1" s="217"/>
      <c r="AQ1" s="217"/>
      <c r="AR1" s="217"/>
      <c r="AS1" s="217"/>
    </row>
    <row r="2" spans="2:45" ht="12.75" customHeight="1">
      <c r="B2" s="217"/>
      <c r="C2" s="217"/>
      <c r="D2" s="217"/>
      <c r="E2" s="217"/>
      <c r="F2" s="217"/>
      <c r="G2" s="217"/>
      <c r="H2" s="217"/>
      <c r="L2" s="217"/>
      <c r="M2" s="217"/>
      <c r="N2" s="217"/>
      <c r="O2" s="217"/>
      <c r="P2" s="217"/>
      <c r="Q2" s="217"/>
      <c r="R2" s="217"/>
      <c r="S2" s="2"/>
      <c r="U2" s="217"/>
      <c r="V2" s="217"/>
      <c r="W2" s="217"/>
      <c r="X2" s="217"/>
      <c r="Y2" s="217"/>
      <c r="Z2" s="217"/>
      <c r="AA2" s="217"/>
      <c r="AB2" s="2"/>
      <c r="AD2" s="217"/>
      <c r="AE2" s="217"/>
      <c r="AF2" s="217"/>
      <c r="AG2" s="217"/>
      <c r="AH2" s="217"/>
      <c r="AI2" s="217"/>
      <c r="AJ2" s="217"/>
      <c r="AK2" s="2"/>
      <c r="AM2" s="217"/>
      <c r="AN2" s="217"/>
      <c r="AO2" s="217"/>
      <c r="AP2" s="217"/>
      <c r="AQ2" s="217"/>
      <c r="AR2" s="217"/>
      <c r="AS2" s="217"/>
    </row>
    <row r="3" spans="2:45" s="23" customFormat="1" ht="12.75" customHeight="1">
      <c r="B3" s="106"/>
      <c r="C3" s="106"/>
      <c r="D3" s="106"/>
      <c r="E3" s="106"/>
      <c r="F3" s="106"/>
      <c r="G3" s="106"/>
      <c r="H3" s="106"/>
      <c r="I3" s="107"/>
      <c r="J3" s="107"/>
      <c r="K3" s="107"/>
      <c r="L3" s="106"/>
      <c r="M3" s="106"/>
      <c r="N3" s="106"/>
      <c r="O3" s="106"/>
      <c r="P3" s="106"/>
      <c r="Q3" s="106"/>
      <c r="R3" s="106"/>
      <c r="S3" s="2"/>
      <c r="U3" s="106"/>
      <c r="V3" s="106"/>
      <c r="W3" s="106"/>
      <c r="X3" s="106"/>
      <c r="Y3" s="106"/>
      <c r="Z3" s="106"/>
      <c r="AA3" s="106"/>
      <c r="AB3" s="2"/>
      <c r="AD3" s="106"/>
      <c r="AE3" s="106"/>
      <c r="AF3" s="106"/>
      <c r="AG3" s="106"/>
      <c r="AH3" s="106"/>
      <c r="AI3" s="106"/>
      <c r="AJ3" s="106"/>
      <c r="AK3" s="2"/>
      <c r="AM3" s="106"/>
      <c r="AN3" s="106"/>
      <c r="AO3" s="106"/>
      <c r="AP3" s="106"/>
      <c r="AQ3" s="106"/>
      <c r="AR3" s="106"/>
      <c r="AS3" s="106"/>
    </row>
    <row r="4" spans="2:45" s="23" customFormat="1" ht="66" customHeight="1">
      <c r="B4" s="219" t="s">
        <v>489</v>
      </c>
      <c r="C4" s="219"/>
      <c r="D4" s="219"/>
      <c r="E4" s="219"/>
      <c r="F4" s="219"/>
      <c r="G4" s="219"/>
      <c r="H4" s="219"/>
      <c r="I4" s="41"/>
      <c r="J4" s="107"/>
      <c r="K4" s="107"/>
      <c r="L4" s="219" t="s">
        <v>489</v>
      </c>
      <c r="M4" s="219"/>
      <c r="N4" s="219"/>
      <c r="O4" s="219"/>
      <c r="P4" s="219"/>
      <c r="Q4" s="219"/>
      <c r="R4" s="219"/>
      <c r="S4" s="41"/>
      <c r="U4" s="219" t="s">
        <v>489</v>
      </c>
      <c r="V4" s="219"/>
      <c r="W4" s="219"/>
      <c r="X4" s="219"/>
      <c r="Y4" s="219"/>
      <c r="Z4" s="219"/>
      <c r="AA4" s="219"/>
      <c r="AB4" s="108"/>
      <c r="AD4" s="219" t="s">
        <v>489</v>
      </c>
      <c r="AE4" s="219"/>
      <c r="AF4" s="219"/>
      <c r="AG4" s="219"/>
      <c r="AH4" s="219"/>
      <c r="AI4" s="219"/>
      <c r="AJ4" s="219"/>
      <c r="AK4" s="41"/>
      <c r="AM4" s="219" t="s">
        <v>489</v>
      </c>
      <c r="AN4" s="219"/>
      <c r="AO4" s="219"/>
      <c r="AP4" s="219"/>
      <c r="AQ4" s="219"/>
      <c r="AR4" s="219"/>
      <c r="AS4" s="219"/>
    </row>
    <row r="5" spans="2:45" s="23" customFormat="1" ht="12.75" customHeight="1">
      <c r="B5" s="194" t="s">
        <v>1114</v>
      </c>
      <c r="C5" s="41"/>
      <c r="D5" s="41"/>
      <c r="E5" s="41"/>
      <c r="F5" s="41"/>
      <c r="G5" s="41"/>
      <c r="H5" s="41"/>
      <c r="I5" s="41"/>
      <c r="J5" s="107"/>
      <c r="K5" s="107"/>
      <c r="L5" s="41"/>
      <c r="M5" s="41"/>
      <c r="N5" s="41"/>
      <c r="O5" s="41"/>
      <c r="P5" s="41"/>
      <c r="Q5" s="41"/>
      <c r="R5" s="41"/>
      <c r="S5" s="41"/>
      <c r="U5" s="41"/>
      <c r="V5" s="41"/>
      <c r="W5" s="41"/>
      <c r="X5" s="41"/>
      <c r="Y5" s="41"/>
      <c r="Z5" s="41"/>
      <c r="AA5" s="41"/>
      <c r="AB5" s="109"/>
      <c r="AD5" s="194" t="s">
        <v>1114</v>
      </c>
      <c r="AE5" s="41"/>
      <c r="AF5" s="41"/>
      <c r="AG5" s="41"/>
      <c r="AH5" s="41"/>
      <c r="AI5" s="41"/>
      <c r="AJ5" s="41"/>
      <c r="AK5" s="41"/>
      <c r="AM5" s="41"/>
      <c r="AN5" s="41"/>
      <c r="AO5" s="41"/>
      <c r="AP5" s="41"/>
      <c r="AQ5" s="41"/>
      <c r="AR5" s="41"/>
      <c r="AS5" s="41"/>
    </row>
    <row r="6" spans="2:45" s="23" customFormat="1" ht="12.75" customHeight="1">
      <c r="B6" s="41"/>
      <c r="C6" s="41"/>
      <c r="D6" s="41"/>
      <c r="E6" s="41"/>
      <c r="F6" s="41"/>
      <c r="G6" s="41"/>
      <c r="H6" s="41"/>
      <c r="I6" s="41"/>
      <c r="J6" s="107"/>
      <c r="K6" s="107"/>
      <c r="L6" s="41"/>
      <c r="M6" s="41"/>
      <c r="N6" s="41"/>
      <c r="O6" s="41"/>
      <c r="P6" s="41"/>
      <c r="Q6" s="41"/>
      <c r="R6" s="41"/>
      <c r="S6" s="41"/>
      <c r="U6" s="41"/>
      <c r="V6" s="41"/>
      <c r="W6" s="41"/>
      <c r="X6" s="41"/>
      <c r="Y6" s="41"/>
      <c r="Z6" s="41"/>
      <c r="AA6" s="41"/>
      <c r="AB6" s="109"/>
      <c r="AD6" s="41"/>
      <c r="AE6" s="41"/>
      <c r="AF6" s="41"/>
      <c r="AG6" s="41"/>
      <c r="AH6" s="41"/>
      <c r="AI6" s="41"/>
      <c r="AJ6" s="41"/>
      <c r="AK6" s="41"/>
      <c r="AM6" s="41"/>
      <c r="AN6" s="41"/>
      <c r="AO6" s="41"/>
      <c r="AP6" s="41"/>
      <c r="AQ6" s="41"/>
      <c r="AR6" s="41"/>
      <c r="AS6" s="41"/>
    </row>
    <row r="7" spans="2:45" ht="12.75" customHeight="1">
      <c r="B7" s="110"/>
      <c r="C7" s="218" t="s">
        <v>986</v>
      </c>
      <c r="D7" s="218"/>
      <c r="E7" s="218"/>
      <c r="F7" s="218"/>
      <c r="G7" s="218"/>
      <c r="H7" s="218"/>
      <c r="L7" s="110"/>
      <c r="M7" s="218" t="s">
        <v>986</v>
      </c>
      <c r="N7" s="218"/>
      <c r="O7" s="218"/>
      <c r="P7" s="218"/>
      <c r="Q7" s="218"/>
      <c r="R7" s="218"/>
      <c r="S7" s="111"/>
      <c r="U7" s="110"/>
      <c r="V7" s="218" t="s">
        <v>986</v>
      </c>
      <c r="W7" s="218"/>
      <c r="X7" s="218"/>
      <c r="Y7" s="218"/>
      <c r="Z7" s="218"/>
      <c r="AA7" s="218"/>
      <c r="AB7" s="111"/>
      <c r="AD7" s="110"/>
      <c r="AE7" s="218" t="s">
        <v>986</v>
      </c>
      <c r="AF7" s="218"/>
      <c r="AG7" s="218"/>
      <c r="AH7" s="218"/>
      <c r="AI7" s="218"/>
      <c r="AJ7" s="218"/>
      <c r="AK7" s="111"/>
      <c r="AM7" s="110"/>
      <c r="AN7" s="218" t="s">
        <v>986</v>
      </c>
      <c r="AO7" s="218"/>
      <c r="AP7" s="218"/>
      <c r="AQ7" s="218"/>
      <c r="AR7" s="218"/>
      <c r="AS7" s="218"/>
    </row>
    <row r="8" spans="2:45" ht="12.75" customHeight="1">
      <c r="B8" s="110" t="s">
        <v>987</v>
      </c>
      <c r="C8" s="173" t="s">
        <v>1041</v>
      </c>
      <c r="D8" s="173" t="s">
        <v>1042</v>
      </c>
      <c r="E8" s="173" t="s">
        <v>1043</v>
      </c>
      <c r="F8" s="174" t="s">
        <v>1044</v>
      </c>
      <c r="G8" s="174" t="s">
        <v>1045</v>
      </c>
      <c r="H8" s="174" t="s">
        <v>1050</v>
      </c>
      <c r="L8" s="110" t="s">
        <v>987</v>
      </c>
      <c r="M8" s="173" t="s">
        <v>1041</v>
      </c>
      <c r="N8" s="173" t="s">
        <v>1042</v>
      </c>
      <c r="O8" s="173" t="s">
        <v>1043</v>
      </c>
      <c r="P8" s="174" t="s">
        <v>1044</v>
      </c>
      <c r="Q8" s="174" t="s">
        <v>1045</v>
      </c>
      <c r="R8" s="174" t="s">
        <v>1050</v>
      </c>
      <c r="S8" s="113"/>
      <c r="U8" s="110" t="s">
        <v>987</v>
      </c>
      <c r="V8" s="173" t="s">
        <v>1041</v>
      </c>
      <c r="W8" s="173" t="s">
        <v>1042</v>
      </c>
      <c r="X8" s="173" t="s">
        <v>1043</v>
      </c>
      <c r="Y8" s="174" t="s">
        <v>1044</v>
      </c>
      <c r="Z8" s="174" t="s">
        <v>1045</v>
      </c>
      <c r="AA8" s="174" t="s">
        <v>1050</v>
      </c>
      <c r="AB8" s="113"/>
      <c r="AD8" s="110" t="s">
        <v>987</v>
      </c>
      <c r="AE8" s="173" t="s">
        <v>1041</v>
      </c>
      <c r="AF8" s="173" t="s">
        <v>1042</v>
      </c>
      <c r="AG8" s="173" t="s">
        <v>1043</v>
      </c>
      <c r="AH8" s="174" t="s">
        <v>1044</v>
      </c>
      <c r="AI8" s="174" t="s">
        <v>1045</v>
      </c>
      <c r="AJ8" s="174" t="s">
        <v>1050</v>
      </c>
      <c r="AK8" s="113"/>
      <c r="AM8" s="110" t="s">
        <v>987</v>
      </c>
      <c r="AN8" s="173" t="s">
        <v>1041</v>
      </c>
      <c r="AO8" s="173" t="s">
        <v>1042</v>
      </c>
      <c r="AP8" s="173" t="s">
        <v>1043</v>
      </c>
      <c r="AQ8" s="174" t="s">
        <v>1044</v>
      </c>
      <c r="AR8" s="174" t="s">
        <v>1045</v>
      </c>
      <c r="AS8" s="174" t="s">
        <v>1050</v>
      </c>
    </row>
    <row r="9" spans="2:45" ht="12.75">
      <c r="B9" s="110"/>
      <c r="C9" s="110"/>
      <c r="D9" s="110"/>
      <c r="E9" s="110"/>
      <c r="F9" s="110"/>
      <c r="G9" s="110"/>
      <c r="H9" s="110"/>
      <c r="L9" s="110"/>
      <c r="M9" s="110"/>
      <c r="N9" s="110"/>
      <c r="O9" s="110"/>
      <c r="P9" s="110"/>
      <c r="Q9" s="110"/>
      <c r="R9" s="110"/>
      <c r="S9" s="113"/>
      <c r="U9" s="110"/>
      <c r="V9" s="110"/>
      <c r="W9" s="110"/>
      <c r="X9" s="110"/>
      <c r="Y9" s="110"/>
      <c r="Z9" s="110"/>
      <c r="AA9" s="110"/>
      <c r="AB9" s="113"/>
      <c r="AD9" s="110"/>
      <c r="AE9" s="110"/>
      <c r="AF9" s="110"/>
      <c r="AG9" s="110"/>
      <c r="AH9" s="110"/>
      <c r="AI9" s="110"/>
      <c r="AJ9" s="110"/>
      <c r="AK9" s="113"/>
      <c r="AM9" s="110"/>
      <c r="AN9" s="110"/>
      <c r="AO9" s="110"/>
      <c r="AP9" s="110"/>
      <c r="AQ9" s="110"/>
      <c r="AR9" s="110"/>
      <c r="AS9" s="110"/>
    </row>
    <row r="10" spans="2:45" ht="12.75">
      <c r="B10" s="123" t="s">
        <v>988</v>
      </c>
      <c r="C10" s="114">
        <f aca="true" t="shared" si="0" ref="C10:H16">M10+V10+AE10+AN10</f>
        <v>111.3</v>
      </c>
      <c r="D10" s="114">
        <f t="shared" si="0"/>
        <v>111.3</v>
      </c>
      <c r="E10" s="114">
        <f t="shared" si="0"/>
        <v>111.3</v>
      </c>
      <c r="F10" s="114">
        <f t="shared" si="0"/>
        <v>111.3</v>
      </c>
      <c r="G10" s="114">
        <f t="shared" si="0"/>
        <v>111.3</v>
      </c>
      <c r="H10" s="114">
        <f t="shared" si="0"/>
        <v>111.3</v>
      </c>
      <c r="I10" s="115"/>
      <c r="L10" s="123" t="s">
        <v>988</v>
      </c>
      <c r="M10" s="114">
        <v>17.9</v>
      </c>
      <c r="N10" s="114">
        <v>17.9</v>
      </c>
      <c r="O10" s="114">
        <v>17.9</v>
      </c>
      <c r="P10" s="114">
        <v>17.9</v>
      </c>
      <c r="Q10" s="114">
        <v>17.9</v>
      </c>
      <c r="R10" s="114">
        <v>17.9</v>
      </c>
      <c r="S10" s="31"/>
      <c r="U10" s="123" t="s">
        <v>988</v>
      </c>
      <c r="V10" s="114">
        <v>58.6</v>
      </c>
      <c r="W10" s="114">
        <v>58.6</v>
      </c>
      <c r="X10" s="114">
        <v>58.6</v>
      </c>
      <c r="Y10" s="114">
        <v>58.6</v>
      </c>
      <c r="Z10" s="114">
        <v>58.6</v>
      </c>
      <c r="AA10" s="114">
        <v>58.6</v>
      </c>
      <c r="AB10" s="31"/>
      <c r="AD10" s="123" t="s">
        <v>988</v>
      </c>
      <c r="AE10" s="114">
        <v>34.8</v>
      </c>
      <c r="AF10" s="114">
        <v>34.8</v>
      </c>
      <c r="AG10" s="114">
        <v>34.8</v>
      </c>
      <c r="AH10" s="114">
        <v>34.8</v>
      </c>
      <c r="AI10" s="114">
        <v>34.8</v>
      </c>
      <c r="AJ10" s="114">
        <v>34.8</v>
      </c>
      <c r="AK10" s="31"/>
      <c r="AM10" s="110" t="s">
        <v>988</v>
      </c>
      <c r="AN10" s="114">
        <v>0</v>
      </c>
      <c r="AO10" s="114">
        <v>0</v>
      </c>
      <c r="AP10" s="114">
        <v>0</v>
      </c>
      <c r="AQ10" s="114">
        <v>0</v>
      </c>
      <c r="AR10" s="114">
        <v>0</v>
      </c>
      <c r="AS10" s="114">
        <v>0</v>
      </c>
    </row>
    <row r="11" spans="2:45" ht="12.75" customHeight="1">
      <c r="B11" s="123" t="s">
        <v>989</v>
      </c>
      <c r="C11" s="114">
        <f t="shared" si="0"/>
        <v>15927.2</v>
      </c>
      <c r="D11" s="114">
        <f t="shared" si="0"/>
        <v>18387.22</v>
      </c>
      <c r="E11" s="114">
        <f t="shared" si="0"/>
        <v>18387.22</v>
      </c>
      <c r="F11" s="114">
        <f t="shared" si="0"/>
        <v>19312.22</v>
      </c>
      <c r="G11" s="114">
        <f t="shared" si="0"/>
        <v>19312.22</v>
      </c>
      <c r="H11" s="114">
        <f t="shared" si="0"/>
        <v>19312.22</v>
      </c>
      <c r="L11" s="123" t="s">
        <v>989</v>
      </c>
      <c r="M11" s="114">
        <v>2483</v>
      </c>
      <c r="N11" s="114">
        <v>2483</v>
      </c>
      <c r="O11" s="114">
        <v>2483</v>
      </c>
      <c r="P11" s="114">
        <v>2483</v>
      </c>
      <c r="Q11" s="114">
        <v>2483</v>
      </c>
      <c r="R11" s="114">
        <v>2483</v>
      </c>
      <c r="S11" s="31"/>
      <c r="U11" s="123" t="s">
        <v>989</v>
      </c>
      <c r="V11" s="114">
        <v>8064.9</v>
      </c>
      <c r="W11" s="114">
        <v>8814.9</v>
      </c>
      <c r="X11" s="114">
        <v>8814.9</v>
      </c>
      <c r="Y11" s="114">
        <v>9739.9</v>
      </c>
      <c r="Z11" s="114">
        <v>9739.9</v>
      </c>
      <c r="AA11" s="114">
        <v>9739.9</v>
      </c>
      <c r="AB11" s="31"/>
      <c r="AD11" s="123" t="s">
        <v>989</v>
      </c>
      <c r="AE11" s="114">
        <v>4728.3</v>
      </c>
      <c r="AF11" s="114">
        <v>6438.32</v>
      </c>
      <c r="AG11" s="114">
        <v>6438.32</v>
      </c>
      <c r="AH11" s="114">
        <v>6438.32</v>
      </c>
      <c r="AI11" s="114">
        <v>6438.32</v>
      </c>
      <c r="AJ11" s="114">
        <v>6438.32</v>
      </c>
      <c r="AK11" s="31"/>
      <c r="AM11" s="110" t="s">
        <v>989</v>
      </c>
      <c r="AN11" s="114">
        <v>651</v>
      </c>
      <c r="AO11" s="114">
        <v>651</v>
      </c>
      <c r="AP11" s="114">
        <v>651</v>
      </c>
      <c r="AQ11" s="114">
        <v>651</v>
      </c>
      <c r="AR11" s="114">
        <v>651</v>
      </c>
      <c r="AS11" s="114">
        <v>651</v>
      </c>
    </row>
    <row r="12" spans="2:45" ht="12.75" customHeight="1">
      <c r="B12" s="112" t="s">
        <v>990</v>
      </c>
      <c r="C12" s="114">
        <f t="shared" si="0"/>
        <v>50457.200000000004</v>
      </c>
      <c r="D12" s="114">
        <f t="shared" si="0"/>
        <v>50714.58447</v>
      </c>
      <c r="E12" s="114">
        <f t="shared" si="0"/>
        <v>51336.58447</v>
      </c>
      <c r="F12" s="114">
        <f t="shared" si="0"/>
        <v>51336.58447</v>
      </c>
      <c r="G12" s="114">
        <f t="shared" si="0"/>
        <v>53128.584469999994</v>
      </c>
      <c r="H12" s="114">
        <f t="shared" si="0"/>
        <v>53128.584469999994</v>
      </c>
      <c r="L12" s="112" t="s">
        <v>990</v>
      </c>
      <c r="M12" s="114">
        <v>12862.2</v>
      </c>
      <c r="N12" s="114">
        <v>12862.2</v>
      </c>
      <c r="O12" s="114">
        <v>12862.2</v>
      </c>
      <c r="P12" s="114">
        <v>12862.2</v>
      </c>
      <c r="Q12" s="114">
        <v>12862.2</v>
      </c>
      <c r="R12" s="114">
        <v>12862.2</v>
      </c>
      <c r="S12" s="31"/>
      <c r="U12" s="112" t="s">
        <v>990</v>
      </c>
      <c r="V12" s="114">
        <v>19996.6</v>
      </c>
      <c r="W12" s="114">
        <v>19795.03447</v>
      </c>
      <c r="X12" s="114">
        <v>19795.03447</v>
      </c>
      <c r="Y12" s="114">
        <v>19795.03447</v>
      </c>
      <c r="Z12" s="114">
        <v>21587.03447</v>
      </c>
      <c r="AA12" s="114">
        <v>21587.03447</v>
      </c>
      <c r="AB12" s="31"/>
      <c r="AD12" s="112" t="s">
        <v>990</v>
      </c>
      <c r="AE12" s="114">
        <v>14269.4</v>
      </c>
      <c r="AF12" s="114">
        <v>14728.35</v>
      </c>
      <c r="AG12" s="114">
        <v>15350.35</v>
      </c>
      <c r="AH12" s="114">
        <v>15350.35</v>
      </c>
      <c r="AI12" s="114">
        <v>15350.35</v>
      </c>
      <c r="AJ12" s="114">
        <v>15350.35</v>
      </c>
      <c r="AK12" s="31"/>
      <c r="AM12" s="110" t="s">
        <v>990</v>
      </c>
      <c r="AN12" s="114">
        <v>3329</v>
      </c>
      <c r="AO12" s="114">
        <v>3329</v>
      </c>
      <c r="AP12" s="114">
        <v>3329</v>
      </c>
      <c r="AQ12" s="114">
        <v>3329</v>
      </c>
      <c r="AR12" s="114">
        <v>3329</v>
      </c>
      <c r="AS12" s="114">
        <v>3329</v>
      </c>
    </row>
    <row r="13" spans="2:45" ht="12.75" customHeight="1">
      <c r="B13" s="123" t="s">
        <v>991</v>
      </c>
      <c r="C13" s="114">
        <f t="shared" si="0"/>
        <v>5075</v>
      </c>
      <c r="D13" s="114">
        <f t="shared" si="0"/>
        <v>5075</v>
      </c>
      <c r="E13" s="114">
        <f t="shared" si="0"/>
        <v>5075</v>
      </c>
      <c r="F13" s="114">
        <f t="shared" si="0"/>
        <v>5075</v>
      </c>
      <c r="G13" s="114">
        <f t="shared" si="0"/>
        <v>5075</v>
      </c>
      <c r="H13" s="114">
        <f t="shared" si="0"/>
        <v>5075</v>
      </c>
      <c r="L13" s="123" t="s">
        <v>991</v>
      </c>
      <c r="M13" s="114">
        <v>0</v>
      </c>
      <c r="N13" s="114">
        <v>0</v>
      </c>
      <c r="O13" s="114">
        <v>0</v>
      </c>
      <c r="P13" s="114">
        <v>0</v>
      </c>
      <c r="Q13" s="114">
        <v>0</v>
      </c>
      <c r="R13" s="114">
        <v>0</v>
      </c>
      <c r="S13" s="31"/>
      <c r="U13" s="123" t="s">
        <v>991</v>
      </c>
      <c r="V13" s="114">
        <v>2352</v>
      </c>
      <c r="W13" s="114">
        <v>2352</v>
      </c>
      <c r="X13" s="114">
        <v>2352</v>
      </c>
      <c r="Y13" s="114">
        <v>2352</v>
      </c>
      <c r="Z13" s="114">
        <v>2352</v>
      </c>
      <c r="AA13" s="114">
        <v>2352</v>
      </c>
      <c r="AB13" s="31"/>
      <c r="AD13" s="123" t="s">
        <v>991</v>
      </c>
      <c r="AE13" s="114">
        <v>2723</v>
      </c>
      <c r="AF13" s="114">
        <v>2723</v>
      </c>
      <c r="AG13" s="114">
        <v>2723</v>
      </c>
      <c r="AH13" s="114">
        <v>2723</v>
      </c>
      <c r="AI13" s="114">
        <v>2723</v>
      </c>
      <c r="AJ13" s="114">
        <v>2723</v>
      </c>
      <c r="AK13" s="31"/>
      <c r="AM13" s="110" t="s">
        <v>991</v>
      </c>
      <c r="AN13" s="114">
        <v>0</v>
      </c>
      <c r="AO13" s="114">
        <v>0</v>
      </c>
      <c r="AP13" s="114">
        <v>0</v>
      </c>
      <c r="AQ13" s="114">
        <v>0</v>
      </c>
      <c r="AR13" s="114">
        <v>0</v>
      </c>
      <c r="AS13" s="114">
        <v>0</v>
      </c>
    </row>
    <row r="14" spans="2:45" ht="12.75" customHeight="1">
      <c r="B14" s="123" t="s">
        <v>992</v>
      </c>
      <c r="C14" s="114">
        <f t="shared" si="0"/>
        <v>1590.6</v>
      </c>
      <c r="D14" s="114">
        <f t="shared" si="0"/>
        <v>1590.6</v>
      </c>
      <c r="E14" s="114">
        <f t="shared" si="0"/>
        <v>1590.6</v>
      </c>
      <c r="F14" s="114">
        <f t="shared" si="0"/>
        <v>1590.6</v>
      </c>
      <c r="G14" s="114">
        <f t="shared" si="0"/>
        <v>1590.6</v>
      </c>
      <c r="H14" s="114">
        <f t="shared" si="0"/>
        <v>1590.6</v>
      </c>
      <c r="L14" s="123" t="s">
        <v>992</v>
      </c>
      <c r="M14" s="114">
        <v>189.8</v>
      </c>
      <c r="N14" s="114">
        <v>189.8</v>
      </c>
      <c r="O14" s="114">
        <v>189.8</v>
      </c>
      <c r="P14" s="114">
        <v>189.8</v>
      </c>
      <c r="Q14" s="114">
        <v>189.8</v>
      </c>
      <c r="R14" s="114">
        <v>189.8</v>
      </c>
      <c r="S14" s="31"/>
      <c r="U14" s="123" t="s">
        <v>992</v>
      </c>
      <c r="V14" s="114">
        <v>623.8</v>
      </c>
      <c r="W14" s="114">
        <v>623.8</v>
      </c>
      <c r="X14" s="114">
        <v>623.8</v>
      </c>
      <c r="Y14" s="114">
        <v>623.8</v>
      </c>
      <c r="Z14" s="114">
        <v>623.8</v>
      </c>
      <c r="AA14" s="114">
        <v>623.8</v>
      </c>
      <c r="AB14" s="31"/>
      <c r="AD14" s="123" t="s">
        <v>992</v>
      </c>
      <c r="AE14" s="114">
        <v>557</v>
      </c>
      <c r="AF14" s="114">
        <v>557</v>
      </c>
      <c r="AG14" s="114">
        <v>557</v>
      </c>
      <c r="AH14" s="114">
        <v>557</v>
      </c>
      <c r="AI14" s="114">
        <v>557</v>
      </c>
      <c r="AJ14" s="114">
        <v>557</v>
      </c>
      <c r="AK14" s="31"/>
      <c r="AM14" s="116" t="s">
        <v>992</v>
      </c>
      <c r="AN14" s="114">
        <v>220</v>
      </c>
      <c r="AO14" s="114">
        <v>220</v>
      </c>
      <c r="AP14" s="114">
        <v>220</v>
      </c>
      <c r="AQ14" s="114">
        <v>220</v>
      </c>
      <c r="AR14" s="114">
        <v>220</v>
      </c>
      <c r="AS14" s="114">
        <v>220</v>
      </c>
    </row>
    <row r="15" spans="2:45" ht="12.75" customHeight="1">
      <c r="B15" s="123" t="s">
        <v>599</v>
      </c>
      <c r="C15" s="114">
        <f t="shared" si="0"/>
        <v>546.3</v>
      </c>
      <c r="D15" s="114">
        <f t="shared" si="0"/>
        <v>546.3</v>
      </c>
      <c r="E15" s="114">
        <f t="shared" si="0"/>
        <v>546.3</v>
      </c>
      <c r="F15" s="114">
        <f t="shared" si="0"/>
        <v>546.3</v>
      </c>
      <c r="G15" s="114">
        <f t="shared" si="0"/>
        <v>546.3</v>
      </c>
      <c r="H15" s="114">
        <f t="shared" si="0"/>
        <v>546.3</v>
      </c>
      <c r="I15" s="115"/>
      <c r="L15" s="123" t="s">
        <v>599</v>
      </c>
      <c r="M15" s="114">
        <v>0</v>
      </c>
      <c r="N15" s="114">
        <v>0</v>
      </c>
      <c r="O15" s="114">
        <v>0</v>
      </c>
      <c r="P15" s="114">
        <v>0</v>
      </c>
      <c r="Q15" s="114">
        <v>0</v>
      </c>
      <c r="R15" s="114">
        <v>0</v>
      </c>
      <c r="S15" s="31"/>
      <c r="U15" s="123" t="s">
        <v>599</v>
      </c>
      <c r="V15" s="114">
        <v>136.8</v>
      </c>
      <c r="W15" s="114">
        <v>136.8</v>
      </c>
      <c r="X15" s="114">
        <v>136.8</v>
      </c>
      <c r="Y15" s="114">
        <v>136.8</v>
      </c>
      <c r="Z15" s="114">
        <v>136.8</v>
      </c>
      <c r="AA15" s="114">
        <v>136.8</v>
      </c>
      <c r="AB15" s="31"/>
      <c r="AD15" s="123" t="s">
        <v>599</v>
      </c>
      <c r="AE15" s="114">
        <v>409.5</v>
      </c>
      <c r="AF15" s="114">
        <v>409.5</v>
      </c>
      <c r="AG15" s="114">
        <v>409.5</v>
      </c>
      <c r="AH15" s="114">
        <v>409.5</v>
      </c>
      <c r="AI15" s="114">
        <v>409.5</v>
      </c>
      <c r="AJ15" s="114">
        <v>409.5</v>
      </c>
      <c r="AK15" s="31"/>
      <c r="AM15" s="110" t="s">
        <v>993</v>
      </c>
      <c r="AN15" s="114">
        <v>0</v>
      </c>
      <c r="AO15" s="114">
        <v>0</v>
      </c>
      <c r="AP15" s="114">
        <v>0</v>
      </c>
      <c r="AQ15" s="114">
        <v>0</v>
      </c>
      <c r="AR15" s="114">
        <v>0</v>
      </c>
      <c r="AS15" s="114">
        <v>0</v>
      </c>
    </row>
    <row r="16" spans="2:45" ht="12.75" customHeight="1">
      <c r="B16" s="123" t="s">
        <v>994</v>
      </c>
      <c r="C16" s="114">
        <f t="shared" si="0"/>
        <v>723.405</v>
      </c>
      <c r="D16" s="114">
        <f t="shared" si="0"/>
        <v>796.5719999999999</v>
      </c>
      <c r="E16" s="114">
        <f t="shared" si="0"/>
        <v>839.637</v>
      </c>
      <c r="F16" s="114">
        <f t="shared" si="0"/>
        <v>898.0139999999999</v>
      </c>
      <c r="G16" s="114">
        <f t="shared" si="0"/>
        <v>918.546</v>
      </c>
      <c r="H16" s="114">
        <f t="shared" si="0"/>
        <v>918.546</v>
      </c>
      <c r="L16" s="123" t="s">
        <v>994</v>
      </c>
      <c r="M16" s="114">
        <v>0</v>
      </c>
      <c r="N16" s="114">
        <v>0</v>
      </c>
      <c r="O16" s="114">
        <v>0</v>
      </c>
      <c r="P16" s="114">
        <v>0</v>
      </c>
      <c r="Q16" s="114">
        <v>0</v>
      </c>
      <c r="R16" s="114">
        <v>0</v>
      </c>
      <c r="S16" s="114"/>
      <c r="U16" s="123" t="s">
        <v>994</v>
      </c>
      <c r="V16" s="114">
        <v>20.270999999999997</v>
      </c>
      <c r="W16" s="114">
        <v>20.270999999999997</v>
      </c>
      <c r="X16" s="114">
        <v>33.321</v>
      </c>
      <c r="Y16" s="114">
        <v>33.321</v>
      </c>
      <c r="Z16" s="114">
        <v>33.321</v>
      </c>
      <c r="AA16" s="114">
        <v>33.321</v>
      </c>
      <c r="AB16" s="114"/>
      <c r="AD16" s="123" t="s">
        <v>994</v>
      </c>
      <c r="AE16" s="114">
        <v>57.855</v>
      </c>
      <c r="AF16" s="114">
        <v>57.855</v>
      </c>
      <c r="AG16" s="114">
        <v>57.855</v>
      </c>
      <c r="AH16" s="114">
        <v>57.855</v>
      </c>
      <c r="AI16" s="114">
        <v>57.855</v>
      </c>
      <c r="AJ16" s="114">
        <v>57.855</v>
      </c>
      <c r="AK16" s="114"/>
      <c r="AM16" s="110" t="s">
        <v>994</v>
      </c>
      <c r="AN16" s="114">
        <v>645.279</v>
      </c>
      <c r="AO16" s="114">
        <v>718.4459999999999</v>
      </c>
      <c r="AP16" s="114">
        <v>748.4609999999999</v>
      </c>
      <c r="AQ16" s="114">
        <v>806.838</v>
      </c>
      <c r="AR16" s="114">
        <v>827.37</v>
      </c>
      <c r="AS16" s="114">
        <v>827.37</v>
      </c>
    </row>
    <row r="17" spans="2:45" ht="12.75" customHeight="1">
      <c r="B17" s="116" t="s">
        <v>995</v>
      </c>
      <c r="C17" s="114">
        <f aca="true" t="shared" si="1" ref="C17:H17">SUM(C10:C16)</f>
        <v>74431.00500000002</v>
      </c>
      <c r="D17" s="114">
        <f t="shared" si="1"/>
        <v>77221.57647000001</v>
      </c>
      <c r="E17" s="114">
        <f t="shared" si="1"/>
        <v>77886.64147000002</v>
      </c>
      <c r="F17" s="114">
        <f t="shared" si="1"/>
        <v>78870.01847000001</v>
      </c>
      <c r="G17" s="114">
        <f t="shared" si="1"/>
        <v>80682.55047</v>
      </c>
      <c r="H17" s="114">
        <f t="shared" si="1"/>
        <v>80682.55047</v>
      </c>
      <c r="I17" s="115"/>
      <c r="J17" s="115"/>
      <c r="L17" s="116" t="s">
        <v>995</v>
      </c>
      <c r="M17" s="114">
        <f aca="true" t="shared" si="2" ref="M17:R17">SUM(M10:M16)</f>
        <v>15552.9</v>
      </c>
      <c r="N17" s="114">
        <f t="shared" si="2"/>
        <v>15552.9</v>
      </c>
      <c r="O17" s="114">
        <f t="shared" si="2"/>
        <v>15552.9</v>
      </c>
      <c r="P17" s="114">
        <f t="shared" si="2"/>
        <v>15552.9</v>
      </c>
      <c r="Q17" s="114">
        <f t="shared" si="2"/>
        <v>15552.9</v>
      </c>
      <c r="R17" s="114">
        <f t="shared" si="2"/>
        <v>15552.9</v>
      </c>
      <c r="S17" s="115"/>
      <c r="U17" s="116" t="s">
        <v>995</v>
      </c>
      <c r="V17" s="114">
        <f aca="true" t="shared" si="3" ref="V17:AA17">SUM(V10:V16)</f>
        <v>31252.970999999998</v>
      </c>
      <c r="W17" s="114">
        <f t="shared" si="3"/>
        <v>31801.405469999998</v>
      </c>
      <c r="X17" s="114">
        <f t="shared" si="3"/>
        <v>31814.455469999997</v>
      </c>
      <c r="Y17" s="114">
        <f t="shared" si="3"/>
        <v>32739.455469999997</v>
      </c>
      <c r="Z17" s="114">
        <f t="shared" si="3"/>
        <v>34531.45547000001</v>
      </c>
      <c r="AA17" s="114">
        <f t="shared" si="3"/>
        <v>34531.45547000001</v>
      </c>
      <c r="AB17" s="115"/>
      <c r="AD17" s="116" t="s">
        <v>995</v>
      </c>
      <c r="AE17" s="114">
        <f aca="true" t="shared" si="4" ref="AE17:AJ17">SUM(AE10:AE16)</f>
        <v>22779.855</v>
      </c>
      <c r="AF17" s="114">
        <f t="shared" si="4"/>
        <v>24948.825</v>
      </c>
      <c r="AG17" s="114">
        <f t="shared" si="4"/>
        <v>25570.825</v>
      </c>
      <c r="AH17" s="114">
        <f t="shared" si="4"/>
        <v>25570.825</v>
      </c>
      <c r="AI17" s="114">
        <f t="shared" si="4"/>
        <v>25570.825</v>
      </c>
      <c r="AJ17" s="114">
        <f t="shared" si="4"/>
        <v>25570.825</v>
      </c>
      <c r="AK17" s="115"/>
      <c r="AM17" s="116" t="s">
        <v>995</v>
      </c>
      <c r="AN17" s="114">
        <f aca="true" t="shared" si="5" ref="AN17:AS17">SUM(AN10:AN16)</f>
        <v>4845.279</v>
      </c>
      <c r="AO17" s="114">
        <f t="shared" si="5"/>
        <v>4918.446</v>
      </c>
      <c r="AP17" s="114">
        <f t="shared" si="5"/>
        <v>4948.461</v>
      </c>
      <c r="AQ17" s="114">
        <f t="shared" si="5"/>
        <v>5006.838</v>
      </c>
      <c r="AR17" s="114">
        <f t="shared" si="5"/>
        <v>5027.37</v>
      </c>
      <c r="AS17" s="114">
        <f t="shared" si="5"/>
        <v>5027.37</v>
      </c>
    </row>
    <row r="18" spans="2:45" ht="12.75" customHeight="1">
      <c r="B18" s="116"/>
      <c r="C18" s="115"/>
      <c r="D18" s="115"/>
      <c r="E18" s="115"/>
      <c r="F18" s="115"/>
      <c r="G18" s="115"/>
      <c r="H18" s="115"/>
      <c r="L18" s="116"/>
      <c r="M18" s="115"/>
      <c r="N18" s="115"/>
      <c r="O18" s="115"/>
      <c r="P18" s="115"/>
      <c r="Q18" s="115"/>
      <c r="R18" s="115"/>
      <c r="S18" s="114"/>
      <c r="U18" s="116"/>
      <c r="V18" s="115"/>
      <c r="W18" s="115"/>
      <c r="X18" s="115"/>
      <c r="Y18" s="115"/>
      <c r="Z18" s="115"/>
      <c r="AA18" s="115"/>
      <c r="AB18" s="114"/>
      <c r="AD18" s="116"/>
      <c r="AE18" s="115"/>
      <c r="AF18" s="115"/>
      <c r="AG18" s="115"/>
      <c r="AH18" s="115"/>
      <c r="AI18" s="115"/>
      <c r="AJ18" s="115"/>
      <c r="AK18" s="114"/>
      <c r="AM18" s="116"/>
      <c r="AN18" s="115"/>
      <c r="AO18" s="115"/>
      <c r="AP18" s="115"/>
      <c r="AQ18" s="115"/>
      <c r="AR18" s="115"/>
      <c r="AS18" s="115"/>
    </row>
    <row r="19" spans="2:45" ht="12.75" customHeight="1">
      <c r="B19" s="115"/>
      <c r="C19" s="115"/>
      <c r="D19" s="115"/>
      <c r="E19" s="115"/>
      <c r="F19" s="115"/>
      <c r="G19" s="115"/>
      <c r="H19" s="115"/>
      <c r="L19" s="115"/>
      <c r="M19" s="115"/>
      <c r="N19" s="115"/>
      <c r="O19" s="115"/>
      <c r="P19" s="115"/>
      <c r="Q19" s="115"/>
      <c r="R19" s="115"/>
      <c r="S19" s="114"/>
      <c r="U19" s="115"/>
      <c r="V19" s="115"/>
      <c r="W19" s="115"/>
      <c r="X19" s="115"/>
      <c r="Y19" s="115"/>
      <c r="Z19" s="115"/>
      <c r="AA19" s="115"/>
      <c r="AB19" s="114"/>
      <c r="AD19" s="115"/>
      <c r="AE19" s="115">
        <f aca="true" t="shared" si="6" ref="AE19:AJ19">AE11+591</f>
        <v>5319.3</v>
      </c>
      <c r="AF19" s="115">
        <f t="shared" si="6"/>
        <v>7029.32</v>
      </c>
      <c r="AG19" s="115">
        <f t="shared" si="6"/>
        <v>7029.32</v>
      </c>
      <c r="AH19" s="115">
        <f t="shared" si="6"/>
        <v>7029.32</v>
      </c>
      <c r="AI19" s="115">
        <f t="shared" si="6"/>
        <v>7029.32</v>
      </c>
      <c r="AJ19" s="115">
        <f t="shared" si="6"/>
        <v>7029.32</v>
      </c>
      <c r="AK19" s="114"/>
      <c r="AM19" s="115"/>
      <c r="AN19" s="115"/>
      <c r="AO19" s="115"/>
      <c r="AP19" s="115"/>
      <c r="AQ19" s="115"/>
      <c r="AR19" s="115"/>
      <c r="AS19" s="115"/>
    </row>
    <row r="20" spans="2:45" ht="12.75" customHeight="1">
      <c r="B20" s="110"/>
      <c r="C20" s="218" t="s">
        <v>996</v>
      </c>
      <c r="D20" s="218"/>
      <c r="E20" s="218"/>
      <c r="F20" s="218"/>
      <c r="G20" s="218"/>
      <c r="H20" s="218"/>
      <c r="I20" s="110"/>
      <c r="L20" s="110"/>
      <c r="M20" s="218" t="s">
        <v>996</v>
      </c>
      <c r="N20" s="218"/>
      <c r="O20" s="218"/>
      <c r="P20" s="218"/>
      <c r="Q20" s="218"/>
      <c r="R20" s="218"/>
      <c r="S20" s="111"/>
      <c r="U20" s="110"/>
      <c r="V20" s="218" t="s">
        <v>996</v>
      </c>
      <c r="W20" s="218"/>
      <c r="X20" s="218"/>
      <c r="Y20" s="218"/>
      <c r="Z20" s="218"/>
      <c r="AA20" s="218"/>
      <c r="AB20" s="111"/>
      <c r="AD20" s="110"/>
      <c r="AE20" s="218" t="s">
        <v>996</v>
      </c>
      <c r="AF20" s="218"/>
      <c r="AG20" s="218"/>
      <c r="AH20" s="218"/>
      <c r="AI20" s="218"/>
      <c r="AJ20" s="218"/>
      <c r="AK20" s="111"/>
      <c r="AM20" s="110"/>
      <c r="AN20" s="218" t="s">
        <v>996</v>
      </c>
      <c r="AO20" s="218"/>
      <c r="AP20" s="218"/>
      <c r="AQ20" s="218"/>
      <c r="AR20" s="218"/>
      <c r="AS20" s="218"/>
    </row>
    <row r="21" spans="2:45" ht="12.75" customHeight="1">
      <c r="B21" s="110" t="s">
        <v>987</v>
      </c>
      <c r="C21" s="175" t="str">
        <f aca="true" t="shared" si="7" ref="C21:H21">C8</f>
        <v>2009/10</v>
      </c>
      <c r="D21" s="175" t="str">
        <f t="shared" si="7"/>
        <v>2010/11</v>
      </c>
      <c r="E21" s="175" t="str">
        <f t="shared" si="7"/>
        <v>2011/12</v>
      </c>
      <c r="F21" s="175" t="str">
        <f t="shared" si="7"/>
        <v>2012/13</v>
      </c>
      <c r="G21" s="175" t="str">
        <f t="shared" si="7"/>
        <v>2013/14</v>
      </c>
      <c r="H21" s="175" t="str">
        <f t="shared" si="7"/>
        <v>2014/15</v>
      </c>
      <c r="L21" s="110" t="s">
        <v>987</v>
      </c>
      <c r="M21" s="175" t="s">
        <v>1041</v>
      </c>
      <c r="N21" s="175" t="s">
        <v>1042</v>
      </c>
      <c r="O21" s="175" t="s">
        <v>1043</v>
      </c>
      <c r="P21" s="175" t="s">
        <v>1044</v>
      </c>
      <c r="Q21" s="175" t="s">
        <v>1045</v>
      </c>
      <c r="R21" s="175" t="s">
        <v>1050</v>
      </c>
      <c r="S21" s="113"/>
      <c r="U21" s="110" t="s">
        <v>987</v>
      </c>
      <c r="V21" s="175" t="s">
        <v>1041</v>
      </c>
      <c r="W21" s="175" t="s">
        <v>1042</v>
      </c>
      <c r="X21" s="175" t="s">
        <v>1043</v>
      </c>
      <c r="Y21" s="175" t="s">
        <v>1044</v>
      </c>
      <c r="Z21" s="175" t="s">
        <v>1045</v>
      </c>
      <c r="AA21" s="175" t="s">
        <v>1050</v>
      </c>
      <c r="AB21" s="113"/>
      <c r="AD21" s="110" t="s">
        <v>987</v>
      </c>
      <c r="AE21" s="175" t="s">
        <v>1041</v>
      </c>
      <c r="AF21" s="175" t="s">
        <v>1042</v>
      </c>
      <c r="AG21" s="175" t="s">
        <v>1043</v>
      </c>
      <c r="AH21" s="175" t="s">
        <v>1044</v>
      </c>
      <c r="AI21" s="175" t="s">
        <v>1045</v>
      </c>
      <c r="AJ21" s="175" t="s">
        <v>1050</v>
      </c>
      <c r="AK21" s="113"/>
      <c r="AM21" s="110" t="s">
        <v>987</v>
      </c>
      <c r="AN21" s="175" t="s">
        <v>1041</v>
      </c>
      <c r="AO21" s="175" t="s">
        <v>1042</v>
      </c>
      <c r="AP21" s="175" t="s">
        <v>1043</v>
      </c>
      <c r="AQ21" s="175" t="s">
        <v>1044</v>
      </c>
      <c r="AR21" s="175" t="s">
        <v>1045</v>
      </c>
      <c r="AS21" s="175" t="s">
        <v>1050</v>
      </c>
    </row>
    <row r="22" spans="2:45" ht="12.75" customHeight="1">
      <c r="B22" s="110"/>
      <c r="C22" s="115"/>
      <c r="D22" s="115"/>
      <c r="E22" s="115"/>
      <c r="F22" s="115"/>
      <c r="G22" s="115"/>
      <c r="H22" s="115"/>
      <c r="L22" s="110"/>
      <c r="M22" s="115"/>
      <c r="N22" s="115"/>
      <c r="O22" s="115"/>
      <c r="P22" s="115"/>
      <c r="Q22" s="115"/>
      <c r="R22" s="115"/>
      <c r="S22" s="114"/>
      <c r="U22" s="110"/>
      <c r="V22" s="115"/>
      <c r="W22" s="115"/>
      <c r="X22" s="115"/>
      <c r="Y22" s="115"/>
      <c r="Z22" s="115"/>
      <c r="AA22" s="115"/>
      <c r="AB22" s="114"/>
      <c r="AD22" s="110"/>
      <c r="AE22" s="115"/>
      <c r="AF22" s="115"/>
      <c r="AG22" s="115"/>
      <c r="AH22" s="115"/>
      <c r="AI22" s="115"/>
      <c r="AJ22" s="115"/>
      <c r="AK22" s="114"/>
      <c r="AM22" s="110"/>
      <c r="AN22" s="115"/>
      <c r="AO22" s="115"/>
      <c r="AP22" s="115"/>
      <c r="AQ22" s="115"/>
      <c r="AR22" s="115"/>
      <c r="AS22" s="115"/>
    </row>
    <row r="23" spans="2:45" ht="12.75" customHeight="1">
      <c r="B23" s="123" t="s">
        <v>988</v>
      </c>
      <c r="C23" s="117">
        <f aca="true" t="shared" si="8" ref="C23:H29">C10/C$17</f>
        <v>0.0014953445811997294</v>
      </c>
      <c r="D23" s="117">
        <f t="shared" si="8"/>
        <v>0.0014413070166113377</v>
      </c>
      <c r="E23" s="117">
        <f t="shared" si="8"/>
        <v>0.0014289998631263356</v>
      </c>
      <c r="F23" s="117">
        <f t="shared" si="8"/>
        <v>0.0014111826288253687</v>
      </c>
      <c r="G23" s="117">
        <f t="shared" si="8"/>
        <v>0.0013794804372400746</v>
      </c>
      <c r="H23" s="117">
        <f t="shared" si="8"/>
        <v>0.0013794804372400746</v>
      </c>
      <c r="L23" s="123" t="s">
        <v>988</v>
      </c>
      <c r="M23" s="117">
        <f aca="true" t="shared" si="9" ref="M23:R29">M10/M$17</f>
        <v>0.0011509107626230478</v>
      </c>
      <c r="N23" s="117">
        <f t="shared" si="9"/>
        <v>0.0011509107626230478</v>
      </c>
      <c r="O23" s="117">
        <f t="shared" si="9"/>
        <v>0.0011509107626230478</v>
      </c>
      <c r="P23" s="117">
        <f t="shared" si="9"/>
        <v>0.0011509107626230478</v>
      </c>
      <c r="Q23" s="117">
        <f t="shared" si="9"/>
        <v>0.0011509107626230478</v>
      </c>
      <c r="R23" s="117">
        <f t="shared" si="9"/>
        <v>0.0011509107626230478</v>
      </c>
      <c r="S23" s="117"/>
      <c r="U23" s="123" t="s">
        <v>988</v>
      </c>
      <c r="V23" s="117">
        <f aca="true" t="shared" si="10" ref="V23:AA29">V10/V$17</f>
        <v>0.0018750217379333313</v>
      </c>
      <c r="W23" s="117">
        <f t="shared" si="10"/>
        <v>0.001842685854097882</v>
      </c>
      <c r="X23" s="117">
        <f t="shared" si="10"/>
        <v>0.001841930001136053</v>
      </c>
      <c r="Y23" s="117">
        <f t="shared" si="10"/>
        <v>0.0017898892684301572</v>
      </c>
      <c r="Z23" s="117">
        <f t="shared" si="10"/>
        <v>0.0016970034770445773</v>
      </c>
      <c r="AA23" s="117">
        <f t="shared" si="10"/>
        <v>0.0016970034770445773</v>
      </c>
      <c r="AB23" s="117"/>
      <c r="AD23" s="123" t="s">
        <v>988</v>
      </c>
      <c r="AE23" s="117">
        <f aca="true" t="shared" si="11" ref="AE23:AJ29">AE10/AE$17</f>
        <v>0.0015276655624015165</v>
      </c>
      <c r="AF23" s="117">
        <f t="shared" si="11"/>
        <v>0.0013948552687351005</v>
      </c>
      <c r="AG23" s="117">
        <f t="shared" si="11"/>
        <v>0.0013609259771634272</v>
      </c>
      <c r="AH23" s="117">
        <f t="shared" si="11"/>
        <v>0.0013609259771634272</v>
      </c>
      <c r="AI23" s="117">
        <f t="shared" si="11"/>
        <v>0.0013609259771634272</v>
      </c>
      <c r="AJ23" s="117">
        <f t="shared" si="11"/>
        <v>0.0013609259771634272</v>
      </c>
      <c r="AK23" s="117"/>
      <c r="AM23" s="110" t="s">
        <v>988</v>
      </c>
      <c r="AN23" s="117">
        <f aca="true" t="shared" si="12" ref="AN23:AS29">AN10/AN$17</f>
        <v>0</v>
      </c>
      <c r="AO23" s="117">
        <f t="shared" si="12"/>
        <v>0</v>
      </c>
      <c r="AP23" s="117">
        <f t="shared" si="12"/>
        <v>0</v>
      </c>
      <c r="AQ23" s="117">
        <f t="shared" si="12"/>
        <v>0</v>
      </c>
      <c r="AR23" s="117">
        <f t="shared" si="12"/>
        <v>0</v>
      </c>
      <c r="AS23" s="117">
        <f t="shared" si="12"/>
        <v>0</v>
      </c>
    </row>
    <row r="24" spans="2:45" ht="12.75" customHeight="1">
      <c r="B24" s="123" t="s">
        <v>989</v>
      </c>
      <c r="C24" s="117">
        <f t="shared" si="8"/>
        <v>0.21398609356410003</v>
      </c>
      <c r="D24" s="117">
        <f t="shared" si="8"/>
        <v>0.2381098760285384</v>
      </c>
      <c r="E24" s="117">
        <f t="shared" si="8"/>
        <v>0.23607668340767135</v>
      </c>
      <c r="F24" s="117">
        <f t="shared" si="8"/>
        <v>0.24486136018017848</v>
      </c>
      <c r="G24" s="117">
        <f t="shared" si="8"/>
        <v>0.23936055426483843</v>
      </c>
      <c r="H24" s="117">
        <f t="shared" si="8"/>
        <v>0.23936055426483843</v>
      </c>
      <c r="L24" s="123" t="s">
        <v>989</v>
      </c>
      <c r="M24" s="117">
        <f t="shared" si="9"/>
        <v>0.15964868288229206</v>
      </c>
      <c r="N24" s="117">
        <f t="shared" si="9"/>
        <v>0.15964868288229206</v>
      </c>
      <c r="O24" s="117">
        <f t="shared" si="9"/>
        <v>0.15964868288229206</v>
      </c>
      <c r="P24" s="117">
        <f t="shared" si="9"/>
        <v>0.15964868288229206</v>
      </c>
      <c r="Q24" s="117">
        <f t="shared" si="9"/>
        <v>0.15964868288229206</v>
      </c>
      <c r="R24" s="117">
        <f t="shared" si="9"/>
        <v>0.15964868288229206</v>
      </c>
      <c r="S24" s="117"/>
      <c r="U24" s="123" t="s">
        <v>989</v>
      </c>
      <c r="V24" s="117">
        <f t="shared" si="10"/>
        <v>0.25805226645492363</v>
      </c>
      <c r="W24" s="117">
        <f t="shared" si="10"/>
        <v>0.2771858623769184</v>
      </c>
      <c r="X24" s="117">
        <f t="shared" si="10"/>
        <v>0.27707216325962786</v>
      </c>
      <c r="Y24" s="117">
        <f t="shared" si="10"/>
        <v>0.2974973120406636</v>
      </c>
      <c r="Z24" s="117">
        <f t="shared" si="10"/>
        <v>0.28205877416495695</v>
      </c>
      <c r="AA24" s="117">
        <f t="shared" si="10"/>
        <v>0.28205877416495695</v>
      </c>
      <c r="AB24" s="117"/>
      <c r="AD24" s="123" t="s">
        <v>989</v>
      </c>
      <c r="AE24" s="117">
        <f t="shared" si="11"/>
        <v>0.2075649735259509</v>
      </c>
      <c r="AF24" s="117">
        <f t="shared" si="11"/>
        <v>0.2580610509713383</v>
      </c>
      <c r="AG24" s="117">
        <f t="shared" si="11"/>
        <v>0.25178382003709304</v>
      </c>
      <c r="AH24" s="117">
        <f t="shared" si="11"/>
        <v>0.25178382003709304</v>
      </c>
      <c r="AI24" s="117">
        <f t="shared" si="11"/>
        <v>0.25178382003709304</v>
      </c>
      <c r="AJ24" s="117">
        <f t="shared" si="11"/>
        <v>0.25178382003709304</v>
      </c>
      <c r="AK24" s="117"/>
      <c r="AM24" s="110" t="s">
        <v>989</v>
      </c>
      <c r="AN24" s="117">
        <f t="shared" si="12"/>
        <v>0.1343575880769714</v>
      </c>
      <c r="AO24" s="117">
        <f t="shared" si="12"/>
        <v>0.13235887920696904</v>
      </c>
      <c r="AP24" s="117">
        <f t="shared" si="12"/>
        <v>0.13155605348814509</v>
      </c>
      <c r="AQ24" s="117">
        <f t="shared" si="12"/>
        <v>0.13002218166435583</v>
      </c>
      <c r="AR24" s="117">
        <f t="shared" si="12"/>
        <v>0.1294911653608149</v>
      </c>
      <c r="AS24" s="117">
        <f t="shared" si="12"/>
        <v>0.1294911653608149</v>
      </c>
    </row>
    <row r="25" spans="2:45" ht="12.75">
      <c r="B25" s="112" t="s">
        <v>990</v>
      </c>
      <c r="C25" s="117">
        <f t="shared" si="8"/>
        <v>0.6779056657907547</v>
      </c>
      <c r="D25" s="117">
        <f t="shared" si="8"/>
        <v>0.6567411180695363</v>
      </c>
      <c r="E25" s="117">
        <f t="shared" si="8"/>
        <v>0.6591192469092864</v>
      </c>
      <c r="F25" s="117">
        <f t="shared" si="8"/>
        <v>0.6509011341176119</v>
      </c>
      <c r="G25" s="117">
        <f t="shared" si="8"/>
        <v>0.6584891548483544</v>
      </c>
      <c r="H25" s="117">
        <f t="shared" si="8"/>
        <v>0.6584891548483544</v>
      </c>
      <c r="L25" s="112" t="s">
        <v>990</v>
      </c>
      <c r="M25" s="117">
        <f t="shared" si="9"/>
        <v>0.8269968944698417</v>
      </c>
      <c r="N25" s="117">
        <f t="shared" si="9"/>
        <v>0.8269968944698417</v>
      </c>
      <c r="O25" s="117">
        <f t="shared" si="9"/>
        <v>0.8269968944698417</v>
      </c>
      <c r="P25" s="117">
        <f t="shared" si="9"/>
        <v>0.8269968944698417</v>
      </c>
      <c r="Q25" s="117">
        <f t="shared" si="9"/>
        <v>0.8269968944698417</v>
      </c>
      <c r="R25" s="117">
        <f t="shared" si="9"/>
        <v>0.8269968944698417</v>
      </c>
      <c r="S25" s="117"/>
      <c r="U25" s="112" t="s">
        <v>990</v>
      </c>
      <c r="V25" s="117">
        <f t="shared" si="10"/>
        <v>0.6398303700470589</v>
      </c>
      <c r="W25" s="117">
        <f t="shared" si="10"/>
        <v>0.6224578498165352</v>
      </c>
      <c r="X25" s="117">
        <f t="shared" si="10"/>
        <v>0.6222025232732987</v>
      </c>
      <c r="Y25" s="117">
        <f t="shared" si="10"/>
        <v>0.6046232041989427</v>
      </c>
      <c r="Z25" s="117">
        <f t="shared" si="10"/>
        <v>0.6251411698749342</v>
      </c>
      <c r="AA25" s="117">
        <f t="shared" si="10"/>
        <v>0.6251411698749342</v>
      </c>
      <c r="AB25" s="117"/>
      <c r="AD25" s="112" t="s">
        <v>990</v>
      </c>
      <c r="AE25" s="117">
        <f t="shared" si="11"/>
        <v>0.6264043383946035</v>
      </c>
      <c r="AF25" s="117">
        <f t="shared" si="11"/>
        <v>0.5903424309561672</v>
      </c>
      <c r="AG25" s="117">
        <f t="shared" si="11"/>
        <v>0.6003071860215695</v>
      </c>
      <c r="AH25" s="117">
        <f t="shared" si="11"/>
        <v>0.6003071860215695</v>
      </c>
      <c r="AI25" s="117">
        <f t="shared" si="11"/>
        <v>0.6003071860215695</v>
      </c>
      <c r="AJ25" s="117">
        <f t="shared" si="11"/>
        <v>0.6003071860215695</v>
      </c>
      <c r="AK25" s="117"/>
      <c r="AM25" s="110" t="s">
        <v>990</v>
      </c>
      <c r="AN25" s="117">
        <f t="shared" si="12"/>
        <v>0.6870605387223315</v>
      </c>
      <c r="AO25" s="117">
        <f t="shared" si="12"/>
        <v>0.6768397985867894</v>
      </c>
      <c r="AP25" s="117">
        <f t="shared" si="12"/>
        <v>0.6727344117696391</v>
      </c>
      <c r="AQ25" s="117">
        <f t="shared" si="12"/>
        <v>0.6648906954848549</v>
      </c>
      <c r="AR25" s="117">
        <f t="shared" si="12"/>
        <v>0.6621752526669014</v>
      </c>
      <c r="AS25" s="117">
        <f t="shared" si="12"/>
        <v>0.6621752526669014</v>
      </c>
    </row>
    <row r="26" spans="2:45" ht="12.75">
      <c r="B26" s="123" t="s">
        <v>991</v>
      </c>
      <c r="C26" s="117">
        <f t="shared" si="8"/>
        <v>0.06818395102954741</v>
      </c>
      <c r="D26" s="117">
        <f t="shared" si="8"/>
        <v>0.06571997402787547</v>
      </c>
      <c r="E26" s="117">
        <f t="shared" si="8"/>
        <v>0.06515879879035179</v>
      </c>
      <c r="F26" s="117">
        <f t="shared" si="8"/>
        <v>0.06434637772945864</v>
      </c>
      <c r="G26" s="117">
        <f t="shared" si="8"/>
        <v>0.06290083754711033</v>
      </c>
      <c r="H26" s="117">
        <f t="shared" si="8"/>
        <v>0.06290083754711033</v>
      </c>
      <c r="L26" s="123" t="s">
        <v>991</v>
      </c>
      <c r="M26" s="117">
        <f t="shared" si="9"/>
        <v>0</v>
      </c>
      <c r="N26" s="117">
        <f t="shared" si="9"/>
        <v>0</v>
      </c>
      <c r="O26" s="117">
        <f t="shared" si="9"/>
        <v>0</v>
      </c>
      <c r="P26" s="117">
        <f t="shared" si="9"/>
        <v>0</v>
      </c>
      <c r="Q26" s="117">
        <f t="shared" si="9"/>
        <v>0</v>
      </c>
      <c r="R26" s="117">
        <f t="shared" si="9"/>
        <v>0</v>
      </c>
      <c r="S26" s="117"/>
      <c r="U26" s="123" t="s">
        <v>991</v>
      </c>
      <c r="V26" s="117">
        <f t="shared" si="10"/>
        <v>0.07525684518121493</v>
      </c>
      <c r="W26" s="117">
        <f t="shared" si="10"/>
        <v>0.07395899537266584</v>
      </c>
      <c r="X26" s="117">
        <f t="shared" si="10"/>
        <v>0.07392865806607503</v>
      </c>
      <c r="Y26" s="117">
        <f t="shared" si="10"/>
        <v>0.07183992422095102</v>
      </c>
      <c r="Z26" s="117">
        <f t="shared" si="10"/>
        <v>0.06811181191141374</v>
      </c>
      <c r="AA26" s="117">
        <f t="shared" si="10"/>
        <v>0.06811181191141374</v>
      </c>
      <c r="AB26" s="117"/>
      <c r="AD26" s="123" t="s">
        <v>991</v>
      </c>
      <c r="AE26" s="117">
        <f t="shared" si="11"/>
        <v>0.11953544041434856</v>
      </c>
      <c r="AF26" s="117">
        <f t="shared" si="11"/>
        <v>0.10914341657372642</v>
      </c>
      <c r="AG26" s="117">
        <f t="shared" si="11"/>
        <v>0.10648854700620726</v>
      </c>
      <c r="AH26" s="117">
        <f t="shared" si="11"/>
        <v>0.10648854700620726</v>
      </c>
      <c r="AI26" s="117">
        <f t="shared" si="11"/>
        <v>0.10648854700620726</v>
      </c>
      <c r="AJ26" s="117">
        <f t="shared" si="11"/>
        <v>0.10648854700620726</v>
      </c>
      <c r="AK26" s="117"/>
      <c r="AM26" s="110" t="s">
        <v>991</v>
      </c>
      <c r="AN26" s="117">
        <f t="shared" si="12"/>
        <v>0</v>
      </c>
      <c r="AO26" s="117">
        <f t="shared" si="12"/>
        <v>0</v>
      </c>
      <c r="AP26" s="117">
        <f t="shared" si="12"/>
        <v>0</v>
      </c>
      <c r="AQ26" s="117">
        <f t="shared" si="12"/>
        <v>0</v>
      </c>
      <c r="AR26" s="117">
        <f t="shared" si="12"/>
        <v>0</v>
      </c>
      <c r="AS26" s="117">
        <f t="shared" si="12"/>
        <v>0</v>
      </c>
    </row>
    <row r="27" spans="2:45" ht="12.75">
      <c r="B27" s="123" t="s">
        <v>992</v>
      </c>
      <c r="C27" s="117">
        <f t="shared" si="8"/>
        <v>0.021370126602482387</v>
      </c>
      <c r="D27" s="117">
        <f t="shared" si="8"/>
        <v>0.020597870086450976</v>
      </c>
      <c r="E27" s="117">
        <f t="shared" si="8"/>
        <v>0.020421987262252913</v>
      </c>
      <c r="F27" s="117">
        <f t="shared" si="8"/>
        <v>0.020167359293887074</v>
      </c>
      <c r="G27" s="117">
        <f t="shared" si="8"/>
        <v>0.019714299941366243</v>
      </c>
      <c r="H27" s="117">
        <f t="shared" si="8"/>
        <v>0.019714299941366243</v>
      </c>
      <c r="L27" s="123" t="s">
        <v>992</v>
      </c>
      <c r="M27" s="117">
        <f t="shared" si="9"/>
        <v>0.012203511885243268</v>
      </c>
      <c r="N27" s="117">
        <f t="shared" si="9"/>
        <v>0.012203511885243268</v>
      </c>
      <c r="O27" s="117">
        <f t="shared" si="9"/>
        <v>0.012203511885243268</v>
      </c>
      <c r="P27" s="117">
        <f t="shared" si="9"/>
        <v>0.012203511885243268</v>
      </c>
      <c r="Q27" s="117">
        <f t="shared" si="9"/>
        <v>0.012203511885243268</v>
      </c>
      <c r="R27" s="117">
        <f t="shared" si="9"/>
        <v>0.012203511885243268</v>
      </c>
      <c r="S27" s="117"/>
      <c r="U27" s="123" t="s">
        <v>992</v>
      </c>
      <c r="V27" s="117">
        <f t="shared" si="10"/>
        <v>0.019959702391174266</v>
      </c>
      <c r="W27" s="117">
        <f t="shared" si="10"/>
        <v>0.019615485252325232</v>
      </c>
      <c r="X27" s="117">
        <f t="shared" si="10"/>
        <v>0.01960743915885102</v>
      </c>
      <c r="Y27" s="117">
        <f t="shared" si="10"/>
        <v>0.019053462894995425</v>
      </c>
      <c r="Z27" s="117">
        <f t="shared" si="10"/>
        <v>0.018064688890450636</v>
      </c>
      <c r="AA27" s="117">
        <f t="shared" si="10"/>
        <v>0.018064688890450636</v>
      </c>
      <c r="AB27" s="117"/>
      <c r="AD27" s="123" t="s">
        <v>992</v>
      </c>
      <c r="AE27" s="117">
        <f t="shared" si="11"/>
        <v>0.024451428685564505</v>
      </c>
      <c r="AF27" s="117">
        <f t="shared" si="11"/>
        <v>0.022325700709352043</v>
      </c>
      <c r="AG27" s="117">
        <f t="shared" si="11"/>
        <v>0.0217826370482767</v>
      </c>
      <c r="AH27" s="117">
        <f t="shared" si="11"/>
        <v>0.0217826370482767</v>
      </c>
      <c r="AI27" s="117">
        <f t="shared" si="11"/>
        <v>0.0217826370482767</v>
      </c>
      <c r="AJ27" s="117">
        <f t="shared" si="11"/>
        <v>0.0217826370482767</v>
      </c>
      <c r="AK27" s="117"/>
      <c r="AM27" s="116" t="s">
        <v>992</v>
      </c>
      <c r="AN27" s="117">
        <f t="shared" si="12"/>
        <v>0.04540502208438358</v>
      </c>
      <c r="AO27" s="117">
        <f t="shared" si="12"/>
        <v>0.04472957515442886</v>
      </c>
      <c r="AP27" s="117">
        <f t="shared" si="12"/>
        <v>0.04445826692379711</v>
      </c>
      <c r="AQ27" s="117">
        <f t="shared" si="12"/>
        <v>0.04393990778211718</v>
      </c>
      <c r="AR27" s="117">
        <f t="shared" si="12"/>
        <v>0.043760455267863714</v>
      </c>
      <c r="AS27" s="117">
        <f t="shared" si="12"/>
        <v>0.043760455267863714</v>
      </c>
    </row>
    <row r="28" spans="2:45" ht="12.75">
      <c r="B28" s="123" t="s">
        <v>599</v>
      </c>
      <c r="C28" s="117">
        <f t="shared" si="8"/>
        <v>0.007339683240875221</v>
      </c>
      <c r="D28" s="117">
        <f t="shared" si="8"/>
        <v>0.007074447647572092</v>
      </c>
      <c r="E28" s="117">
        <f t="shared" si="8"/>
        <v>0.007014039759442202</v>
      </c>
      <c r="F28" s="117">
        <f t="shared" si="8"/>
        <v>0.006926586434207537</v>
      </c>
      <c r="G28" s="117">
        <f t="shared" si="8"/>
        <v>0.006770980798420959</v>
      </c>
      <c r="H28" s="117">
        <f t="shared" si="8"/>
        <v>0.006770980798420959</v>
      </c>
      <c r="I28" s="115"/>
      <c r="J28" s="115"/>
      <c r="K28" s="115"/>
      <c r="L28" s="123" t="s">
        <v>599</v>
      </c>
      <c r="M28" s="117">
        <f t="shared" si="9"/>
        <v>0</v>
      </c>
      <c r="N28" s="117">
        <f t="shared" si="9"/>
        <v>0</v>
      </c>
      <c r="O28" s="117">
        <f t="shared" si="9"/>
        <v>0</v>
      </c>
      <c r="P28" s="117">
        <f t="shared" si="9"/>
        <v>0</v>
      </c>
      <c r="Q28" s="117">
        <f t="shared" si="9"/>
        <v>0</v>
      </c>
      <c r="R28" s="117">
        <f t="shared" si="9"/>
        <v>0</v>
      </c>
      <c r="S28" s="117"/>
      <c r="U28" s="123" t="s">
        <v>599</v>
      </c>
      <c r="V28" s="117">
        <f t="shared" si="10"/>
        <v>0.004377183852376788</v>
      </c>
      <c r="W28" s="117">
        <f t="shared" si="10"/>
        <v>0.004301696669634646</v>
      </c>
      <c r="X28" s="117">
        <f t="shared" si="10"/>
        <v>0.004299932152822731</v>
      </c>
      <c r="Y28" s="117">
        <f t="shared" si="10"/>
        <v>0.004178444572034906</v>
      </c>
      <c r="Z28" s="117">
        <f t="shared" si="10"/>
        <v>0.00396160538668427</v>
      </c>
      <c r="AA28" s="117">
        <f t="shared" si="10"/>
        <v>0.00396160538668427</v>
      </c>
      <c r="AB28" s="117"/>
      <c r="AD28" s="123" t="s">
        <v>599</v>
      </c>
      <c r="AE28" s="117">
        <f t="shared" si="11"/>
        <v>0.017976409419638538</v>
      </c>
      <c r="AF28" s="117">
        <f t="shared" si="11"/>
        <v>0.01641359863640873</v>
      </c>
      <c r="AG28" s="117">
        <f t="shared" si="11"/>
        <v>0.01601434447265585</v>
      </c>
      <c r="AH28" s="117">
        <f t="shared" si="11"/>
        <v>0.01601434447265585</v>
      </c>
      <c r="AI28" s="117">
        <f t="shared" si="11"/>
        <v>0.01601434447265585</v>
      </c>
      <c r="AJ28" s="117">
        <f t="shared" si="11"/>
        <v>0.01601434447265585</v>
      </c>
      <c r="AK28" s="117"/>
      <c r="AM28" s="110" t="s">
        <v>993</v>
      </c>
      <c r="AN28" s="117">
        <f t="shared" si="12"/>
        <v>0</v>
      </c>
      <c r="AO28" s="117">
        <f t="shared" si="12"/>
        <v>0</v>
      </c>
      <c r="AP28" s="117">
        <f t="shared" si="12"/>
        <v>0</v>
      </c>
      <c r="AQ28" s="117">
        <f t="shared" si="12"/>
        <v>0</v>
      </c>
      <c r="AR28" s="117">
        <f t="shared" si="12"/>
        <v>0</v>
      </c>
      <c r="AS28" s="117">
        <f t="shared" si="12"/>
        <v>0</v>
      </c>
    </row>
    <row r="29" spans="2:45" ht="12.75">
      <c r="B29" s="123" t="s">
        <v>994</v>
      </c>
      <c r="C29" s="117">
        <f t="shared" si="8"/>
        <v>0.009719135191040344</v>
      </c>
      <c r="D29" s="117">
        <f t="shared" si="8"/>
        <v>0.010315407123415332</v>
      </c>
      <c r="E29" s="117">
        <f t="shared" si="8"/>
        <v>0.010780244007868886</v>
      </c>
      <c r="F29" s="117">
        <f t="shared" si="8"/>
        <v>0.011385999615830948</v>
      </c>
      <c r="G29" s="117">
        <f t="shared" si="8"/>
        <v>0.011384692162669557</v>
      </c>
      <c r="H29" s="117">
        <f t="shared" si="8"/>
        <v>0.011384692162669557</v>
      </c>
      <c r="L29" s="123" t="s">
        <v>994</v>
      </c>
      <c r="M29" s="117">
        <f t="shared" si="9"/>
        <v>0</v>
      </c>
      <c r="N29" s="117">
        <f t="shared" si="9"/>
        <v>0</v>
      </c>
      <c r="O29" s="117">
        <f t="shared" si="9"/>
        <v>0</v>
      </c>
      <c r="P29" s="117">
        <f t="shared" si="9"/>
        <v>0</v>
      </c>
      <c r="Q29" s="117">
        <f t="shared" si="9"/>
        <v>0</v>
      </c>
      <c r="R29" s="117">
        <f t="shared" si="9"/>
        <v>0</v>
      </c>
      <c r="S29" s="114"/>
      <c r="T29" s="114"/>
      <c r="U29" s="123" t="s">
        <v>994</v>
      </c>
      <c r="V29" s="117">
        <f t="shared" si="10"/>
        <v>0.0006486103353182006</v>
      </c>
      <c r="W29" s="117">
        <f t="shared" si="10"/>
        <v>0.0006374246578228355</v>
      </c>
      <c r="X29" s="117">
        <f t="shared" si="10"/>
        <v>0.0010473540881886418</v>
      </c>
      <c r="Y29" s="117">
        <f t="shared" si="10"/>
        <v>0.0010177628039822742</v>
      </c>
      <c r="Z29" s="117">
        <f t="shared" si="10"/>
        <v>0.0009649462945153986</v>
      </c>
      <c r="AA29" s="117">
        <f t="shared" si="10"/>
        <v>0.0009649462945153986</v>
      </c>
      <c r="AB29" s="114"/>
      <c r="AC29" s="114"/>
      <c r="AD29" s="123" t="s">
        <v>994</v>
      </c>
      <c r="AE29" s="117">
        <f t="shared" si="11"/>
        <v>0.0025397439974925214</v>
      </c>
      <c r="AF29" s="117">
        <f t="shared" si="11"/>
        <v>0.002318946884272105</v>
      </c>
      <c r="AG29" s="117">
        <f t="shared" si="11"/>
        <v>0.002262539437034198</v>
      </c>
      <c r="AH29" s="117">
        <f t="shared" si="11"/>
        <v>0.002262539437034198</v>
      </c>
      <c r="AI29" s="117">
        <f t="shared" si="11"/>
        <v>0.002262539437034198</v>
      </c>
      <c r="AJ29" s="117">
        <f t="shared" si="11"/>
        <v>0.002262539437034198</v>
      </c>
      <c r="AK29" s="114"/>
      <c r="AM29" s="110" t="s">
        <v>994</v>
      </c>
      <c r="AN29" s="117">
        <f t="shared" si="12"/>
        <v>0.13317685111631342</v>
      </c>
      <c r="AO29" s="117">
        <f t="shared" si="12"/>
        <v>0.1460717470518127</v>
      </c>
      <c r="AP29" s="117">
        <f t="shared" si="12"/>
        <v>0.15125126781841866</v>
      </c>
      <c r="AQ29" s="117">
        <f t="shared" si="12"/>
        <v>0.16114721506867208</v>
      </c>
      <c r="AR29" s="117">
        <f t="shared" si="12"/>
        <v>0.16457312670442</v>
      </c>
      <c r="AS29" s="117">
        <f t="shared" si="12"/>
        <v>0.16457312670442</v>
      </c>
    </row>
    <row r="30" spans="2:45" ht="12.75">
      <c r="B30" s="115"/>
      <c r="C30" s="115"/>
      <c r="D30" s="115"/>
      <c r="E30" s="115"/>
      <c r="F30" s="115"/>
      <c r="G30" s="115"/>
      <c r="H30" s="115"/>
      <c r="L30" s="115"/>
      <c r="M30" s="115"/>
      <c r="N30" s="115"/>
      <c r="O30" s="115"/>
      <c r="P30" s="115"/>
      <c r="Q30" s="115"/>
      <c r="R30" s="115"/>
      <c r="U30" s="115"/>
      <c r="V30" s="115"/>
      <c r="W30" s="115"/>
      <c r="X30" s="115"/>
      <c r="Y30" s="115"/>
      <c r="Z30" s="115"/>
      <c r="AA30" s="115"/>
      <c r="AD30" s="115"/>
      <c r="AE30" s="115"/>
      <c r="AF30" s="115"/>
      <c r="AG30" s="115"/>
      <c r="AH30" s="115"/>
      <c r="AI30" s="115"/>
      <c r="AJ30" s="115"/>
      <c r="AM30" s="115"/>
      <c r="AN30" s="115"/>
      <c r="AO30" s="115"/>
      <c r="AP30" s="115"/>
      <c r="AQ30" s="115"/>
      <c r="AR30" s="115"/>
      <c r="AS30" s="115"/>
    </row>
    <row r="31" ht="13.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76" spans="3:40" ht="12.75">
      <c r="C76" s="40"/>
      <c r="M76" s="40"/>
      <c r="V76" s="40"/>
      <c r="AE76" s="40"/>
      <c r="AN76" s="40"/>
    </row>
    <row r="77" spans="2:40" ht="12.75">
      <c r="B77" s="110"/>
      <c r="C77" s="118"/>
      <c r="L77" s="110"/>
      <c r="M77" s="118"/>
      <c r="U77" s="110"/>
      <c r="V77" s="118"/>
      <c r="AD77" s="110"/>
      <c r="AE77" s="118"/>
      <c r="AM77" s="110"/>
      <c r="AN77" s="118"/>
    </row>
    <row r="78" spans="2:40" ht="12.75">
      <c r="B78" s="110"/>
      <c r="C78" s="118"/>
      <c r="L78" s="110"/>
      <c r="M78" s="118"/>
      <c r="U78" s="110"/>
      <c r="V78" s="118"/>
      <c r="AD78" s="110"/>
      <c r="AE78" s="118"/>
      <c r="AM78" s="110"/>
      <c r="AN78" s="118"/>
    </row>
    <row r="79" spans="2:40" ht="12.75">
      <c r="B79" s="110"/>
      <c r="C79" s="118"/>
      <c r="L79" s="110"/>
      <c r="M79" s="118"/>
      <c r="U79" s="110"/>
      <c r="V79" s="118"/>
      <c r="AD79" s="110"/>
      <c r="AE79" s="118"/>
      <c r="AM79" s="110"/>
      <c r="AN79" s="118"/>
    </row>
    <row r="80" spans="2:40" ht="12.75">
      <c r="B80" s="110"/>
      <c r="C80" s="118"/>
      <c r="L80" s="110"/>
      <c r="M80" s="118"/>
      <c r="U80" s="110"/>
      <c r="V80" s="118"/>
      <c r="AD80" s="110"/>
      <c r="AE80" s="118"/>
      <c r="AM80" s="110"/>
      <c r="AN80" s="118"/>
    </row>
    <row r="81" spans="2:40" ht="12.75">
      <c r="B81" s="116"/>
      <c r="C81" s="118"/>
      <c r="L81" s="116"/>
      <c r="M81" s="118"/>
      <c r="U81" s="116"/>
      <c r="V81" s="118"/>
      <c r="AD81" s="116"/>
      <c r="AE81" s="118"/>
      <c r="AM81" s="116"/>
      <c r="AN81" s="118"/>
    </row>
    <row r="82" spans="2:40" ht="12.75">
      <c r="B82" s="110"/>
      <c r="C82" s="118"/>
      <c r="L82" s="110"/>
      <c r="M82" s="118"/>
      <c r="U82" s="110"/>
      <c r="V82" s="118"/>
      <c r="AD82" s="110"/>
      <c r="AE82" s="118"/>
      <c r="AM82" s="110"/>
      <c r="AN82" s="118"/>
    </row>
    <row r="83" spans="3:40" ht="12.75">
      <c r="C83" s="40"/>
      <c r="M83" s="40"/>
      <c r="V83" s="40"/>
      <c r="AE83" s="40"/>
      <c r="AN83" s="40"/>
    </row>
    <row r="93" spans="2:45" ht="12.75">
      <c r="B93"/>
      <c r="C93"/>
      <c r="D93"/>
      <c r="E93"/>
      <c r="F93"/>
      <c r="G93"/>
      <c r="H93"/>
      <c r="I93"/>
      <c r="J93"/>
      <c r="K93"/>
      <c r="L93"/>
      <c r="M93"/>
      <c r="N93"/>
      <c r="O93"/>
      <c r="P93"/>
      <c r="Q93"/>
      <c r="R93"/>
      <c r="U93"/>
      <c r="V93"/>
      <c r="W93"/>
      <c r="X93"/>
      <c r="Y93"/>
      <c r="Z93"/>
      <c r="AA93"/>
      <c r="AD93"/>
      <c r="AE93"/>
      <c r="AF93"/>
      <c r="AG93"/>
      <c r="AH93"/>
      <c r="AI93"/>
      <c r="AJ93"/>
      <c r="AM93"/>
      <c r="AN93"/>
      <c r="AO93"/>
      <c r="AP93"/>
      <c r="AQ93"/>
      <c r="AR93"/>
      <c r="AS93"/>
    </row>
    <row r="94" spans="2:45" ht="12.75">
      <c r="B94"/>
      <c r="C94"/>
      <c r="D94"/>
      <c r="E94"/>
      <c r="F94"/>
      <c r="G94"/>
      <c r="H94"/>
      <c r="I94"/>
      <c r="J94"/>
      <c r="K94"/>
      <c r="L94"/>
      <c r="M94"/>
      <c r="N94"/>
      <c r="O94"/>
      <c r="P94"/>
      <c r="Q94"/>
      <c r="R94"/>
      <c r="U94"/>
      <c r="V94"/>
      <c r="W94"/>
      <c r="X94"/>
      <c r="Y94"/>
      <c r="Z94"/>
      <c r="AA94"/>
      <c r="AD94"/>
      <c r="AE94"/>
      <c r="AF94"/>
      <c r="AG94"/>
      <c r="AH94"/>
      <c r="AI94"/>
      <c r="AJ94"/>
      <c r="AM94"/>
      <c r="AN94"/>
      <c r="AO94"/>
      <c r="AP94"/>
      <c r="AQ94"/>
      <c r="AR94"/>
      <c r="AS94"/>
    </row>
    <row r="95" spans="2:45" ht="12.75">
      <c r="B95"/>
      <c r="C95"/>
      <c r="D95"/>
      <c r="E95"/>
      <c r="F95"/>
      <c r="G95"/>
      <c r="H95"/>
      <c r="I95"/>
      <c r="J95"/>
      <c r="K95"/>
      <c r="L95"/>
      <c r="M95"/>
      <c r="N95"/>
      <c r="O95"/>
      <c r="P95"/>
      <c r="Q95"/>
      <c r="R95"/>
      <c r="U95"/>
      <c r="V95"/>
      <c r="W95"/>
      <c r="X95"/>
      <c r="Y95"/>
      <c r="Z95"/>
      <c r="AA95"/>
      <c r="AD95"/>
      <c r="AE95"/>
      <c r="AF95"/>
      <c r="AG95"/>
      <c r="AH95"/>
      <c r="AI95"/>
      <c r="AJ95"/>
      <c r="AM95"/>
      <c r="AN95"/>
      <c r="AO95"/>
      <c r="AP95"/>
      <c r="AQ95"/>
      <c r="AR95"/>
      <c r="AS95"/>
    </row>
    <row r="96" spans="2:45" ht="12.75">
      <c r="B96"/>
      <c r="C96"/>
      <c r="D96"/>
      <c r="E96"/>
      <c r="F96"/>
      <c r="G96"/>
      <c r="H96"/>
      <c r="I96"/>
      <c r="J96"/>
      <c r="K96"/>
      <c r="L96"/>
      <c r="M96"/>
      <c r="N96"/>
      <c r="O96"/>
      <c r="P96"/>
      <c r="Q96"/>
      <c r="R96"/>
      <c r="U96"/>
      <c r="V96"/>
      <c r="W96"/>
      <c r="X96"/>
      <c r="Y96"/>
      <c r="Z96"/>
      <c r="AA96"/>
      <c r="AD96"/>
      <c r="AE96"/>
      <c r="AF96"/>
      <c r="AG96"/>
      <c r="AH96"/>
      <c r="AI96"/>
      <c r="AJ96"/>
      <c r="AM96"/>
      <c r="AN96"/>
      <c r="AO96"/>
      <c r="AP96"/>
      <c r="AQ96"/>
      <c r="AR96"/>
      <c r="AS96"/>
    </row>
    <row r="97" spans="2:45" ht="12.75">
      <c r="B97"/>
      <c r="C97"/>
      <c r="D97"/>
      <c r="E97"/>
      <c r="F97"/>
      <c r="G97"/>
      <c r="H97"/>
      <c r="I97"/>
      <c r="J97"/>
      <c r="K97"/>
      <c r="L97"/>
      <c r="M97"/>
      <c r="N97"/>
      <c r="O97"/>
      <c r="P97"/>
      <c r="Q97"/>
      <c r="R97"/>
      <c r="U97"/>
      <c r="V97"/>
      <c r="W97"/>
      <c r="X97"/>
      <c r="Y97"/>
      <c r="Z97"/>
      <c r="AA97"/>
      <c r="AD97"/>
      <c r="AE97"/>
      <c r="AF97"/>
      <c r="AG97"/>
      <c r="AH97"/>
      <c r="AI97"/>
      <c r="AJ97"/>
      <c r="AM97"/>
      <c r="AN97"/>
      <c r="AO97"/>
      <c r="AP97"/>
      <c r="AQ97"/>
      <c r="AR97"/>
      <c r="AS97"/>
    </row>
    <row r="98" spans="2:45" ht="12.75">
      <c r="B98"/>
      <c r="C98"/>
      <c r="D98"/>
      <c r="E98"/>
      <c r="F98"/>
      <c r="G98"/>
      <c r="H98"/>
      <c r="I98"/>
      <c r="J98"/>
      <c r="K98"/>
      <c r="L98"/>
      <c r="M98"/>
      <c r="N98"/>
      <c r="O98"/>
      <c r="P98"/>
      <c r="Q98"/>
      <c r="R98"/>
      <c r="U98"/>
      <c r="V98"/>
      <c r="W98"/>
      <c r="X98"/>
      <c r="Y98"/>
      <c r="Z98"/>
      <c r="AA98"/>
      <c r="AD98"/>
      <c r="AE98"/>
      <c r="AF98"/>
      <c r="AG98"/>
      <c r="AH98"/>
      <c r="AI98"/>
      <c r="AJ98"/>
      <c r="AM98"/>
      <c r="AN98"/>
      <c r="AO98"/>
      <c r="AP98"/>
      <c r="AQ98"/>
      <c r="AR98"/>
      <c r="AS98"/>
    </row>
    <row r="99" spans="2:45" ht="12.75">
      <c r="B99"/>
      <c r="C99"/>
      <c r="D99"/>
      <c r="E99"/>
      <c r="F99"/>
      <c r="G99"/>
      <c r="H99"/>
      <c r="I99"/>
      <c r="J99"/>
      <c r="K99"/>
      <c r="L99"/>
      <c r="M99"/>
      <c r="N99"/>
      <c r="O99"/>
      <c r="P99"/>
      <c r="Q99"/>
      <c r="R99"/>
      <c r="U99"/>
      <c r="V99"/>
      <c r="W99"/>
      <c r="X99"/>
      <c r="Y99"/>
      <c r="Z99"/>
      <c r="AA99"/>
      <c r="AD99"/>
      <c r="AE99"/>
      <c r="AF99"/>
      <c r="AG99"/>
      <c r="AH99"/>
      <c r="AI99"/>
      <c r="AJ99"/>
      <c r="AM99"/>
      <c r="AN99"/>
      <c r="AO99"/>
      <c r="AP99"/>
      <c r="AQ99"/>
      <c r="AR99"/>
      <c r="AS99"/>
    </row>
    <row r="100" spans="2:45" ht="12.75">
      <c r="B100"/>
      <c r="C100"/>
      <c r="D100"/>
      <c r="E100"/>
      <c r="F100"/>
      <c r="G100"/>
      <c r="H100"/>
      <c r="I100"/>
      <c r="J100"/>
      <c r="K100"/>
      <c r="L100"/>
      <c r="M100"/>
      <c r="N100"/>
      <c r="O100"/>
      <c r="P100"/>
      <c r="Q100"/>
      <c r="R100"/>
      <c r="U100"/>
      <c r="V100"/>
      <c r="W100"/>
      <c r="X100"/>
      <c r="Y100"/>
      <c r="Z100"/>
      <c r="AA100"/>
      <c r="AD100"/>
      <c r="AE100"/>
      <c r="AF100"/>
      <c r="AG100"/>
      <c r="AH100"/>
      <c r="AI100"/>
      <c r="AJ100"/>
      <c r="AM100"/>
      <c r="AN100"/>
      <c r="AO100"/>
      <c r="AP100"/>
      <c r="AQ100"/>
      <c r="AR100"/>
      <c r="AS100"/>
    </row>
    <row r="101" spans="2:45" ht="12.75">
      <c r="B101"/>
      <c r="C101"/>
      <c r="D101"/>
      <c r="E101"/>
      <c r="F101"/>
      <c r="G101"/>
      <c r="H101"/>
      <c r="I101"/>
      <c r="J101"/>
      <c r="K101"/>
      <c r="L101"/>
      <c r="M101"/>
      <c r="N101"/>
      <c r="O101"/>
      <c r="P101"/>
      <c r="Q101"/>
      <c r="R101"/>
      <c r="U101"/>
      <c r="V101"/>
      <c r="W101"/>
      <c r="X101"/>
      <c r="Y101"/>
      <c r="Z101"/>
      <c r="AA101"/>
      <c r="AD101"/>
      <c r="AE101"/>
      <c r="AF101"/>
      <c r="AG101"/>
      <c r="AH101"/>
      <c r="AI101"/>
      <c r="AJ101"/>
      <c r="AM101"/>
      <c r="AN101"/>
      <c r="AO101"/>
      <c r="AP101"/>
      <c r="AQ101"/>
      <c r="AR101"/>
      <c r="AS101"/>
    </row>
    <row r="102" spans="2:45" ht="12.75">
      <c r="B102"/>
      <c r="C102"/>
      <c r="D102"/>
      <c r="E102"/>
      <c r="F102"/>
      <c r="G102"/>
      <c r="H102"/>
      <c r="I102"/>
      <c r="J102"/>
      <c r="K102"/>
      <c r="L102"/>
      <c r="M102"/>
      <c r="N102"/>
      <c r="O102"/>
      <c r="P102"/>
      <c r="Q102"/>
      <c r="R102"/>
      <c r="U102"/>
      <c r="V102"/>
      <c r="W102"/>
      <c r="X102"/>
      <c r="Y102"/>
      <c r="Z102"/>
      <c r="AA102"/>
      <c r="AD102"/>
      <c r="AE102"/>
      <c r="AF102"/>
      <c r="AG102"/>
      <c r="AH102"/>
      <c r="AI102"/>
      <c r="AJ102"/>
      <c r="AM102"/>
      <c r="AN102"/>
      <c r="AO102"/>
      <c r="AP102"/>
      <c r="AQ102"/>
      <c r="AR102"/>
      <c r="AS102"/>
    </row>
    <row r="103" spans="2:45" ht="12.75">
      <c r="B103"/>
      <c r="C103"/>
      <c r="D103"/>
      <c r="E103"/>
      <c r="F103"/>
      <c r="G103"/>
      <c r="H103"/>
      <c r="I103"/>
      <c r="J103"/>
      <c r="K103"/>
      <c r="L103"/>
      <c r="M103"/>
      <c r="N103"/>
      <c r="O103"/>
      <c r="P103"/>
      <c r="Q103"/>
      <c r="R103"/>
      <c r="U103"/>
      <c r="V103"/>
      <c r="W103"/>
      <c r="X103"/>
      <c r="Y103"/>
      <c r="Z103"/>
      <c r="AA103"/>
      <c r="AD103"/>
      <c r="AE103"/>
      <c r="AF103"/>
      <c r="AG103"/>
      <c r="AH103"/>
      <c r="AI103"/>
      <c r="AJ103"/>
      <c r="AM103"/>
      <c r="AN103"/>
      <c r="AO103"/>
      <c r="AP103"/>
      <c r="AQ103"/>
      <c r="AR103"/>
      <c r="AS103"/>
    </row>
    <row r="104" spans="2:45" ht="12.75">
      <c r="B104"/>
      <c r="C104"/>
      <c r="D104"/>
      <c r="E104"/>
      <c r="F104"/>
      <c r="G104"/>
      <c r="H104"/>
      <c r="I104"/>
      <c r="J104"/>
      <c r="K104"/>
      <c r="L104"/>
      <c r="M104"/>
      <c r="N104"/>
      <c r="O104"/>
      <c r="P104"/>
      <c r="Q104"/>
      <c r="R104"/>
      <c r="U104"/>
      <c r="V104"/>
      <c r="W104"/>
      <c r="X104"/>
      <c r="Y104"/>
      <c r="Z104"/>
      <c r="AA104"/>
      <c r="AD104"/>
      <c r="AE104"/>
      <c r="AF104"/>
      <c r="AG104"/>
      <c r="AH104"/>
      <c r="AI104"/>
      <c r="AJ104"/>
      <c r="AM104"/>
      <c r="AN104"/>
      <c r="AO104"/>
      <c r="AP104"/>
      <c r="AQ104"/>
      <c r="AR104"/>
      <c r="AS104"/>
    </row>
    <row r="105" spans="2:45" ht="12.75">
      <c r="B105"/>
      <c r="C105"/>
      <c r="D105"/>
      <c r="E105"/>
      <c r="F105"/>
      <c r="G105"/>
      <c r="H105"/>
      <c r="I105"/>
      <c r="J105"/>
      <c r="K105"/>
      <c r="L105"/>
      <c r="M105"/>
      <c r="N105"/>
      <c r="O105"/>
      <c r="P105"/>
      <c r="Q105"/>
      <c r="R105"/>
      <c r="U105"/>
      <c r="V105"/>
      <c r="W105"/>
      <c r="X105"/>
      <c r="Y105"/>
      <c r="Z105"/>
      <c r="AA105"/>
      <c r="AD105"/>
      <c r="AE105"/>
      <c r="AF105"/>
      <c r="AG105"/>
      <c r="AH105"/>
      <c r="AI105"/>
      <c r="AJ105"/>
      <c r="AM105"/>
      <c r="AN105"/>
      <c r="AO105"/>
      <c r="AP105"/>
      <c r="AQ105"/>
      <c r="AR105"/>
      <c r="AS105"/>
    </row>
    <row r="106" spans="2:45" ht="12.75">
      <c r="B106"/>
      <c r="C106"/>
      <c r="D106"/>
      <c r="E106"/>
      <c r="F106"/>
      <c r="G106"/>
      <c r="H106"/>
      <c r="I106"/>
      <c r="J106"/>
      <c r="K106"/>
      <c r="L106"/>
      <c r="M106"/>
      <c r="N106"/>
      <c r="O106"/>
      <c r="P106"/>
      <c r="Q106"/>
      <c r="R106"/>
      <c r="U106"/>
      <c r="V106"/>
      <c r="W106"/>
      <c r="X106"/>
      <c r="Y106"/>
      <c r="Z106"/>
      <c r="AA106"/>
      <c r="AD106"/>
      <c r="AE106"/>
      <c r="AF106"/>
      <c r="AG106"/>
      <c r="AH106"/>
      <c r="AI106"/>
      <c r="AJ106"/>
      <c r="AM106"/>
      <c r="AN106"/>
      <c r="AO106"/>
      <c r="AP106"/>
      <c r="AQ106"/>
      <c r="AR106"/>
      <c r="AS106"/>
    </row>
    <row r="107" spans="2:45" ht="12.75">
      <c r="B107"/>
      <c r="C107"/>
      <c r="D107"/>
      <c r="E107"/>
      <c r="F107"/>
      <c r="G107"/>
      <c r="H107"/>
      <c r="I107"/>
      <c r="J107"/>
      <c r="K107"/>
      <c r="L107"/>
      <c r="M107"/>
      <c r="N107"/>
      <c r="O107"/>
      <c r="P107"/>
      <c r="Q107"/>
      <c r="R107"/>
      <c r="U107"/>
      <c r="V107"/>
      <c r="W107"/>
      <c r="X107"/>
      <c r="Y107"/>
      <c r="Z107"/>
      <c r="AA107"/>
      <c r="AD107"/>
      <c r="AE107"/>
      <c r="AF107"/>
      <c r="AG107"/>
      <c r="AH107"/>
      <c r="AI107"/>
      <c r="AJ107"/>
      <c r="AM107"/>
      <c r="AN107"/>
      <c r="AO107"/>
      <c r="AP107"/>
      <c r="AQ107"/>
      <c r="AR107"/>
      <c r="AS107"/>
    </row>
    <row r="108" spans="2:45" ht="12.75">
      <c r="B108"/>
      <c r="C108"/>
      <c r="D108"/>
      <c r="E108"/>
      <c r="F108"/>
      <c r="G108"/>
      <c r="H108"/>
      <c r="I108"/>
      <c r="J108"/>
      <c r="K108"/>
      <c r="L108"/>
      <c r="M108"/>
      <c r="N108"/>
      <c r="O108"/>
      <c r="P108"/>
      <c r="Q108"/>
      <c r="R108"/>
      <c r="U108"/>
      <c r="V108"/>
      <c r="W108"/>
      <c r="X108"/>
      <c r="Y108"/>
      <c r="Z108"/>
      <c r="AA108"/>
      <c r="AD108"/>
      <c r="AE108"/>
      <c r="AF108"/>
      <c r="AG108"/>
      <c r="AH108"/>
      <c r="AI108"/>
      <c r="AJ108"/>
      <c r="AM108"/>
      <c r="AN108"/>
      <c r="AO108"/>
      <c r="AP108"/>
      <c r="AQ108"/>
      <c r="AR108"/>
      <c r="AS108"/>
    </row>
    <row r="109" spans="2:45" ht="12.75">
      <c r="B109"/>
      <c r="C109"/>
      <c r="D109"/>
      <c r="E109"/>
      <c r="F109"/>
      <c r="G109"/>
      <c r="H109"/>
      <c r="I109"/>
      <c r="J109"/>
      <c r="K109"/>
      <c r="L109"/>
      <c r="M109"/>
      <c r="N109"/>
      <c r="O109"/>
      <c r="P109"/>
      <c r="Q109"/>
      <c r="R109"/>
      <c r="U109"/>
      <c r="V109"/>
      <c r="W109"/>
      <c r="X109"/>
      <c r="Y109"/>
      <c r="Z109"/>
      <c r="AA109"/>
      <c r="AD109"/>
      <c r="AE109"/>
      <c r="AF109"/>
      <c r="AG109"/>
      <c r="AH109"/>
      <c r="AI109"/>
      <c r="AJ109"/>
      <c r="AM109"/>
      <c r="AN109"/>
      <c r="AO109"/>
      <c r="AP109"/>
      <c r="AQ109"/>
      <c r="AR109"/>
      <c r="AS109"/>
    </row>
    <row r="110" spans="2:45" ht="12.75">
      <c r="B110"/>
      <c r="C110"/>
      <c r="D110"/>
      <c r="E110"/>
      <c r="F110"/>
      <c r="G110"/>
      <c r="H110"/>
      <c r="I110"/>
      <c r="J110"/>
      <c r="K110"/>
      <c r="L110"/>
      <c r="M110"/>
      <c r="N110"/>
      <c r="O110"/>
      <c r="P110"/>
      <c r="Q110"/>
      <c r="R110"/>
      <c r="U110"/>
      <c r="V110"/>
      <c r="W110"/>
      <c r="X110"/>
      <c r="Y110"/>
      <c r="Z110"/>
      <c r="AA110"/>
      <c r="AD110"/>
      <c r="AE110"/>
      <c r="AF110"/>
      <c r="AG110"/>
      <c r="AH110"/>
      <c r="AI110"/>
      <c r="AJ110"/>
      <c r="AM110"/>
      <c r="AN110"/>
      <c r="AO110"/>
      <c r="AP110"/>
      <c r="AQ110"/>
      <c r="AR110"/>
      <c r="AS110"/>
    </row>
    <row r="111" spans="2:45" ht="12.75">
      <c r="B111"/>
      <c r="C111"/>
      <c r="D111"/>
      <c r="E111"/>
      <c r="F111"/>
      <c r="G111"/>
      <c r="H111"/>
      <c r="I111"/>
      <c r="J111"/>
      <c r="K111"/>
      <c r="L111"/>
      <c r="M111"/>
      <c r="N111"/>
      <c r="O111"/>
      <c r="P111"/>
      <c r="Q111"/>
      <c r="R111"/>
      <c r="U111"/>
      <c r="V111"/>
      <c r="W111"/>
      <c r="X111"/>
      <c r="Y111"/>
      <c r="Z111"/>
      <c r="AA111"/>
      <c r="AD111"/>
      <c r="AE111"/>
      <c r="AF111"/>
      <c r="AG111"/>
      <c r="AH111"/>
      <c r="AI111"/>
      <c r="AJ111"/>
      <c r="AM111"/>
      <c r="AN111"/>
      <c r="AO111"/>
      <c r="AP111"/>
      <c r="AQ111"/>
      <c r="AR111"/>
      <c r="AS111"/>
    </row>
    <row r="112" spans="2:45" ht="12.75">
      <c r="B112"/>
      <c r="C112"/>
      <c r="D112"/>
      <c r="E112"/>
      <c r="F112"/>
      <c r="G112"/>
      <c r="H112"/>
      <c r="I112"/>
      <c r="J112"/>
      <c r="K112"/>
      <c r="L112"/>
      <c r="M112"/>
      <c r="N112"/>
      <c r="O112"/>
      <c r="P112"/>
      <c r="Q112"/>
      <c r="R112"/>
      <c r="U112"/>
      <c r="V112"/>
      <c r="W112"/>
      <c r="X112"/>
      <c r="Y112"/>
      <c r="Z112"/>
      <c r="AA112"/>
      <c r="AD112"/>
      <c r="AE112"/>
      <c r="AF112"/>
      <c r="AG112"/>
      <c r="AH112"/>
      <c r="AI112"/>
      <c r="AJ112"/>
      <c r="AM112"/>
      <c r="AN112"/>
      <c r="AO112"/>
      <c r="AP112"/>
      <c r="AQ112"/>
      <c r="AR112"/>
      <c r="AS112"/>
    </row>
    <row r="113" spans="2:45" ht="12.75">
      <c r="B113"/>
      <c r="C113"/>
      <c r="D113"/>
      <c r="E113"/>
      <c r="F113"/>
      <c r="G113"/>
      <c r="H113"/>
      <c r="I113"/>
      <c r="J113"/>
      <c r="K113"/>
      <c r="L113"/>
      <c r="M113"/>
      <c r="N113"/>
      <c r="O113"/>
      <c r="P113"/>
      <c r="Q113"/>
      <c r="R113"/>
      <c r="U113"/>
      <c r="V113"/>
      <c r="W113"/>
      <c r="X113"/>
      <c r="Y113"/>
      <c r="Z113"/>
      <c r="AA113"/>
      <c r="AD113"/>
      <c r="AE113"/>
      <c r="AF113"/>
      <c r="AG113"/>
      <c r="AH113"/>
      <c r="AI113"/>
      <c r="AJ113"/>
      <c r="AM113"/>
      <c r="AN113"/>
      <c r="AO113"/>
      <c r="AP113"/>
      <c r="AQ113"/>
      <c r="AR113"/>
      <c r="AS113"/>
    </row>
    <row r="114" spans="2:45" ht="12.75">
      <c r="B114"/>
      <c r="C114"/>
      <c r="D114"/>
      <c r="E114"/>
      <c r="F114"/>
      <c r="G114"/>
      <c r="H114"/>
      <c r="I114"/>
      <c r="J114"/>
      <c r="K114"/>
      <c r="L114"/>
      <c r="M114"/>
      <c r="N114"/>
      <c r="O114"/>
      <c r="P114"/>
      <c r="Q114"/>
      <c r="R114"/>
      <c r="U114"/>
      <c r="V114"/>
      <c r="W114"/>
      <c r="X114"/>
      <c r="Y114"/>
      <c r="Z114"/>
      <c r="AA114"/>
      <c r="AD114"/>
      <c r="AE114"/>
      <c r="AF114"/>
      <c r="AG114"/>
      <c r="AH114"/>
      <c r="AI114"/>
      <c r="AJ114"/>
      <c r="AM114"/>
      <c r="AN114"/>
      <c r="AO114"/>
      <c r="AP114"/>
      <c r="AQ114"/>
      <c r="AR114"/>
      <c r="AS114"/>
    </row>
    <row r="115" spans="2:45" ht="12.75">
      <c r="B115"/>
      <c r="C115"/>
      <c r="D115"/>
      <c r="E115"/>
      <c r="F115"/>
      <c r="G115"/>
      <c r="H115"/>
      <c r="I115"/>
      <c r="J115"/>
      <c r="K115"/>
      <c r="L115"/>
      <c r="M115"/>
      <c r="N115"/>
      <c r="O115"/>
      <c r="P115"/>
      <c r="Q115"/>
      <c r="R115"/>
      <c r="U115"/>
      <c r="V115"/>
      <c r="W115"/>
      <c r="X115"/>
      <c r="Y115"/>
      <c r="Z115"/>
      <c r="AA115"/>
      <c r="AD115"/>
      <c r="AE115"/>
      <c r="AF115"/>
      <c r="AG115"/>
      <c r="AH115"/>
      <c r="AI115"/>
      <c r="AJ115"/>
      <c r="AM115"/>
      <c r="AN115"/>
      <c r="AO115"/>
      <c r="AP115"/>
      <c r="AQ115"/>
      <c r="AR115"/>
      <c r="AS115"/>
    </row>
    <row r="116" spans="2:45" ht="12.75">
      <c r="B116"/>
      <c r="C116"/>
      <c r="D116"/>
      <c r="E116"/>
      <c r="F116"/>
      <c r="G116"/>
      <c r="H116"/>
      <c r="I116"/>
      <c r="J116"/>
      <c r="K116"/>
      <c r="L116"/>
      <c r="M116"/>
      <c r="N116"/>
      <c r="O116"/>
      <c r="P116"/>
      <c r="Q116"/>
      <c r="R116"/>
      <c r="U116"/>
      <c r="V116"/>
      <c r="W116"/>
      <c r="X116"/>
      <c r="Y116"/>
      <c r="Z116"/>
      <c r="AA116"/>
      <c r="AD116"/>
      <c r="AE116"/>
      <c r="AF116"/>
      <c r="AG116"/>
      <c r="AH116"/>
      <c r="AI116"/>
      <c r="AJ116"/>
      <c r="AM116"/>
      <c r="AN116"/>
      <c r="AO116"/>
      <c r="AP116"/>
      <c r="AQ116"/>
      <c r="AR116"/>
      <c r="AS116"/>
    </row>
    <row r="117" spans="2:45" ht="12.75">
      <c r="B117"/>
      <c r="C117"/>
      <c r="D117"/>
      <c r="E117"/>
      <c r="F117"/>
      <c r="G117"/>
      <c r="H117"/>
      <c r="I117"/>
      <c r="J117"/>
      <c r="K117"/>
      <c r="L117"/>
      <c r="M117"/>
      <c r="N117"/>
      <c r="O117"/>
      <c r="P117"/>
      <c r="Q117"/>
      <c r="R117"/>
      <c r="U117"/>
      <c r="V117"/>
      <c r="W117"/>
      <c r="X117"/>
      <c r="Y117"/>
      <c r="Z117"/>
      <c r="AA117"/>
      <c r="AD117"/>
      <c r="AE117"/>
      <c r="AF117"/>
      <c r="AG117"/>
      <c r="AH117"/>
      <c r="AI117"/>
      <c r="AJ117"/>
      <c r="AM117"/>
      <c r="AN117"/>
      <c r="AO117"/>
      <c r="AP117"/>
      <c r="AQ117"/>
      <c r="AR117"/>
      <c r="AS117"/>
    </row>
    <row r="118" spans="2:45" ht="12.75">
      <c r="B118"/>
      <c r="C118"/>
      <c r="D118"/>
      <c r="E118"/>
      <c r="F118"/>
      <c r="G118"/>
      <c r="H118"/>
      <c r="I118"/>
      <c r="J118"/>
      <c r="K118"/>
      <c r="L118"/>
      <c r="M118"/>
      <c r="N118"/>
      <c r="O118"/>
      <c r="P118"/>
      <c r="Q118"/>
      <c r="R118"/>
      <c r="U118"/>
      <c r="V118"/>
      <c r="W118"/>
      <c r="X118"/>
      <c r="Y118"/>
      <c r="Z118"/>
      <c r="AA118"/>
      <c r="AD118"/>
      <c r="AE118"/>
      <c r="AF118"/>
      <c r="AG118"/>
      <c r="AH118"/>
      <c r="AI118"/>
      <c r="AJ118"/>
      <c r="AM118"/>
      <c r="AN118"/>
      <c r="AO118"/>
      <c r="AP118"/>
      <c r="AQ118"/>
      <c r="AR118"/>
      <c r="AS118"/>
    </row>
    <row r="119" spans="2:45" ht="12.75">
      <c r="B119"/>
      <c r="C119"/>
      <c r="D119"/>
      <c r="E119"/>
      <c r="F119"/>
      <c r="G119"/>
      <c r="H119"/>
      <c r="I119"/>
      <c r="J119"/>
      <c r="K119"/>
      <c r="L119"/>
      <c r="M119"/>
      <c r="N119"/>
      <c r="O119"/>
      <c r="P119"/>
      <c r="Q119"/>
      <c r="R119"/>
      <c r="U119"/>
      <c r="V119"/>
      <c r="W119"/>
      <c r="X119"/>
      <c r="Y119"/>
      <c r="Z119"/>
      <c r="AA119"/>
      <c r="AD119"/>
      <c r="AE119"/>
      <c r="AF119"/>
      <c r="AG119"/>
      <c r="AH119"/>
      <c r="AI119"/>
      <c r="AJ119"/>
      <c r="AM119"/>
      <c r="AN119"/>
      <c r="AO119"/>
      <c r="AP119"/>
      <c r="AQ119"/>
      <c r="AR119"/>
      <c r="AS119"/>
    </row>
    <row r="120" spans="2:45" ht="12.75">
      <c r="B120"/>
      <c r="C120"/>
      <c r="D120"/>
      <c r="E120"/>
      <c r="F120"/>
      <c r="G120"/>
      <c r="H120"/>
      <c r="I120"/>
      <c r="J120"/>
      <c r="K120"/>
      <c r="L120"/>
      <c r="M120"/>
      <c r="N120"/>
      <c r="O120"/>
      <c r="P120"/>
      <c r="Q120"/>
      <c r="R120"/>
      <c r="U120"/>
      <c r="V120"/>
      <c r="W120"/>
      <c r="X120"/>
      <c r="Y120"/>
      <c r="Z120"/>
      <c r="AA120"/>
      <c r="AD120"/>
      <c r="AE120"/>
      <c r="AF120"/>
      <c r="AG120"/>
      <c r="AH120"/>
      <c r="AI120"/>
      <c r="AJ120"/>
      <c r="AM120"/>
      <c r="AN120"/>
      <c r="AO120"/>
      <c r="AP120"/>
      <c r="AQ120"/>
      <c r="AR120"/>
      <c r="AS120"/>
    </row>
    <row r="121" spans="2:45" ht="12.75">
      <c r="B121"/>
      <c r="C121"/>
      <c r="D121"/>
      <c r="E121"/>
      <c r="F121"/>
      <c r="G121"/>
      <c r="H121"/>
      <c r="I121"/>
      <c r="J121"/>
      <c r="K121"/>
      <c r="L121"/>
      <c r="M121"/>
      <c r="N121"/>
      <c r="O121"/>
      <c r="P121"/>
      <c r="Q121"/>
      <c r="R121"/>
      <c r="U121"/>
      <c r="V121"/>
      <c r="W121"/>
      <c r="X121"/>
      <c r="Y121"/>
      <c r="Z121"/>
      <c r="AA121"/>
      <c r="AD121"/>
      <c r="AE121"/>
      <c r="AF121"/>
      <c r="AG121"/>
      <c r="AH121"/>
      <c r="AI121"/>
      <c r="AJ121"/>
      <c r="AM121"/>
      <c r="AN121"/>
      <c r="AO121"/>
      <c r="AP121"/>
      <c r="AQ121"/>
      <c r="AR121"/>
      <c r="AS121"/>
    </row>
    <row r="122" spans="2:45" ht="12.75">
      <c r="B122"/>
      <c r="C122"/>
      <c r="D122"/>
      <c r="E122"/>
      <c r="F122"/>
      <c r="G122"/>
      <c r="H122"/>
      <c r="I122"/>
      <c r="J122"/>
      <c r="K122"/>
      <c r="L122"/>
      <c r="M122"/>
      <c r="N122"/>
      <c r="O122"/>
      <c r="P122"/>
      <c r="Q122"/>
      <c r="R122"/>
      <c r="U122"/>
      <c r="V122"/>
      <c r="W122"/>
      <c r="X122"/>
      <c r="Y122"/>
      <c r="Z122"/>
      <c r="AA122"/>
      <c r="AD122"/>
      <c r="AE122"/>
      <c r="AF122"/>
      <c r="AG122"/>
      <c r="AH122"/>
      <c r="AI122"/>
      <c r="AJ122"/>
      <c r="AM122"/>
      <c r="AN122"/>
      <c r="AO122"/>
      <c r="AP122"/>
      <c r="AQ122"/>
      <c r="AR122"/>
      <c r="AS122"/>
    </row>
    <row r="123" spans="2:45" ht="12.75">
      <c r="B123"/>
      <c r="C123"/>
      <c r="D123"/>
      <c r="E123"/>
      <c r="F123"/>
      <c r="G123"/>
      <c r="H123"/>
      <c r="I123"/>
      <c r="J123"/>
      <c r="K123"/>
      <c r="L123"/>
      <c r="M123"/>
      <c r="N123"/>
      <c r="O123"/>
      <c r="P123"/>
      <c r="Q123"/>
      <c r="R123"/>
      <c r="U123"/>
      <c r="V123"/>
      <c r="W123"/>
      <c r="X123"/>
      <c r="Y123"/>
      <c r="Z123"/>
      <c r="AA123"/>
      <c r="AD123"/>
      <c r="AE123"/>
      <c r="AF123"/>
      <c r="AG123"/>
      <c r="AH123"/>
      <c r="AI123"/>
      <c r="AJ123"/>
      <c r="AM123"/>
      <c r="AN123"/>
      <c r="AO123"/>
      <c r="AP123"/>
      <c r="AQ123"/>
      <c r="AR123"/>
      <c r="AS123"/>
    </row>
  </sheetData>
  <sheetProtection/>
  <mergeCells count="20">
    <mergeCell ref="AE20:AJ20"/>
    <mergeCell ref="AN20:AS20"/>
    <mergeCell ref="M20:R20"/>
    <mergeCell ref="C20:H20"/>
    <mergeCell ref="V20:AA20"/>
    <mergeCell ref="AD1:AJ2"/>
    <mergeCell ref="AE7:AJ7"/>
    <mergeCell ref="AM1:AS2"/>
    <mergeCell ref="AN7:AS7"/>
    <mergeCell ref="AM4:AS4"/>
    <mergeCell ref="AD4:AJ4"/>
    <mergeCell ref="B1:H2"/>
    <mergeCell ref="C7:H7"/>
    <mergeCell ref="B4:H4"/>
    <mergeCell ref="L4:R4"/>
    <mergeCell ref="U1:AA2"/>
    <mergeCell ref="V7:AA7"/>
    <mergeCell ref="L1:R2"/>
    <mergeCell ref="M7:R7"/>
    <mergeCell ref="U4:AA4"/>
  </mergeCells>
  <printOptions horizontalCentered="1"/>
  <pageMargins left="0.75" right="0.75" top="1" bottom="1" header="0.5" footer="0.5"/>
  <pageSetup fitToWidth="6" horizontalDpi="300" verticalDpi="300" orientation="portrait" scale="97" r:id="rId2"/>
  <colBreaks count="2" manualBreakCount="2">
    <brk id="9" max="29" man="1"/>
    <brk id="19" max="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whoffman</dc:creator>
  <cp:keywords/>
  <dc:description/>
  <cp:lastModifiedBy>Dottie Roark</cp:lastModifiedBy>
  <cp:lastPrinted>2009-07-31T18:53:49Z</cp:lastPrinted>
  <dcterms:created xsi:type="dcterms:W3CDTF">2008-05-08T20:14:27Z</dcterms:created>
  <dcterms:modified xsi:type="dcterms:W3CDTF">2009-08-05T16:57:20Z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